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1" i="371" l="1"/>
  <c r="T71" i="371"/>
  <c r="U71" i="371" s="1"/>
  <c r="S71" i="371"/>
  <c r="R71" i="371"/>
  <c r="Q71" i="371"/>
  <c r="V70" i="371"/>
  <c r="U70" i="371"/>
  <c r="T70" i="371"/>
  <c r="S70" i="371"/>
  <c r="R70" i="371"/>
  <c r="Q70" i="371"/>
  <c r="T69" i="371"/>
  <c r="U69" i="371" s="1"/>
  <c r="S69" i="371"/>
  <c r="R69" i="371"/>
  <c r="Q69" i="371"/>
  <c r="V68" i="371"/>
  <c r="T68" i="371"/>
  <c r="U68" i="371" s="1"/>
  <c r="S68" i="371"/>
  <c r="R68" i="371"/>
  <c r="Q68" i="371"/>
  <c r="T67" i="371"/>
  <c r="U67" i="371" s="1"/>
  <c r="S67" i="371"/>
  <c r="R67" i="371"/>
  <c r="Q67" i="371"/>
  <c r="V66" i="371"/>
  <c r="T66" i="371"/>
  <c r="U66" i="371" s="1"/>
  <c r="S66" i="371"/>
  <c r="R66" i="371"/>
  <c r="Q66" i="371"/>
  <c r="T65" i="371"/>
  <c r="U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U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U55" i="371" s="1"/>
  <c r="S55" i="371"/>
  <c r="R55" i="371"/>
  <c r="Q55" i="371"/>
  <c r="V54" i="371"/>
  <c r="T54" i="371"/>
  <c r="U54" i="371" s="1"/>
  <c r="S54" i="371"/>
  <c r="R54" i="371"/>
  <c r="Q54" i="371"/>
  <c r="T53" i="371"/>
  <c r="U53" i="371" s="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T49" i="371"/>
  <c r="U49" i="371" s="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T19" i="371"/>
  <c r="V19" i="371" s="1"/>
  <c r="S19" i="371"/>
  <c r="R19" i="371"/>
  <c r="Q19" i="371"/>
  <c r="T18" i="371"/>
  <c r="V18" i="371" s="1"/>
  <c r="S18" i="371"/>
  <c r="R18" i="371"/>
  <c r="Q18" i="371"/>
  <c r="T17" i="371"/>
  <c r="U17" i="371" s="1"/>
  <c r="S17" i="371"/>
  <c r="R17" i="371"/>
  <c r="Q17" i="371"/>
  <c r="V16" i="371"/>
  <c r="U16" i="371"/>
  <c r="T16" i="371"/>
  <c r="S16" i="371"/>
  <c r="R16" i="371"/>
  <c r="Q16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T11" i="371"/>
  <c r="V11" i="371" s="1"/>
  <c r="S11" i="371"/>
  <c r="R11" i="371"/>
  <c r="Q11" i="371"/>
  <c r="T10" i="371"/>
  <c r="V10" i="371" s="1"/>
  <c r="S10" i="371"/>
  <c r="R10" i="371"/>
  <c r="Q10" i="371"/>
  <c r="T9" i="371"/>
  <c r="V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T5" i="371"/>
  <c r="V5" i="371" s="1"/>
  <c r="S5" i="371"/>
  <c r="R5" i="371"/>
  <c r="Q5" i="371"/>
  <c r="V15" i="371" l="1"/>
  <c r="V17" i="371"/>
  <c r="V33" i="371"/>
  <c r="V49" i="371"/>
  <c r="V53" i="371"/>
  <c r="V55" i="371"/>
  <c r="V59" i="371"/>
  <c r="V65" i="371"/>
  <c r="V67" i="371"/>
  <c r="V69" i="371"/>
  <c r="U6" i="371"/>
  <c r="U8" i="371"/>
  <c r="U10" i="371"/>
  <c r="U12" i="371"/>
  <c r="U14" i="371"/>
  <c r="U18" i="371"/>
  <c r="U20" i="371"/>
  <c r="U22" i="371"/>
  <c r="U28" i="371"/>
  <c r="U5" i="371"/>
  <c r="U9" i="371"/>
  <c r="U11" i="371"/>
  <c r="U19" i="371"/>
  <c r="U37" i="371"/>
  <c r="U45" i="371"/>
  <c r="U61" i="371"/>
  <c r="C26" i="419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K22" i="419" s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G23" i="419"/>
  <c r="I18" i="419"/>
  <c r="J23" i="419"/>
  <c r="K23" i="419"/>
  <c r="J18" i="419"/>
  <c r="K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J6" i="419"/>
  <c r="I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7" l="1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<sst xmlns="http://schemas.openxmlformats.org/spreadsheetml/2006/main" count="48478" uniqueCount="8276">
  <si>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</si>
  <si>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</si>
  <si>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</si>
  <si>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</si>
  <si>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</si>
  <si>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</si>
  <si>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</si>
  <si>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</si>
  <si>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</si>
  <si>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</si>
  <si>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</si>
  <si>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</si>
  <si>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</si>
  <si>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</si>
  <si>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</si>
  <si>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</si>
  <si>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</si>
  <si>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</si>
  <si>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</si>
  <si>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</si>
  <si>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</si>
  <si>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</si>
  <si>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</si>
  <si>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</si>
  <si>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</si>
  <si>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</si>
  <si>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</si>
  <si>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</si>
  <si>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</si>
  <si>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</si>
  <si>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</si>
  <si>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</si>
  <si>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</si>
  <si>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</si>
  <si>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</si>
  <si>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</si>
  <si>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</si>
  <si>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</si>
  <si>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</si>
  <si>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</si>
  <si>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</si>
  <si>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</si>
  <si>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</si>
  <si>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</si>
  <si>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</si>
  <si>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</si>
  <si>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</si>
  <si>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</si>
  <si>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</si>
  <si>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</si>
  <si>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</si>
  <si>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</si>
  <si>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</si>
  <si>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</si>
  <si>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</si>
  <si>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</si>
  <si>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</si>
  <si>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</si>
  <si>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</si>
  <si>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</si>
  <si>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</si>
  <si>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</si>
  <si>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</si>
  <si>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</si>
  <si>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</si>
  <si>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</si>
  <si>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</si>
  <si>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</si>
  <si>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</si>
  <si>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</si>
  <si>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</si>
  <si>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</si>
  <si>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</si>
  <si>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</si>
  <si>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</si>
  <si>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</si>
  <si>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</si>
  <si>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</si>
  <si>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</si>
  <si>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</si>
  <si>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</si>
  <si>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</si>
  <si>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</si>
  <si>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</si>
  <si>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</si>
  <si>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</si>
  <si>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</si>
  <si>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</si>
  <si>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</si>
  <si>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</si>
  <si>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</si>
  <si>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</si>
  <si>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</si>
  <si>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</si>
  <si>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</si>
  <si>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</si>
  <si>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</si>
  <si>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</si>
  <si>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</si>
  <si>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</si>
  <si>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</si>
  <si>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</si>
  <si>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</si>
  <si>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</si>
  <si>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</si>
  <si>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</si>
  <si>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</si>
  <si>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</si>
  <si>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</si>
  <si>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</si>
  <si>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</si>
  <si>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</si>
  <si>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</si>
  <si>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</si>
  <si>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</si>
  <si>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</si>
  <si>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</si>
  <si>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</si>
  <si>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</si>
  <si>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</si>
  <si>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</si>
  <si>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</si>
  <si>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</si>
  <si>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</si>
  <si>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</si>
  <si>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</si>
  <si>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</si>
  <si>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</si>
  <si>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</si>
  <si>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</si>
  <si>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</si>
  <si>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</si>
  <si>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</si>
  <si>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</si>
  <si>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</si>
  <si>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</si>
  <si>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</si>
  <si>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</si>
  <si>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</si>
  <si>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</si>
  <si>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</si>
  <si>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</si>
  <si>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</si>
  <si>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</si>
  <si>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</si>
  <si>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</si>
  <si>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</si>
  <si>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</si>
  <si>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</si>
  <si>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</si>
  <si>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</si>
  <si>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</si>
  <si>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</si>
  <si>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</si>
  <si>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</si>
  <si>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</si>
  <si>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</si>
  <si>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</si>
  <si>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</si>
  <si>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</si>
  <si>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</si>
  <si>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</si>
  <si>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</si>
  <si>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</si>
  <si>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</si>
  <si>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</si>
  <si>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</si>
  <si>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</si>
  <si>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</si>
  <si>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</si>
  <si>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</si>
  <si>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</si>
  <si>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</si>
  <si>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</si>
  <si>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</si>
  <si>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</si>
  <si>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</si>
  <si>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</si>
  <si>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</si>
  <si>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</si>
  <si>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</si>
  <si>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</si>
  <si>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</si>
  <si>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</si>
  <si>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</si>
  <si>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</si>
  <si>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</si>
  <si>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</si>
  <si>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</si>
  <si>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</si>
  <si>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</si>
  <si>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</si>
  <si>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</si>
  <si>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</si>
  <si>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</si>
  <si>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</si>
  <si>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</si>
  <si>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</si>
  <si>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</si>
  <si>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</si>
  <si>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</si>
  <si>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</si>
  <si>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</si>
  <si>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</si>
  <si>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</si>
  <si>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</si>
  <si>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</si>
  <si>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</si>
  <si>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</si>
  <si>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</si>
  <si>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</si>
  <si>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</si>
  <si>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</si>
  <si>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</si>
  <si>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</si>
  <si>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</si>
  <si>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</si>
  <si>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</si>
  <si>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</si>
  <si>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</si>
  <si>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</si>
  <si>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</si>
  <si>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</si>
  <si>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</si>
  <si>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</si>
  <si>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</si>
  <si>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</si>
  <si>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</si>
  <si>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</si>
  <si>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</si>
  <si>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</si>
  <si>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</si>
  <si>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</si>
  <si>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</si>
  <si>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</si>
  <si>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</si>
  <si>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</si>
  <si>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</si>
  <si>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</si>
  <si>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</si>
  <si>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</si>
  <si>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</si>
  <si>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</si>
  <si>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</si>
  <si>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</si>
  <si>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</si>
  <si>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</si>
  <si>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</si>
  <si>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</si>
  <si>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</si>
  <si>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</si>
  <si>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</si>
  <si>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</si>
  <si>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</si>
  <si>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</si>
  <si>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</si>
  <si>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</si>
  <si>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</si>
  <si>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</si>
  <si>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</si>
  <si>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</si>
  <si>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</si>
  <si>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</si>
  <si>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</si>
  <si>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</si>
  <si>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</si>
  <si>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</si>
  <si>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</si>
  <si>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</si>
  <si>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</si>
  <si>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</si>
  <si>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</si>
  <si>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</si>
  <si>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</si>
  <si>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</si>
  <si>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</si>
  <si>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</si>
  <si>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</si>
  <si>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</si>
  <si>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</si>
  <si>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</si>
  <si>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</si>
  <si>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</si>
  <si>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</si>
  <si>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</si>
  <si>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</si>
  <si>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</si>
  <si>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</si>
  <si>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</si>
  <si>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</si>
  <si>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</si>
  <si>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</si>
  <si>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</si>
  <si>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</si>
  <si>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</si>
  <si>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</si>
  <si>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</si>
  <si>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</si>
  <si>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</si>
  <si>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</si>
  <si>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</si>
  <si>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</si>
  <si>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</si>
  <si>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</si>
  <si>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</si>
  <si>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</si>
  <si>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</si>
  <si>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</si>
  <si>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</si>
  <si>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</si>
  <si>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</si>
  <si>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</si>
  <si>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</si>
  <si>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</si>
  <si>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</si>
  <si>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</si>
  <si>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</si>
  <si>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</si>
  <si>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</si>
  <si>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</si>
  <si>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</si>
  <si>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</si>
  <si>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</si>
  <si>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</si>
  <si>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</si>
  <si>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</si>
  <si>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</si>
  <si>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</si>
  <si>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</si>
  <si>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</si>
  <si>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</si>
  <si>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</si>
  <si>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</si>
  <si>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</si>
  <si>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</si>
  <si>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</si>
  <si>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</si>
  <si>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</si>
  <si>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</si>
  <si>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</si>
  <si>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</si>
  <si>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</si>
  <si>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</si>
  <si>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</si>
  <si>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</si>
  <si>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</si>
  <si>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</si>
  <si>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</si>
  <si>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</si>
  <si>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</si>
  <si>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</si>
  <si>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</si>
  <si>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</si>
  <si>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</si>
  <si>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</si>
  <si>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</si>
  <si>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</si>
  <si>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</si>
  <si>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</si>
  <si>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</si>
  <si>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</si>
  <si>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</si>
  <si>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</si>
  <si>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</si>
  <si>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</si>
  <si>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</si>
  <si>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</si>
  <si>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</si>
  <si>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</si>
  <si>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</si>
  <si>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</si>
  <si>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</si>
  <si>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</si>
  <si>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</si>
  <si>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</si>
  <si>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</si>
  <si>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</si>
  <si>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</si>
  <si>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</si>
  <si>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</si>
  <si>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</si>
  <si>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</si>
  <si>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</si>
  <si>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</si>
  <si>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</si>
  <si>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</si>
  <si>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</si>
  <si>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</si>
  <si>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</si>
  <si>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</si>
  <si>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</si>
  <si>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</si>
  <si>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</si>
  <si>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</si>
  <si>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</si>
  <si>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</si>
  <si>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</si>
  <si>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</si>
  <si>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</si>
  <si>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</si>
  <si>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</si>
  <si>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</si>
  <si>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</si>
  <si>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</si>
  <si>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</si>
  <si>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</si>
  <si>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</si>
  <si>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</si>
  <si>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</si>
  <si>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</si>
  <si>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</si>
  <si>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</si>
  <si>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</si>
  <si>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</si>
  <si>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</si>
  <si>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</si>
  <si>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</si>
  <si>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</si>
  <si>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</si>
  <si>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</si>
  <si>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</si>
  <si>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</si>
  <si>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</si>
  <si>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</si>
  <si>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</si>
  <si>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</si>
  <si>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</si>
  <si>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</si>
  <si>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</si>
  <si>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</si>
  <si>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</si>
  <si>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</si>
  <si>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</si>
  <si>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</si>
  <si>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</si>
  <si>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</si>
  <si>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</si>
  <si>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</si>
  <si>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</si>
  <si>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</si>
  <si>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</si>
  <si>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</si>
  <si>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</si>
  <si>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</si>
  <si>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</si>
  <si>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</si>
  <si>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</si>
  <si>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</si>
  <si>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</si>
  <si>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</si>
  <si>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</si>
  <si>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</si>
  <si>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</si>
  <si>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</si>
  <si>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</si>
  <si>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</si>
  <si>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</si>
  <si>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</si>
  <si>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</si>
  <si>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</si>
  <si>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</si>
  <si>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</si>
  <si>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</si>
  <si>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</si>
  <si>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</si>
  <si>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</si>
  <si>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</si>
  <si>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</si>
  <si>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</si>
  <si>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</si>
  <si>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</si>
  <si>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</si>
  <si>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</si>
  <si>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</si>
  <si>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</si>
  <si>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</si>
  <si>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</si>
  <si>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</si>
  <si>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</si>
  <si>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</si>
  <si>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</si>
  <si>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</si>
  <si>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</si>
  <si>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</si>
  <si>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</si>
  <si>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</si>
  <si>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</si>
  <si>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</si>
  <si>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</si>
  <si>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</si>
  <si>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</si>
  <si>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</si>
  <si>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</si>
  <si>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</si>
  <si>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</si>
  <si>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</si>
  <si>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</si>
  <si>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</si>
  <si>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</si>
  <si>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</si>
  <si>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</si>
  <si>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</si>
  <si>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</si>
  <si>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</si>
  <si>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</si>
  <si>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</si>
  <si>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</si>
  <si>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</si>
  <si>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</si>
  <si>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</si>
  <si>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</si>
  <si>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</si>
  <si>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</si>
  <si>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</si>
  <si>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</si>
  <si>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</si>
  <si>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</si>
  <si>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</si>
  <si>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</si>
  <si>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</si>
  <si>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</si>
  <si>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</si>
  <si>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</si>
  <si>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</si>
  <si>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</si>
  <si>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</si>
  <si>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</si>
  <si>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</si>
  <si>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</si>
  <si>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</si>
  <si>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</si>
  <si>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</si>
  <si>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</si>
  <si>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</si>
  <si>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</si>
  <si>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</si>
  <si>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</si>
  <si>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</si>
  <si>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</si>
  <si>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</si>
  <si>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</si>
  <si>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</si>
  <si>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</si>
  <si>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</si>
  <si>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</si>
  <si>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</si>
  <si>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</si>
  <si>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</si>
  <si>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</si>
  <si>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</si>
  <si>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</si>
  <si>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</si>
  <si>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</si>
  <si>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</si>
  <si>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</si>
  <si>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</si>
  <si>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</si>
  <si>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</si>
  <si>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</si>
  <si>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</si>
  <si>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</si>
  <si>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</si>
  <si>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</si>
  <si>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</si>
  <si>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</si>
  <si>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</si>
  <si>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</si>
  <si>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</si>
  <si>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</si>
  <si>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</si>
  <si>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</si>
  <si>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</si>
  <si>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130164</t>
  </si>
  <si>
    <t>30164</t>
  </si>
  <si>
    <t>MIDAZOLAM TORREX 1MG/ML</t>
  </si>
  <si>
    <t>INJ 10X5ML/5MG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</si>
  <si>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</si>
  <si>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</si>
  <si>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</si>
  <si>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</si>
  <si>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</si>
  <si>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</si>
  <si>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</si>
  <si>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</si>
  <si>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</si>
  <si>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107981</t>
  </si>
  <si>
    <t>7981</t>
  </si>
  <si>
    <t>NOVALGIN</t>
  </si>
  <si>
    <t>INJ 10X2ML/1000MG</t>
  </si>
  <si>
    <t>132090</t>
  </si>
  <si>
    <t>32090</t>
  </si>
  <si>
    <t>TRALGIT 50 INJ</t>
  </si>
  <si>
    <t>INJ SOL 5X1ML/50MG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</si>
  <si>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</si>
  <si>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</si>
  <si>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</si>
  <si>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</si>
  <si>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</si>
  <si>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</si>
  <si>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</si>
  <si>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</si>
  <si>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</si>
  <si>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</si>
  <si>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</si>
  <si>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</si>
  <si>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</si>
  <si>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</si>
  <si>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</si>
  <si>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</si>
  <si>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</si>
  <si>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</si>
  <si>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167547</t>
  </si>
  <si>
    <t>67547</t>
  </si>
  <si>
    <t>ALMIRAL</t>
  </si>
  <si>
    <t>INJ 10X3ML/75MG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</si>
  <si>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</si>
  <si>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</si>
  <si>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</si>
  <si>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</si>
  <si>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</si>
  <si>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</si>
  <si>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</si>
  <si>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</si>
  <si>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</si>
  <si>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</si>
  <si>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</si>
  <si>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</si>
  <si>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921558</t>
  </si>
  <si>
    <t>KL LIDOCAIN GEL 5%, 100G</t>
  </si>
  <si>
    <t>amb.lecby bolesti</t>
  </si>
  <si>
    <t>849383</t>
  </si>
  <si>
    <t>KL GEL</t>
  </si>
  <si>
    <t>197125</t>
  </si>
  <si>
    <t>LEVOBUPIVACAINE KABI 5 MG/ML</t>
  </si>
  <si>
    <t>INJ+INF SOL 5X10ML</t>
  </si>
  <si>
    <t>P</t>
  </si>
  <si>
    <t>109709</t>
  </si>
  <si>
    <t>9709</t>
  </si>
  <si>
    <t>SOLU-MEDROL</t>
  </si>
  <si>
    <t>INJ SIC 1X40MG+1ML</t>
  </si>
  <si>
    <t>190044</t>
  </si>
  <si>
    <t>90044</t>
  </si>
  <si>
    <t>DEPO-MEDROL</t>
  </si>
  <si>
    <t>INJ 1X1ML/40MG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</si>
  <si>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</si>
  <si>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</si>
  <si>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</si>
  <si>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</si>
  <si>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</si>
  <si>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</si>
  <si>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</si>
  <si>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</si>
  <si>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142546</t>
  </si>
  <si>
    <t>42546</t>
  </si>
  <si>
    <t>LACTULOSE AL SIRUP</t>
  </si>
  <si>
    <t>POR SIR 1X200ML</t>
  </si>
  <si>
    <t>130187</t>
  </si>
  <si>
    <t>30187</t>
  </si>
  <si>
    <t>MIDAZOLAM TORREX 5MG/ML</t>
  </si>
  <si>
    <t>INJ 10X1ML/5MG</t>
  </si>
  <si>
    <t>185325</t>
  </si>
  <si>
    <t>85325</t>
  </si>
  <si>
    <t>DORMICUM</t>
  </si>
  <si>
    <t>INJ SOL 5X3ML/15MG</t>
  </si>
  <si>
    <t>125835</t>
  </si>
  <si>
    <t>25835</t>
  </si>
  <si>
    <t>KEPPRA 500 MG</t>
  </si>
  <si>
    <t>POR TBL FLM50X500MG</t>
  </si>
  <si>
    <t>844148</t>
  </si>
  <si>
    <t>104694</t>
  </si>
  <si>
    <t>MUCOSOLVAN PRO DOSPĚLÉ</t>
  </si>
  <si>
    <t>POR SIR 1X100ML</t>
  </si>
  <si>
    <t>126103</t>
  </si>
  <si>
    <t>26103</t>
  </si>
  <si>
    <t>KEPPRA 100 MG/ML</t>
  </si>
  <si>
    <t>IVN INF CNC SOL 10X500MG/5ML</t>
  </si>
  <si>
    <t>130215</t>
  </si>
  <si>
    <t>30215</t>
  </si>
  <si>
    <t>INJ 10X10ML/50MG</t>
  </si>
  <si>
    <t>849950</t>
  </si>
  <si>
    <t>138974</t>
  </si>
  <si>
    <t>ESCITALOPRAM MYLAN 10 MG</t>
  </si>
  <si>
    <t>POR TBL FLM 30X10MG</t>
  </si>
  <si>
    <t>125837</t>
  </si>
  <si>
    <t>25837</t>
  </si>
  <si>
    <t>POR TBLFLM100X500MG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</si>
  <si>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</si>
  <si>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</si>
  <si>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</si>
  <si>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</si>
  <si>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</si>
  <si>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</si>
  <si>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</si>
  <si>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</si>
  <si>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</si>
  <si>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</si>
  <si>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</si>
  <si>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</si>
  <si>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</si>
  <si>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</si>
  <si>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</si>
  <si>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</si>
  <si>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</si>
  <si>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</si>
  <si>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</si>
  <si>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</si>
  <si>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</si>
  <si>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</si>
  <si>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</si>
  <si>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</si>
  <si>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</si>
  <si>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</si>
  <si>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</si>
  <si>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</si>
  <si>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</si>
  <si>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</si>
  <si>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</si>
  <si>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</si>
  <si>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</si>
  <si>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</si>
  <si>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</si>
  <si>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</si>
  <si>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</si>
  <si>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</si>
  <si>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</si>
  <si>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</si>
  <si>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</si>
  <si>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</si>
  <si>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</si>
  <si>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</si>
  <si>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</si>
  <si>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</si>
  <si>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</si>
  <si>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</si>
  <si>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</si>
  <si>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</si>
  <si>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</si>
  <si>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</si>
  <si>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</si>
  <si>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</si>
  <si>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</si>
  <si>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</si>
  <si>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</si>
  <si>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</si>
  <si>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</si>
  <si>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</si>
  <si>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</si>
  <si>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</si>
  <si>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</si>
  <si>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</si>
  <si>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</si>
  <si>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</si>
  <si>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</si>
  <si>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</si>
  <si>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</si>
  <si>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</si>
  <si>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</si>
  <si>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</si>
  <si>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</si>
  <si>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</si>
  <si>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</si>
  <si>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</si>
  <si>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</si>
  <si>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</si>
  <si>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</si>
  <si>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</si>
  <si>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</si>
  <si>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</si>
  <si>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</si>
  <si>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</si>
  <si>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</si>
  <si>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</si>
  <si>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</si>
  <si>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</si>
  <si>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</si>
  <si>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</si>
  <si>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</si>
  <si>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</si>
  <si>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</si>
  <si>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</si>
  <si>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</si>
  <si>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</si>
  <si>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</si>
  <si>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</si>
  <si>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</si>
  <si>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</si>
  <si>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</si>
  <si>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</si>
  <si>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</si>
  <si>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</si>
  <si>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</si>
  <si>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</si>
  <si>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</si>
  <si>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</si>
  <si>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</si>
  <si>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</si>
  <si>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</si>
  <si>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</si>
  <si>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</si>
  <si>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</si>
  <si>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</si>
  <si>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</si>
  <si>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</si>
  <si>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</si>
  <si>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</si>
  <si>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</si>
  <si>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</si>
  <si>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</si>
  <si>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</si>
  <si>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</si>
  <si>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</si>
  <si>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</si>
  <si>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</si>
  <si>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</si>
  <si>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</si>
  <si>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</si>
  <si>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</si>
  <si>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</si>
  <si>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</si>
  <si>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</si>
  <si>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</si>
  <si>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</si>
  <si>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</si>
  <si>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</si>
  <si>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</si>
  <si>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</si>
  <si>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</si>
  <si>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</si>
  <si>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</si>
  <si>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</si>
  <si>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</si>
  <si>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</si>
  <si>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</si>
  <si>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</si>
  <si>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</si>
  <si>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</si>
  <si>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</si>
  <si>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</si>
  <si>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</si>
  <si>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</si>
  <si>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</si>
  <si>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</si>
  <si>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</si>
  <si>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</si>
  <si>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</si>
  <si>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</si>
  <si>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</si>
  <si>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</si>
  <si>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</si>
  <si>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</si>
  <si>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</si>
  <si>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</si>
  <si>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</si>
  <si>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</si>
  <si>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</si>
  <si>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</si>
  <si>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</si>
  <si>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</si>
  <si>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</si>
  <si>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</si>
  <si>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</si>
  <si>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</si>
  <si>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</si>
  <si>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</si>
  <si>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</si>
  <si>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</si>
  <si>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</si>
  <si>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</si>
  <si>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</si>
  <si>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</si>
  <si>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</si>
  <si>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</si>
  <si>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156809</t>
  </si>
  <si>
    <t>56809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</si>
  <si>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</si>
  <si>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</si>
  <si>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</si>
  <si>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</si>
  <si>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</si>
  <si>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</si>
  <si>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</si>
  <si>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</si>
  <si>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</si>
  <si>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</si>
  <si>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</si>
  <si>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</si>
  <si>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</si>
  <si>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</si>
  <si>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</si>
  <si>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</si>
  <si>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</si>
  <si>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</si>
  <si>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</si>
  <si>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</si>
  <si>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</si>
  <si>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</si>
  <si>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</si>
  <si>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</si>
  <si>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</si>
  <si>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</si>
  <si>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</si>
  <si>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</si>
  <si>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</si>
  <si>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</si>
  <si>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</si>
  <si>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</si>
  <si>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</si>
  <si>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</si>
  <si>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</si>
  <si>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</si>
  <si>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</si>
  <si>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</si>
  <si>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</si>
  <si>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</si>
  <si>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</si>
  <si>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</si>
  <si>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</si>
  <si>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</si>
  <si>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</si>
  <si>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</si>
  <si>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</si>
  <si>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</si>
  <si>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</si>
  <si>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</si>
  <si>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</si>
  <si>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</si>
  <si>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</si>
  <si>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</si>
  <si>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</si>
  <si>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</si>
  <si>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</si>
  <si>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</si>
  <si>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</si>
  <si>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</si>
  <si>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</si>
  <si>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</si>
  <si>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</si>
  <si>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</si>
  <si>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</si>
  <si>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</si>
  <si>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</si>
  <si>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</si>
  <si>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</si>
  <si>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</si>
  <si>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</si>
  <si>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</si>
  <si>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</si>
  <si>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</si>
  <si>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</si>
  <si>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</si>
  <si>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</si>
  <si>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</si>
  <si>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</si>
  <si>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</si>
  <si>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</si>
  <si>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</si>
  <si>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</si>
  <si>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</si>
  <si>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</si>
  <si>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</si>
  <si>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</si>
  <si>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</si>
  <si>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</si>
  <si>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</si>
  <si>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</si>
  <si>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</si>
  <si>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</si>
  <si>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</si>
  <si>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</si>
  <si>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</si>
  <si>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</si>
  <si>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</si>
  <si>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</si>
  <si>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</si>
  <si>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</si>
  <si>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</si>
  <si>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</si>
  <si>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</si>
  <si>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</si>
  <si>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</si>
  <si>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</si>
  <si>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</si>
  <si>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</si>
  <si>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</si>
  <si>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</si>
  <si>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</si>
  <si>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</si>
  <si>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</si>
  <si>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</si>
  <si>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</si>
  <si>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</si>
  <si>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</si>
  <si>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</si>
  <si>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</si>
  <si>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196696</t>
  </si>
  <si>
    <t>96696</t>
  </si>
  <si>
    <t>INDAP</t>
  </si>
  <si>
    <t>CPS 30X2.5MG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</si>
  <si>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</si>
  <si>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</si>
  <si>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</si>
  <si>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</si>
  <si>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</si>
  <si>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</si>
  <si>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</si>
  <si>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</si>
  <si>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</si>
  <si>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</si>
  <si>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</si>
  <si>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</si>
  <si>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</si>
  <si>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</si>
  <si>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</si>
  <si>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</si>
  <si>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</si>
  <si>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</si>
  <si>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</si>
  <si>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</si>
  <si>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</si>
  <si>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</si>
  <si>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</si>
  <si>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</si>
  <si>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</si>
  <si>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</si>
  <si>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</si>
  <si>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</si>
  <si>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</si>
  <si>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</si>
  <si>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</si>
  <si>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</si>
  <si>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</si>
  <si>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</si>
  <si>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</si>
  <si>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</si>
  <si>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</si>
  <si>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</si>
  <si>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</si>
  <si>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</si>
  <si>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</si>
  <si>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</si>
  <si>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</si>
  <si>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</si>
  <si>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</si>
  <si>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</si>
  <si>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</si>
  <si>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</si>
  <si>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</si>
  <si>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</si>
  <si>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</si>
  <si>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</si>
  <si>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</si>
  <si>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</si>
  <si>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</si>
  <si>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</si>
  <si>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</si>
  <si>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</si>
  <si>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</si>
  <si>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</si>
  <si>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</si>
  <si>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</si>
  <si>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</si>
  <si>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</si>
  <si>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</si>
  <si>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</si>
  <si>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</si>
  <si>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</si>
  <si>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</si>
  <si>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</si>
  <si>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</si>
  <si>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</si>
  <si>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</si>
  <si>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</si>
  <si>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</si>
  <si>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</si>
  <si>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</si>
  <si>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</si>
  <si>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</si>
  <si>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</si>
  <si>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</si>
  <si>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</si>
  <si>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</si>
  <si>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</si>
  <si>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</si>
  <si>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</si>
  <si>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</si>
  <si>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</si>
  <si>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</si>
  <si>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</si>
  <si>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</si>
  <si>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</si>
  <si>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</si>
  <si>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</si>
  <si>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</si>
  <si>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</si>
  <si>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</si>
  <si>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</si>
  <si>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</si>
  <si>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</si>
  <si>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</si>
  <si>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</si>
  <si>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</si>
  <si>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</si>
  <si>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</si>
  <si>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</si>
  <si>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</si>
  <si>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</si>
  <si>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</si>
  <si>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</si>
  <si>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</si>
  <si>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</si>
  <si>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</si>
  <si>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</si>
  <si>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</si>
  <si>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</si>
  <si>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</si>
  <si>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</si>
  <si>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</si>
  <si>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</si>
  <si>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</si>
  <si>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</si>
  <si>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</si>
  <si>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104380</t>
  </si>
  <si>
    <t>4380</t>
  </si>
  <si>
    <t>TENSAMIN</t>
  </si>
  <si>
    <t>INJ 10X5ML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</si>
  <si>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</si>
  <si>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</si>
  <si>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</si>
  <si>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</si>
  <si>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</si>
  <si>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</si>
  <si>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</si>
  <si>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</si>
  <si>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</si>
  <si>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</si>
  <si>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</si>
  <si>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</si>
  <si>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</si>
  <si>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</si>
  <si>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</si>
  <si>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</si>
  <si>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</si>
  <si>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</si>
  <si>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</si>
  <si>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</si>
  <si>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</si>
  <si>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</si>
  <si>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</si>
  <si>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</si>
  <si>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</si>
  <si>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</si>
  <si>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</si>
  <si>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</si>
  <si>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</si>
  <si>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</si>
  <si>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</si>
  <si>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</si>
  <si>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</si>
  <si>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</si>
  <si>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</si>
  <si>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</si>
  <si>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</si>
  <si>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</si>
  <si>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</si>
  <si>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</si>
  <si>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</si>
  <si>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</si>
  <si>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</si>
  <si>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163425</t>
  </si>
  <si>
    <t>POR TBL ENT 50X100MG</t>
  </si>
  <si>
    <t>172564</t>
  </si>
  <si>
    <t>72564</t>
  </si>
  <si>
    <t>SEROPRAM</t>
  </si>
  <si>
    <t>INF 5X0.5ML/20MG</t>
  </si>
  <si>
    <t>175567</t>
  </si>
  <si>
    <t>75567</t>
  </si>
  <si>
    <t>SALOFALK 500</t>
  </si>
  <si>
    <t>TBLOBD ENT100X500MG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</si>
  <si>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</si>
  <si>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</si>
  <si>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</si>
  <si>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</si>
  <si>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</si>
  <si>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</si>
  <si>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</si>
  <si>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</si>
  <si>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</si>
  <si>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</si>
  <si>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</si>
  <si>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</si>
  <si>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</si>
  <si>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</si>
  <si>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</si>
  <si>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</si>
  <si>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</si>
  <si>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</si>
  <si>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</si>
  <si>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</si>
  <si>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</si>
  <si>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</si>
  <si>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</si>
  <si>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</si>
  <si>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</si>
  <si>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</si>
  <si>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</si>
  <si>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</si>
  <si>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</si>
  <si>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</si>
  <si>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</si>
  <si>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</si>
  <si>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</si>
  <si>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</si>
  <si>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</si>
  <si>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</si>
  <si>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</si>
  <si>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</si>
  <si>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</si>
  <si>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</si>
  <si>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</si>
  <si>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</si>
  <si>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</si>
  <si>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</si>
  <si>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</si>
  <si>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</si>
  <si>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</si>
  <si>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</si>
  <si>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</si>
  <si>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</si>
  <si>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</si>
  <si>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</si>
  <si>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</si>
  <si>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</si>
  <si>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</si>
  <si>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</si>
  <si>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</si>
  <si>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</si>
  <si>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</si>
  <si>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</si>
  <si>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</si>
  <si>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</si>
  <si>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</si>
  <si>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</si>
  <si>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</si>
  <si>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</si>
  <si>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</si>
  <si>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</si>
  <si>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</si>
  <si>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</si>
  <si>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</si>
  <si>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</si>
  <si>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</si>
  <si>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</si>
  <si>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</si>
  <si>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</si>
  <si>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</si>
  <si>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</si>
  <si>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920170</t>
  </si>
  <si>
    <t>DZ TRIXO 500 ML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</si>
  <si>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</si>
  <si>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</si>
  <si>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</si>
  <si>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</si>
  <si>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</si>
  <si>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</si>
  <si>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</si>
  <si>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</si>
  <si>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</si>
  <si>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</si>
  <si>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</si>
  <si>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</si>
  <si>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</si>
  <si>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</si>
  <si>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</si>
  <si>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</si>
  <si>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</si>
  <si>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</si>
  <si>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</si>
  <si>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</si>
  <si>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</si>
  <si>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</si>
  <si>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</si>
  <si>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</si>
  <si>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</si>
  <si>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</si>
  <si>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</si>
  <si>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</si>
  <si>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</si>
  <si>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</si>
  <si>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</si>
  <si>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</si>
  <si>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</si>
  <si>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</si>
  <si>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</si>
  <si>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</si>
  <si>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</si>
  <si>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</si>
  <si>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</si>
  <si>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</si>
  <si>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</si>
  <si>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</si>
  <si>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</si>
  <si>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</si>
  <si>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</si>
  <si>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</si>
  <si>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</si>
  <si>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</si>
  <si>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</si>
  <si>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</si>
  <si>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</si>
  <si>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</si>
  <si>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</si>
  <si>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</si>
  <si>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500899</t>
  </si>
  <si>
    <t>IR  Ci-Ca DIALYSAT K4 PLUS</t>
  </si>
  <si>
    <t>IR DIALYSACNI RPZT. 5000 ml</t>
  </si>
  <si>
    <t>841550</t>
  </si>
  <si>
    <t>Emspoma Z 300 ml/proti bolesti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</si>
  <si>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</si>
  <si>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</si>
  <si>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</si>
  <si>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</si>
  <si>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</si>
  <si>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</si>
  <si>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</si>
  <si>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</si>
  <si>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</si>
  <si>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</si>
  <si>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</si>
  <si>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</si>
  <si>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</si>
  <si>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</si>
  <si>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</si>
  <si>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</si>
  <si>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</si>
  <si>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</si>
  <si>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</si>
  <si>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</si>
  <si>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846618</t>
  </si>
  <si>
    <t>100014</t>
  </si>
  <si>
    <t>IBALGIN 200</t>
  </si>
  <si>
    <t>POR TBL FLM 24X200MG</t>
  </si>
  <si>
    <t>850095</t>
  </si>
  <si>
    <t>120406</t>
  </si>
  <si>
    <t>THIOPENTAL VUAB INJ. PLV. SOL. 0,5 G</t>
  </si>
  <si>
    <t>INJ PLV SOL 1X0.5GM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</si>
  <si>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</si>
  <si>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</si>
  <si>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</si>
  <si>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</si>
  <si>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</si>
  <si>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</si>
  <si>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</si>
  <si>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</si>
  <si>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</si>
  <si>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</si>
  <si>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</si>
  <si>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</si>
  <si>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</si>
  <si>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</si>
  <si>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</si>
  <si>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</si>
  <si>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</si>
  <si>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</si>
  <si>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</si>
  <si>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</si>
  <si>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</si>
  <si>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</si>
  <si>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</si>
  <si>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</si>
  <si>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</si>
  <si>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</si>
  <si>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</si>
  <si>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</si>
  <si>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</si>
  <si>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</si>
  <si>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</si>
  <si>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</si>
  <si>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</si>
  <si>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</si>
  <si>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</si>
  <si>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</si>
  <si>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</si>
  <si>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</si>
  <si>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</si>
  <si>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</si>
  <si>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</si>
  <si>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</si>
  <si>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</si>
  <si>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</si>
  <si>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</si>
  <si>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</si>
  <si>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</si>
  <si>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</si>
  <si>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</si>
  <si>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</si>
  <si>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</si>
  <si>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</si>
  <si>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</si>
  <si>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</si>
  <si>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</si>
  <si>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</si>
  <si>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</si>
  <si>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</si>
  <si>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</si>
  <si>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</si>
  <si>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842351</t>
  </si>
  <si>
    <t>3929</t>
  </si>
  <si>
    <t>Stopangin sol. 250ml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</si>
  <si>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</si>
  <si>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</si>
  <si>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</si>
  <si>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</si>
  <si>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</si>
  <si>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</si>
  <si>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</si>
  <si>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</si>
  <si>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155379</t>
  </si>
  <si>
    <t>FERINJECT</t>
  </si>
  <si>
    <t>INJ SOL 1X10ML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</si>
  <si>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</si>
  <si>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</si>
  <si>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</si>
  <si>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</si>
  <si>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</si>
  <si>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</si>
  <si>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</si>
  <si>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</si>
  <si>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</si>
  <si>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</si>
  <si>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</si>
  <si>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</si>
  <si>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</si>
  <si>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</si>
  <si>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</si>
  <si>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</si>
  <si>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</si>
  <si>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</si>
  <si>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</si>
  <si>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</si>
  <si>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</si>
  <si>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</si>
  <si>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</si>
  <si>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</si>
  <si>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159392</t>
  </si>
  <si>
    <t>59392</t>
  </si>
  <si>
    <t>BROMHEXIN - EGIS</t>
  </si>
  <si>
    <t>SOL 1X60ML/120MG</t>
  </si>
  <si>
    <t>180988</t>
  </si>
  <si>
    <t>GENTADEX 5 MG/ML + 1 MG/ML</t>
  </si>
  <si>
    <t>OPH GTT SOL 1X5ML</t>
  </si>
  <si>
    <t>185266</t>
  </si>
  <si>
    <t>FLUDROCORTISON SQUIBB</t>
  </si>
  <si>
    <t>TBL 100X0.1MG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</si>
  <si>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</si>
  <si>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</si>
  <si>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</si>
  <si>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</si>
  <si>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</si>
  <si>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</si>
  <si>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</si>
  <si>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</si>
  <si>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</si>
  <si>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</si>
  <si>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</si>
  <si>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</si>
  <si>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</si>
  <si>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</si>
  <si>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</si>
  <si>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</si>
  <si>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</si>
  <si>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846537</t>
  </si>
  <si>
    <t>103395</t>
  </si>
  <si>
    <t>CARDURA XL 4 MG</t>
  </si>
  <si>
    <t>POR TBL RET 30X4MG PA</t>
  </si>
  <si>
    <t>848725</t>
  </si>
  <si>
    <t>107677</t>
  </si>
  <si>
    <t>KALIUMCHLORID 7.45% BRAUN</t>
  </si>
  <si>
    <t>INF CNC SOL 20X100ML</t>
  </si>
  <si>
    <t>900518</t>
  </si>
  <si>
    <t>KL UNG.LENIENS, 500G</t>
  </si>
  <si>
    <t>920356</t>
  </si>
  <si>
    <t>KL SOL.BORGLYCEROLI  3% 100 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</si>
  <si>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</si>
  <si>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</si>
  <si>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</si>
  <si>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</si>
  <si>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</si>
  <si>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</si>
  <si>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</si>
  <si>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</si>
  <si>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</si>
  <si>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</si>
  <si>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</si>
  <si>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</si>
  <si>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184785</t>
  </si>
  <si>
    <t>84785</t>
  </si>
  <si>
    <t>VIDISIC</t>
  </si>
  <si>
    <t>GEL OPH 3X10GM</t>
  </si>
  <si>
    <t>192198</t>
  </si>
  <si>
    <t>ELOCOM</t>
  </si>
  <si>
    <t>DRM CRM 1X15GM 0.1%</t>
  </si>
  <si>
    <t>500224</t>
  </si>
  <si>
    <t>Parodontax Extra 300ml ústní voda</t>
  </si>
  <si>
    <t>845813</t>
  </si>
  <si>
    <t>Deca durabolin 50mg amp.1x1ml - MIMOŘÁDNÝ DOVOZ!!</t>
  </si>
  <si>
    <t>921542</t>
  </si>
  <si>
    <t>KL UNG.LENIENS, 300G</t>
  </si>
  <si>
    <t>98901</t>
  </si>
  <si>
    <t>GLUKÓZA 5% VIAFLO</t>
  </si>
  <si>
    <t>175025</t>
  </si>
  <si>
    <t>75025</t>
  </si>
  <si>
    <t>THIAMIN LECIVA</t>
  </si>
  <si>
    <t>TBL 20X50MG(BLISTR)</t>
  </si>
  <si>
    <t>988330</t>
  </si>
  <si>
    <t>HBF Borová mast 30g</t>
  </si>
  <si>
    <t>169595</t>
  </si>
  <si>
    <t>69595</t>
  </si>
  <si>
    <t>ARDEAELYTOSOL L-ARGININCHL.21%</t>
  </si>
  <si>
    <t>INF 1X80ML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</si>
  <si>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</si>
  <si>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</si>
  <si>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</si>
  <si>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</si>
  <si>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</si>
  <si>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</si>
  <si>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</si>
  <si>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</si>
  <si>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</si>
  <si>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</si>
  <si>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</si>
  <si>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</si>
  <si>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</si>
  <si>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</si>
  <si>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</si>
  <si>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101681</t>
  </si>
  <si>
    <t>1681</t>
  </si>
  <si>
    <t>EMLA KREM 5%</t>
  </si>
  <si>
    <t>CRM 1X30GM</t>
  </si>
  <si>
    <t>198880</t>
  </si>
  <si>
    <t>98880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</si>
  <si>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</si>
  <si>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</si>
  <si>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</si>
  <si>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</si>
  <si>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</si>
  <si>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</si>
  <si>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</si>
  <si>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</si>
  <si>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</si>
  <si>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</si>
  <si>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</si>
  <si>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</si>
  <si>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</si>
  <si>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</si>
  <si>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</si>
  <si>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</si>
  <si>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</si>
  <si>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</si>
  <si>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</si>
  <si>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921230</t>
  </si>
  <si>
    <t>KL VASELINUM ALBUM, 20G</t>
  </si>
  <si>
    <t>136398</t>
  </si>
  <si>
    <t>MESTINON</t>
  </si>
  <si>
    <t>POR TBL OBD 150X60MG</t>
  </si>
  <si>
    <t>702489</t>
  </si>
  <si>
    <t>Emspoma M 300ml/chladivá</t>
  </si>
  <si>
    <t>850675</t>
  </si>
  <si>
    <t>Menalind professional tělové mléko 500ml</t>
  </si>
  <si>
    <t>121393</t>
  </si>
  <si>
    <t>21393</t>
  </si>
  <si>
    <t>PATENTBLAU V - MIMOŘ.DOVOZ!!!</t>
  </si>
  <si>
    <t>INJ 5X2ML/50MG</t>
  </si>
  <si>
    <t>2584</t>
  </si>
  <si>
    <t>842266</t>
  </si>
  <si>
    <t>Ubrousky detske vlhčené</t>
  </si>
  <si>
    <t>142476</t>
  </si>
  <si>
    <t>42476</t>
  </si>
  <si>
    <t>MILGAMMA</t>
  </si>
  <si>
    <t>POR TBL OBD 50</t>
  </si>
  <si>
    <t>100584</t>
  </si>
  <si>
    <t>584</t>
  </si>
  <si>
    <t>PYRIDOXIN LECIVA</t>
  </si>
  <si>
    <t>INJ 5X1ML 50MG</t>
  </si>
  <si>
    <t>447</t>
  </si>
  <si>
    <t>EPHEDRIN BIOTIKA</t>
  </si>
  <si>
    <t>INJ SOL 10X1ML/50MG</t>
  </si>
  <si>
    <t>187000</t>
  </si>
  <si>
    <t>87000</t>
  </si>
  <si>
    <t>ARDEAOSMOSOL MA 20 (Mannitol)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</si>
  <si>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</si>
  <si>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</si>
  <si>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</si>
  <si>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</si>
  <si>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</si>
  <si>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</si>
  <si>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</si>
  <si>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</si>
  <si>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100699</t>
  </si>
  <si>
    <t>699</t>
  </si>
  <si>
    <t>CHOLAGOL</t>
  </si>
  <si>
    <t>GTT 1X10ML</t>
  </si>
  <si>
    <t>100616</t>
  </si>
  <si>
    <t>616</t>
  </si>
  <si>
    <t>INJ 10X2ML/100MG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</si>
  <si>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</si>
  <si>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</si>
  <si>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</si>
  <si>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</si>
  <si>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</si>
  <si>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</si>
  <si>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</si>
  <si>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</si>
  <si>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</si>
  <si>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</si>
  <si>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</si>
  <si>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</si>
  <si>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</si>
  <si>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</si>
  <si>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</si>
  <si>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</si>
  <si>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</si>
  <si>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</si>
  <si>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</si>
  <si>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</si>
  <si>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</si>
  <si>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</si>
  <si>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</si>
  <si>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</si>
  <si>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</si>
  <si>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</si>
  <si>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</si>
  <si>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</si>
  <si>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</si>
  <si>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</si>
  <si>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</si>
  <si>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114325</t>
  </si>
  <si>
    <t>14325</t>
  </si>
  <si>
    <t>DRM SOL 1X20ML 0.1%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</si>
  <si>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</si>
  <si>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</si>
  <si>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</si>
  <si>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</si>
  <si>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</si>
  <si>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</si>
  <si>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</si>
  <si>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</si>
  <si>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</si>
  <si>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</si>
  <si>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</si>
  <si>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</si>
  <si>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</si>
  <si>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</si>
  <si>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</si>
  <si>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</si>
  <si>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</si>
  <si>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</si>
  <si>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</si>
  <si>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187825</t>
  </si>
  <si>
    <t>87825</t>
  </si>
  <si>
    <t>ARDEAELYTOSOL NA.HYDR.CARB.8.4%</t>
  </si>
  <si>
    <t>190021</t>
  </si>
  <si>
    <t>90021</t>
  </si>
  <si>
    <t>MARCAINE SPINAL O.5%</t>
  </si>
  <si>
    <t>INJ 5X4ML 5MG/ML</t>
  </si>
  <si>
    <t>190484</t>
  </si>
  <si>
    <t>NEPRESOL 25 MG-MIMOŘÁDNÝ DOVOZ!!</t>
  </si>
  <si>
    <t>INJ SIC 5X25MG+SOLV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</si>
  <si>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</si>
  <si>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</si>
  <si>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</si>
  <si>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</si>
  <si>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</si>
  <si>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</si>
  <si>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</si>
  <si>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500396</t>
  </si>
  <si>
    <t>Diffusil H forte B85 150ml</t>
  </si>
  <si>
    <t>802327</t>
  </si>
  <si>
    <t>49781</t>
  </si>
  <si>
    <t>LITHIUM CHLORID 0.15 MMOL/ML LCO</t>
  </si>
  <si>
    <t>840813</t>
  </si>
  <si>
    <t>135844</t>
  </si>
  <si>
    <t>VOLUVEN 10% 500 ML</t>
  </si>
  <si>
    <t>INF. 10X500 ML</t>
  </si>
  <si>
    <t>850305</t>
  </si>
  <si>
    <t>Biopron9 tob.120</t>
  </si>
  <si>
    <t>901185</t>
  </si>
  <si>
    <t>IR ETHANOLUM 96% 500 ml</t>
  </si>
  <si>
    <t>IR 500 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</si>
  <si>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</si>
  <si>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</si>
  <si>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</si>
  <si>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</si>
  <si>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</si>
  <si>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</si>
  <si>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110602</t>
  </si>
  <si>
    <t>10602</t>
  </si>
  <si>
    <t>TANTUM VERDE SPRAY</t>
  </si>
  <si>
    <t>ORM SPR 30ML 0.15%</t>
  </si>
  <si>
    <t>114989</t>
  </si>
  <si>
    <t>14989</t>
  </si>
  <si>
    <t>RIVOTRIL</t>
  </si>
  <si>
    <t>INJ 5X1ML/1MG+SOLV.</t>
  </si>
  <si>
    <t>921319</t>
  </si>
  <si>
    <t>KL SUPPOSITORIA</t>
  </si>
  <si>
    <t>159976</t>
  </si>
  <si>
    <t>59976</t>
  </si>
  <si>
    <t>ENAP 2.5MG</t>
  </si>
  <si>
    <t>TBL 30X2.5MG</t>
  </si>
  <si>
    <t>921545</t>
  </si>
  <si>
    <t>KL SOL.JARISCH 500 g FAGRON</t>
  </si>
  <si>
    <t>119570</t>
  </si>
  <si>
    <t>19570</t>
  </si>
  <si>
    <t>LAGOSA</t>
  </si>
  <si>
    <t>DRG 50X150MG</t>
  </si>
  <si>
    <t>900034</t>
  </si>
  <si>
    <t>KL POLYSAN, OL.HELIANTHI AA AD 100G</t>
  </si>
  <si>
    <t>13440</t>
  </si>
  <si>
    <t>RINGERŮV ROZTOK VIAFLO</t>
  </si>
  <si>
    <t>159750</t>
  </si>
  <si>
    <t>MÁTOVÝ ČAJ LEROS</t>
  </si>
  <si>
    <t>SPC 20X2.0GM(SÁČKY)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</si>
  <si>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</si>
  <si>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</si>
  <si>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</si>
  <si>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</si>
  <si>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</si>
  <si>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</si>
  <si>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</si>
  <si>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921536</t>
  </si>
  <si>
    <t>KL RICINI OL. 500 g</t>
  </si>
  <si>
    <t>147544</t>
  </si>
  <si>
    <t>47544</t>
  </si>
  <si>
    <t>POR TBL PRO30X150MG</t>
  </si>
  <si>
    <t>840990</t>
  </si>
  <si>
    <t>KL UNG.AC.BORICI 1%, 500G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</si>
  <si>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</si>
  <si>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</si>
  <si>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</si>
  <si>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</si>
  <si>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</si>
  <si>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</si>
  <si>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</si>
  <si>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</si>
  <si>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</si>
  <si>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</si>
  <si>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</si>
  <si>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847521</t>
  </si>
  <si>
    <t>Leros Meduňka n.s.</t>
  </si>
  <si>
    <t>20x1g</t>
  </si>
  <si>
    <t>162319</t>
  </si>
  <si>
    <t>62319</t>
  </si>
  <si>
    <t>BETADINE (CHIRURG.) - hnědá</t>
  </si>
  <si>
    <t>14567</t>
  </si>
  <si>
    <t>TIMOHEXAL 0,5%</t>
  </si>
  <si>
    <t>OPH GTT SOL 3X5ML</t>
  </si>
  <si>
    <t>162698</t>
  </si>
  <si>
    <t>FOSCAVIR 24MG/ML I.V.-MIMOŘÁDNÝ DOVOZ!!</t>
  </si>
  <si>
    <t>INF 1X250ML 24MG/ML</t>
  </si>
  <si>
    <t>28834</t>
  </si>
  <si>
    <t>AERIUS 2,5 MG</t>
  </si>
  <si>
    <t>POR TBL DIS 90X2.5MG</t>
  </si>
  <si>
    <t>844016</t>
  </si>
  <si>
    <t>27440</t>
  </si>
  <si>
    <t>CELLCEPT 500 MG</t>
  </si>
  <si>
    <t>INF PLV SOL 4X500MG</t>
  </si>
  <si>
    <t>107812</t>
  </si>
  <si>
    <t>BRUFEN 400</t>
  </si>
  <si>
    <t>POR TBL FLM 100X400MG</t>
  </si>
  <si>
    <t>198072</t>
  </si>
  <si>
    <t>98072</t>
  </si>
  <si>
    <t>DIPROSALIC</t>
  </si>
  <si>
    <t>DRM UNG 1X15GM</t>
  </si>
  <si>
    <t>157123</t>
  </si>
  <si>
    <t>METHOTREXAT EBEWE 10 MG TABLETY</t>
  </si>
  <si>
    <t>POR TBL NOB 50X10MG</t>
  </si>
  <si>
    <t>157871</t>
  </si>
  <si>
    <t>PARACETAMOL KABI 10 MG/ML</t>
  </si>
  <si>
    <t>INF SOL 10X50ML/500MG</t>
  </si>
  <si>
    <t>198190</t>
  </si>
  <si>
    <t>98190</t>
  </si>
  <si>
    <t>CYTEAL</t>
  </si>
  <si>
    <t>LIQ 1X250ML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</si>
  <si>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</si>
  <si>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</si>
  <si>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</si>
  <si>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</si>
  <si>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</si>
  <si>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</si>
  <si>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</si>
  <si>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</si>
  <si>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</si>
  <si>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</si>
  <si>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</si>
  <si>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</si>
  <si>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841318</t>
  </si>
  <si>
    <t>HBF Calcium panthotenát mast 100ml</t>
  </si>
  <si>
    <t>201992</t>
  </si>
  <si>
    <t>DETRALEX</t>
  </si>
  <si>
    <t>POR TBL FLM 120X500MG</t>
  </si>
  <si>
    <t>202701</t>
  </si>
  <si>
    <t>POR TBL ENT 90X20MG</t>
  </si>
  <si>
    <t>198054</t>
  </si>
  <si>
    <t>SANVAL 10 MG</t>
  </si>
  <si>
    <t>POR TBL FLM 20X10MG</t>
  </si>
  <si>
    <t>116287</t>
  </si>
  <si>
    <t>16287</t>
  </si>
  <si>
    <t>FASTUM GEL</t>
  </si>
  <si>
    <t>DRM GEL 1X100GM</t>
  </si>
  <si>
    <t>500230</t>
  </si>
  <si>
    <t>DZ STELLISEPT MED FOAM 1l</t>
  </si>
  <si>
    <t>186204</t>
  </si>
  <si>
    <t>ISOPTIN 80 MG</t>
  </si>
  <si>
    <t>POR TBL FLM 50X80MG</t>
  </si>
  <si>
    <t>168650</t>
  </si>
  <si>
    <t>DEXDOR</t>
  </si>
  <si>
    <t>INF CNC SOL 5X2ML</t>
  </si>
  <si>
    <t>989970</t>
  </si>
  <si>
    <t>168651</t>
  </si>
  <si>
    <t>INF CNC SOL 25X2ML</t>
  </si>
  <si>
    <t>190968</t>
  </si>
  <si>
    <t>TRIPLIXAM 10 MG/2,5 MG/5 MG</t>
  </si>
  <si>
    <t>920235</t>
  </si>
  <si>
    <t>15880</t>
  </si>
  <si>
    <t>DZ BRAUNOL 500 ML</t>
  </si>
  <si>
    <t>190973</t>
  </si>
  <si>
    <t>TRIPLIXAM 10 MG/2,5 MG/10 MG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</si>
  <si>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</si>
  <si>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</si>
  <si>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</si>
  <si>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</si>
  <si>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</si>
  <si>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</si>
  <si>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</si>
  <si>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</si>
  <si>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</si>
  <si>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</si>
  <si>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</si>
  <si>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</si>
  <si>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</si>
  <si>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844041</t>
  </si>
  <si>
    <t>Emspoma U základní 300g/bílá</t>
  </si>
  <si>
    <t>203323</t>
  </si>
  <si>
    <t>DRM UNG 1X100GM 10%</t>
  </si>
  <si>
    <t>397413</t>
  </si>
  <si>
    <t>IR Sol.calcii chlorati 10 % 250 ml</t>
  </si>
  <si>
    <t>IR 250ml</t>
  </si>
  <si>
    <t>201896</t>
  </si>
  <si>
    <t>VASOPIRIN 100 MG</t>
  </si>
  <si>
    <t>POR TBL ENT 60X100MG</t>
  </si>
  <si>
    <t>902048</t>
  </si>
  <si>
    <t>IR  Ci-Ca DIALYSAT K2</t>
  </si>
  <si>
    <t>IR DIALYSACNI RPZT.</t>
  </si>
  <si>
    <t>990413</t>
  </si>
  <si>
    <t>Catapresan inj.10x1ml/0.15mg</t>
  </si>
  <si>
    <t>214627</t>
  </si>
  <si>
    <t>VASOCARDIN 100</t>
  </si>
  <si>
    <t>215172</t>
  </si>
  <si>
    <t>KREON 25 000</t>
  </si>
  <si>
    <t>POR CPS ETD 50</t>
  </si>
  <si>
    <t>990504</t>
  </si>
  <si>
    <t>Parodontax úst.voda Extra 0.2%</t>
  </si>
  <si>
    <t xml:space="preserve"> 300ml duopack</t>
  </si>
  <si>
    <t>161371</t>
  </si>
  <si>
    <t>SUXAMETHONIUM CHLORID VUAB 100 MG</t>
  </si>
  <si>
    <t>215476</t>
  </si>
  <si>
    <t>EBRANTIL 30 RETARD</t>
  </si>
  <si>
    <t>POR CPS PRO 50X30MG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</si>
  <si>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</si>
  <si>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</si>
  <si>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</si>
  <si>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</si>
  <si>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</si>
  <si>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</si>
  <si>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</si>
  <si>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</si>
  <si>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</si>
  <si>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</si>
  <si>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</si>
  <si>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</si>
  <si>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170533</t>
  </si>
  <si>
    <t>70533</t>
  </si>
  <si>
    <t>SUP 1X16MG</t>
  </si>
  <si>
    <t>129025</t>
  </si>
  <si>
    <t>INJ+INF EML 10X50ML/500MG</t>
  </si>
  <si>
    <t>215474</t>
  </si>
  <si>
    <t>EBRANTIL I.V.50</t>
  </si>
  <si>
    <t>INJ SOL 5X10ML/50MG</t>
  </si>
  <si>
    <t>214616</t>
  </si>
  <si>
    <t>214628</t>
  </si>
  <si>
    <t>VASOCARDIN 50</t>
  </si>
  <si>
    <t>POR TBL NOB 50X50MG</t>
  </si>
  <si>
    <t>202873</t>
  </si>
  <si>
    <t>HELICID 40 MG</t>
  </si>
  <si>
    <t>POR CPS ETD 7X4X40MG</t>
  </si>
  <si>
    <t>501555</t>
  </si>
  <si>
    <t>KL SOL.HYPERMANGAN 4%</t>
  </si>
  <si>
    <t>990916</t>
  </si>
  <si>
    <t>Dantrolen i.v. lag. 12x20mg</t>
  </si>
  <si>
    <t>990927</t>
  </si>
  <si>
    <t>Klysma salinické 135ml</t>
  </si>
  <si>
    <t>990947</t>
  </si>
  <si>
    <t>Klysma salinické 10x135ml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</si>
  <si>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</si>
  <si>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</si>
  <si>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</si>
  <si>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</si>
  <si>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</si>
  <si>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</si>
  <si>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</si>
  <si>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216104</t>
  </si>
  <si>
    <t>CLARINASE REPETABS</t>
  </si>
  <si>
    <t>POR TBL PRO 14 II</t>
  </si>
  <si>
    <t>501567</t>
  </si>
  <si>
    <t>KL UNG.FRAMYKOIN</t>
  </si>
  <si>
    <t>10G</t>
  </si>
  <si>
    <t>990977</t>
  </si>
  <si>
    <t>VitA-POS oční mast 5g</t>
  </si>
  <si>
    <t>115268</t>
  </si>
  <si>
    <t>MEDUŇKOVÝ ČAJ Megafyt</t>
  </si>
  <si>
    <t xml:space="preserve">POR SPC 20x15mg </t>
  </si>
  <si>
    <t>501495</t>
  </si>
  <si>
    <t>RP CPS NITROFURANTOIN 100MG</t>
  </si>
  <si>
    <t>50 CPS</t>
  </si>
  <si>
    <t>843323</t>
  </si>
  <si>
    <t>Apotheke Ostropestřec 20x1,5g</t>
  </si>
  <si>
    <t>185625</t>
  </si>
  <si>
    <t>990465</t>
  </si>
  <si>
    <t>DrKonrad Cutozinc 10% spray 100ml</t>
  </si>
  <si>
    <t>197323</t>
  </si>
  <si>
    <t>ADDAVEN</t>
  </si>
  <si>
    <t>IVN INF CNC SOL 20X10ML</t>
  </si>
  <si>
    <t>846099</t>
  </si>
  <si>
    <t>Ostropestřec mariánský plod LEROS</t>
  </si>
  <si>
    <t>150g sypaný</t>
  </si>
  <si>
    <t>210203</t>
  </si>
  <si>
    <t>BRIMICA GENUAIR 340 MCG/12 MCG</t>
  </si>
  <si>
    <t>INH PLV 1X60DÁV</t>
  </si>
  <si>
    <t>216900</t>
  </si>
  <si>
    <t>NORADRENALIN LÉČIVA</t>
  </si>
  <si>
    <t>IVN INF CNC SOL 5X5ML</t>
  </si>
  <si>
    <t>176584</t>
  </si>
  <si>
    <t>MEDUŇKOVÁ NAŤ LEROS</t>
  </si>
  <si>
    <t>SPC 1X50GM</t>
  </si>
  <si>
    <t>394129</t>
  </si>
  <si>
    <t>Pentacarinat 300inj sicc.5 x 300mg</t>
  </si>
  <si>
    <t>215606</t>
  </si>
  <si>
    <t>POR CPS ETD 90X20MG</t>
  </si>
  <si>
    <t>192390</t>
  </si>
  <si>
    <t>POR TBL ENT 60X220MG</t>
  </si>
  <si>
    <t>29938</t>
  </si>
  <si>
    <t>INF CNC SOL 10X5ML II</t>
  </si>
  <si>
    <t>215851</t>
  </si>
  <si>
    <t>TRANSMETIL 500 MG TABLETY</t>
  </si>
  <si>
    <t>POR TBL ENT 10X500MG</t>
  </si>
  <si>
    <t>132670</t>
  </si>
  <si>
    <t>216471</t>
  </si>
  <si>
    <t>CYCLO 3 FORT</t>
  </si>
  <si>
    <t>POR CPS DUR 30 II</t>
  </si>
  <si>
    <t>501583</t>
  </si>
  <si>
    <t>BODYSUN mycí a čistící pěna spray 500ml</t>
  </si>
  <si>
    <t>215605</t>
  </si>
  <si>
    <t>187156</t>
  </si>
  <si>
    <t>ANESIA 10 MG/ML INJEKČNÍ/INFUZNÍ EMULZE</t>
  </si>
  <si>
    <t>IVN INJ+INF EML 10X50ML</t>
  </si>
  <si>
    <t>67558</t>
  </si>
  <si>
    <t>MABRON</t>
  </si>
  <si>
    <t>INJ SOL 5X2ML</t>
  </si>
  <si>
    <t>125907</t>
  </si>
  <si>
    <t>NUTRYELT</t>
  </si>
  <si>
    <t>131369</t>
  </si>
  <si>
    <t>SELEN AGUETTANT 10 MIKROGRAMŮ/ML</t>
  </si>
  <si>
    <t>INF SOL 10X10MLX10RG/ML</t>
  </si>
  <si>
    <t>215165</t>
  </si>
  <si>
    <t>CYNT 0,4</t>
  </si>
  <si>
    <t>TBL FLM 30X0,4MG I</t>
  </si>
  <si>
    <t>501670</t>
  </si>
  <si>
    <t>L-Thyroxin SERB int. 0,2mg/1ml - MIMOŘ.DOVOZ!!!</t>
  </si>
  <si>
    <t>6x1ml</t>
  </si>
  <si>
    <t>991927</t>
  </si>
  <si>
    <t>Relenza Rotadisk und Disk. 5mg/1 dos. 5x4blist.</t>
  </si>
  <si>
    <t>MIMOŘÁDNÝ DOVOZ!!!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</si>
  <si>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</si>
  <si>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</si>
  <si>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</si>
  <si>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</si>
  <si>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</si>
  <si>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</si>
  <si>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</si>
  <si>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</si>
  <si>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</si>
  <si>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</si>
  <si>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</si>
  <si>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</si>
  <si>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</si>
  <si>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</si>
  <si>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</si>
  <si>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</si>
  <si>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132063</t>
  </si>
  <si>
    <t>32063</t>
  </si>
  <si>
    <t>FRAXIPARINE</t>
  </si>
  <si>
    <t>INJ SOL 10X0.8ML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</si>
  <si>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</si>
  <si>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</si>
  <si>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</si>
  <si>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</si>
  <si>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</si>
  <si>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</si>
  <si>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</si>
  <si>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</si>
  <si>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</si>
  <si>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</si>
  <si>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</si>
  <si>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</si>
  <si>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</si>
  <si>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</si>
  <si>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</si>
  <si>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</si>
  <si>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</si>
  <si>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</si>
  <si>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</si>
  <si>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</si>
  <si>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</si>
  <si>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</si>
  <si>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</si>
  <si>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</si>
  <si>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</si>
  <si>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</si>
  <si>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</si>
  <si>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</si>
  <si>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</si>
  <si>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</si>
  <si>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</si>
  <si>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</si>
  <si>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</si>
  <si>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</si>
  <si>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196977</t>
  </si>
  <si>
    <t>96977</t>
  </si>
  <si>
    <t>TBL 30X1MG</t>
  </si>
  <si>
    <t>844738</t>
  </si>
  <si>
    <t>101227</t>
  </si>
  <si>
    <t>PRESTARIUM NEO FORTE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</si>
  <si>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</si>
  <si>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</si>
  <si>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</si>
  <si>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</si>
  <si>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</si>
  <si>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</si>
  <si>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</si>
  <si>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</si>
  <si>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</si>
  <si>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</si>
  <si>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</si>
  <si>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</si>
  <si>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</si>
  <si>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</si>
  <si>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</si>
  <si>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</si>
  <si>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</si>
  <si>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</si>
  <si>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</si>
  <si>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</si>
  <si>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</si>
  <si>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</si>
  <si>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</si>
  <si>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</si>
  <si>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</si>
  <si>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</si>
  <si>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</si>
  <si>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</si>
  <si>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</si>
  <si>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</si>
  <si>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</si>
  <si>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</si>
  <si>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</si>
  <si>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</si>
  <si>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</si>
  <si>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</si>
  <si>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</si>
  <si>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</si>
  <si>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</si>
  <si>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</si>
  <si>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</si>
  <si>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</si>
  <si>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</si>
  <si>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</si>
  <si>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</si>
  <si>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</si>
  <si>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</si>
  <si>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</si>
  <si>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</si>
  <si>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</si>
  <si>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</si>
  <si>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</si>
  <si>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</si>
  <si>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</si>
  <si>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</si>
  <si>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</si>
  <si>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</si>
  <si>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849187</t>
  </si>
  <si>
    <t>111902</t>
  </si>
  <si>
    <t>NITRESAN 20 MG</t>
  </si>
  <si>
    <t>POR TBL NOB 30X20MG</t>
  </si>
  <si>
    <t>109711</t>
  </si>
  <si>
    <t>9711</t>
  </si>
  <si>
    <t>INJ SIC 1X500MG+8ML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</si>
  <si>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</si>
  <si>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</si>
  <si>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</si>
  <si>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</si>
  <si>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</si>
  <si>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</si>
  <si>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</si>
  <si>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</si>
  <si>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</si>
  <si>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</si>
  <si>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</si>
  <si>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</si>
  <si>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</si>
  <si>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</si>
  <si>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</si>
  <si>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</si>
  <si>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</si>
  <si>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</si>
  <si>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</si>
  <si>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</si>
  <si>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</si>
  <si>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</si>
  <si>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</si>
  <si>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</si>
  <si>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</si>
  <si>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</si>
  <si>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</si>
  <si>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</si>
  <si>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</si>
  <si>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</si>
  <si>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</si>
  <si>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</si>
  <si>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</si>
  <si>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</si>
  <si>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</si>
  <si>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</si>
  <si>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</si>
  <si>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</si>
  <si>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140362</t>
  </si>
  <si>
    <t>40362</t>
  </si>
  <si>
    <t>NIMBEX</t>
  </si>
  <si>
    <t>INJ SOL 5X10ML/20MG</t>
  </si>
  <si>
    <t>142392</t>
  </si>
  <si>
    <t>42392</t>
  </si>
  <si>
    <t>TRACRIUM 50</t>
  </si>
  <si>
    <t>INJ 5X5ML/50MG</t>
  </si>
  <si>
    <t>184095</t>
  </si>
  <si>
    <t>MIDAZOLAM ACCORD 5 MG/ML</t>
  </si>
  <si>
    <t>INJ+INF SOL 10X10ML</t>
  </si>
  <si>
    <t>117135</t>
  </si>
  <si>
    <t>17135</t>
  </si>
  <si>
    <t>LAMICTAL 25 MG</t>
  </si>
  <si>
    <t>POR TBL NOB 42X25MG</t>
  </si>
  <si>
    <t>500566</t>
  </si>
  <si>
    <t>ZARZIO 30 MU/0,5 ML</t>
  </si>
  <si>
    <t>INJ+INF SOL 5X0.5ML</t>
  </si>
  <si>
    <t>183100</t>
  </si>
  <si>
    <t>83100</t>
  </si>
  <si>
    <t>XANAX SR</t>
  </si>
  <si>
    <t>TBL RET 30X1MG</t>
  </si>
  <si>
    <t>144641</t>
  </si>
  <si>
    <t>44641</t>
  </si>
  <si>
    <t>ZELDOX 60 MG</t>
  </si>
  <si>
    <t>CPS 30X60MG</t>
  </si>
  <si>
    <t>500570</t>
  </si>
  <si>
    <t>ZARZIO 48 MU/0,5 ML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</si>
  <si>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</si>
  <si>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</si>
  <si>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</si>
  <si>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</si>
  <si>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</si>
  <si>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</si>
  <si>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</si>
  <si>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</si>
  <si>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</si>
  <si>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</si>
  <si>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123291</t>
  </si>
  <si>
    <t>23291</t>
  </si>
  <si>
    <t>VENTOLIN</t>
  </si>
  <si>
    <t>POR SIR 1X150ML</t>
  </si>
  <si>
    <t>115247</t>
  </si>
  <si>
    <t>15247</t>
  </si>
  <si>
    <t>SANDOSTATIN 0.2 MG/ML</t>
  </si>
  <si>
    <t>INJ SOL 1X5ML/1MG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</si>
  <si>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</si>
  <si>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</si>
  <si>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</si>
  <si>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</si>
  <si>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</si>
  <si>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</si>
  <si>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213477</t>
  </si>
  <si>
    <t>213494</t>
  </si>
  <si>
    <t>INJ SOL 10X0.4ML</t>
  </si>
  <si>
    <t>214433</t>
  </si>
  <si>
    <t>CONTROLOC 20 MG</t>
  </si>
  <si>
    <t>POR TBL ENT 28X20MG I</t>
  </si>
  <si>
    <t>214427</t>
  </si>
  <si>
    <t>213487</t>
  </si>
  <si>
    <t>INJ SOL 10X0.3ML</t>
  </si>
  <si>
    <t>213489</t>
  </si>
  <si>
    <t>INJ SOL 10X0.6ML</t>
  </si>
  <si>
    <t>214526</t>
  </si>
  <si>
    <t>CONTROLOC 40 MG</t>
  </si>
  <si>
    <t>POR TBL ENT 100X40MG I</t>
  </si>
  <si>
    <t>187427</t>
  </si>
  <si>
    <t>LETROX 100</t>
  </si>
  <si>
    <t>POR TBL NOB 100X100RG II</t>
  </si>
  <si>
    <t>50113006</t>
  </si>
  <si>
    <t>33525</t>
  </si>
  <si>
    <t>PULMOCARE 500 ML PŘÍCHUŤ VANILKA</t>
  </si>
  <si>
    <t>POR SOL 1X500ML</t>
  </si>
  <si>
    <t>153980</t>
  </si>
  <si>
    <t>OXEPA</t>
  </si>
  <si>
    <t>841569</t>
  </si>
  <si>
    <t>Fresubin hepa 15x500ml</t>
  </si>
  <si>
    <t>846016</t>
  </si>
  <si>
    <t>Nutrison Advanced Protison 500ml</t>
  </si>
  <si>
    <t>1X500ML</t>
  </si>
  <si>
    <t>990223</t>
  </si>
  <si>
    <t>NEPRO HP 500ml vanilková</t>
  </si>
  <si>
    <t>397803</t>
  </si>
  <si>
    <t>Fresubin 2 kcal HP Fibre 500ml</t>
  </si>
  <si>
    <t>217052</t>
  </si>
  <si>
    <t>NUTRISON ENERGY MULTI FIBRE</t>
  </si>
  <si>
    <t>POR SOL 8X1000ML</t>
  </si>
  <si>
    <t>217054</t>
  </si>
  <si>
    <t>NUTRISON</t>
  </si>
  <si>
    <t>217058</t>
  </si>
  <si>
    <t>NUTRISON PROTEIN PLUS MULTI FIBRE</t>
  </si>
  <si>
    <t>POR SOL 8X500ML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</si>
  <si>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</si>
  <si>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</si>
  <si>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</si>
  <si>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</si>
  <si>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</si>
  <si>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</si>
  <si>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</si>
  <si>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</si>
  <si>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</si>
  <si>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</si>
  <si>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</si>
  <si>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</si>
  <si>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33531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</si>
  <si>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</si>
  <si>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</si>
  <si>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</si>
  <si>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</si>
  <si>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</si>
  <si>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</si>
  <si>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</si>
  <si>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</si>
  <si>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</si>
  <si>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</si>
  <si>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</si>
  <si>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</si>
  <si>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</si>
  <si>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</si>
  <si>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</si>
  <si>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</si>
  <si>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</si>
  <si>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</si>
  <si>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</si>
  <si>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</si>
  <si>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</si>
  <si>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</si>
  <si>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</si>
  <si>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</si>
  <si>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</si>
  <si>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</si>
  <si>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</si>
  <si>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</si>
  <si>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</si>
  <si>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</si>
  <si>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</si>
  <si>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</si>
  <si>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</si>
  <si>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846766</t>
  </si>
  <si>
    <t>33420</t>
  </si>
  <si>
    <t>NUTRIDRINK COMPACT S PŘÍCHUTÍ VANILKOVOU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</si>
  <si>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</si>
  <si>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</si>
  <si>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</si>
  <si>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</si>
  <si>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</si>
  <si>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</si>
  <si>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</si>
  <si>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</si>
  <si>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</si>
  <si>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</si>
  <si>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</si>
  <si>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</si>
  <si>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</si>
  <si>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</si>
  <si>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</si>
  <si>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</si>
  <si>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</si>
  <si>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</si>
  <si>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</si>
  <si>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</si>
  <si>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</si>
  <si>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</si>
  <si>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33936</t>
  </si>
  <si>
    <t>NUTRIDRINK S PŘÍCHUTÍ BANÁNOVOU</t>
  </si>
  <si>
    <t>33856</t>
  </si>
  <si>
    <t>NUTRIDRINK YOGHURT S PŘÍCHUTÍ MALINA</t>
  </si>
  <si>
    <t>33898</t>
  </si>
  <si>
    <t>NUTRIDRINK COMPACT NEUTRAL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</si>
  <si>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</si>
  <si>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</si>
  <si>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</si>
  <si>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</si>
  <si>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</si>
  <si>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</si>
  <si>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</si>
  <si>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</si>
  <si>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</si>
  <si>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</si>
  <si>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</si>
  <si>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</si>
  <si>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</si>
  <si>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</si>
  <si>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</si>
  <si>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</si>
  <si>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</si>
  <si>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</si>
  <si>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</si>
  <si>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</si>
  <si>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</si>
  <si>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</si>
  <si>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</si>
  <si>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</si>
  <si>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</si>
  <si>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</si>
  <si>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</si>
  <si>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</si>
  <si>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</si>
  <si>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</si>
  <si>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</si>
  <si>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</si>
  <si>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</si>
  <si>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</si>
  <si>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</si>
  <si>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</si>
  <si>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</si>
  <si>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</si>
  <si>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</si>
  <si>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</si>
  <si>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</si>
  <si>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</si>
  <si>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</si>
  <si>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</si>
  <si>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</si>
  <si>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</si>
  <si>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</si>
  <si>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</si>
  <si>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</si>
  <si>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117171</t>
  </si>
  <si>
    <t>17171</t>
  </si>
  <si>
    <t>BELOGENT MAST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</si>
  <si>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</si>
  <si>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</si>
  <si>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</si>
  <si>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</si>
  <si>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</si>
  <si>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</si>
  <si>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</si>
  <si>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</si>
  <si>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</si>
  <si>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111706</t>
  </si>
  <si>
    <t>11706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</si>
  <si>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</si>
  <si>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</si>
  <si>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</si>
  <si>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</si>
  <si>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</si>
  <si>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</si>
  <si>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</si>
  <si>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</si>
  <si>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141146</t>
  </si>
  <si>
    <t>41146</t>
  </si>
  <si>
    <t>MACMIROR COMPLEX</t>
  </si>
  <si>
    <t>SUP VAG 12</t>
  </si>
  <si>
    <t>105113</t>
  </si>
  <si>
    <t>5113</t>
  </si>
  <si>
    <t>TARGOCID 400MG</t>
  </si>
  <si>
    <t>INJ SIC 1X400MG+SOL</t>
  </si>
  <si>
    <t>187200</t>
  </si>
  <si>
    <t>87200</t>
  </si>
  <si>
    <t>MAXIPIME 2GM</t>
  </si>
  <si>
    <t>INJ SIC 1X2GM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</si>
  <si>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</si>
  <si>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</si>
  <si>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</si>
  <si>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</si>
  <si>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</si>
  <si>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</si>
  <si>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</si>
  <si>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</si>
  <si>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</si>
  <si>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</si>
  <si>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</si>
  <si>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</si>
  <si>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</si>
  <si>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</si>
  <si>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</si>
  <si>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101069</t>
  </si>
  <si>
    <t>1069</t>
  </si>
  <si>
    <t>FUNGICIDIN LECIVA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</si>
  <si>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</si>
  <si>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</si>
  <si>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</si>
  <si>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</si>
  <si>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</si>
  <si>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</si>
  <si>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</si>
  <si>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</si>
  <si>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</si>
  <si>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</si>
  <si>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</si>
  <si>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168860</t>
  </si>
  <si>
    <t>DIFICLIR 200 MG</t>
  </si>
  <si>
    <t>POR TBL FLM 2X10X200MG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</si>
  <si>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</si>
  <si>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</si>
  <si>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</si>
  <si>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</si>
  <si>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</si>
  <si>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</si>
  <si>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</si>
  <si>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</si>
  <si>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</si>
  <si>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</si>
  <si>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</si>
  <si>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</si>
  <si>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</si>
  <si>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</si>
  <si>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</si>
  <si>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</si>
  <si>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</si>
  <si>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</si>
  <si>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</si>
  <si>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</si>
  <si>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</si>
  <si>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</si>
  <si>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</si>
  <si>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</si>
  <si>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</si>
  <si>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</si>
  <si>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</si>
  <si>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</si>
  <si>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</si>
  <si>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</si>
  <si>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</si>
  <si>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</si>
  <si>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</si>
  <si>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201970</t>
  </si>
  <si>
    <t>PAMYCON NA PŘÍPRAVU KAPEK</t>
  </si>
  <si>
    <t>DRM PLV SOL 1X1LAH</t>
  </si>
  <si>
    <t>207116</t>
  </si>
  <si>
    <t>OFLOXIN INF</t>
  </si>
  <si>
    <t>INF SOL 10X100ML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</si>
  <si>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</si>
  <si>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</si>
  <si>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</si>
  <si>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</si>
  <si>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</si>
  <si>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</si>
  <si>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</si>
  <si>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</si>
  <si>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</si>
  <si>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</si>
  <si>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183821</t>
  </si>
  <si>
    <t>ACEFA 1 G</t>
  </si>
  <si>
    <t>IMS+IVN INJ+INF PLV SOL 1X1GM</t>
  </si>
  <si>
    <t>216183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</si>
  <si>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</si>
  <si>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</si>
  <si>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</si>
  <si>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</si>
  <si>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</si>
  <si>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</si>
  <si>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</si>
  <si>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</si>
  <si>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</si>
  <si>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</si>
  <si>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</si>
  <si>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</si>
  <si>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</si>
  <si>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</si>
  <si>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</si>
  <si>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</si>
  <si>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</si>
  <si>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</si>
  <si>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</si>
  <si>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</si>
  <si>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</si>
  <si>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</si>
  <si>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</si>
  <si>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</si>
  <si>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</si>
  <si>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</si>
  <si>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</si>
  <si>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</si>
  <si>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</si>
  <si>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</si>
  <si>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</si>
  <si>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</si>
  <si>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</si>
  <si>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</si>
  <si>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</si>
  <si>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</si>
  <si>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</si>
  <si>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</si>
  <si>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</si>
  <si>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</si>
  <si>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</si>
  <si>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</si>
  <si>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</si>
  <si>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</si>
  <si>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</si>
  <si>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</si>
  <si>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</si>
  <si>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</si>
  <si>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</si>
  <si>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</si>
  <si>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</si>
  <si>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</si>
  <si>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</si>
  <si>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</si>
  <si>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164401</t>
  </si>
  <si>
    <t>FLUCONAZOL KABI 2 MG/ML</t>
  </si>
  <si>
    <t>INF SOL 10X100ML/200MG</t>
  </si>
  <si>
    <t>164407</t>
  </si>
  <si>
    <t>INF SOL 10X200ML/400MG</t>
  </si>
  <si>
    <t>196852</t>
  </si>
  <si>
    <t>VORIKONAZOL SANDOZ 200 MG PRÁŠEK PRO INFUZNÍ ROZTO</t>
  </si>
  <si>
    <t>50113008</t>
  </si>
  <si>
    <t>29980</t>
  </si>
  <si>
    <t>FLEBOGAMMA 10g DIF Grifols</t>
  </si>
  <si>
    <t>29979</t>
  </si>
  <si>
    <t>FLEBOGAMMA 5g DIFGrifols</t>
  </si>
  <si>
    <t>26042</t>
  </si>
  <si>
    <t>KIOVIG 10 g CZ Baxter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</si>
  <si>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</si>
  <si>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</si>
  <si>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</si>
  <si>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</si>
  <si>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</si>
  <si>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</si>
  <si>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</si>
  <si>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</si>
  <si>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</si>
  <si>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0167960</t>
  </si>
  <si>
    <t>FLEBOGAMMA DIF</t>
  </si>
  <si>
    <t>100MG/ML INF SOL 1X50ML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</si>
  <si>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</si>
  <si>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</si>
  <si>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</si>
  <si>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</si>
  <si>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</si>
  <si>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</si>
  <si>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</si>
  <si>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</si>
  <si>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</si>
  <si>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</si>
  <si>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</si>
  <si>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</si>
  <si>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</si>
  <si>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</si>
  <si>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</si>
  <si>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</si>
  <si>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</si>
  <si>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</si>
  <si>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</si>
  <si>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</si>
  <si>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</si>
  <si>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</si>
  <si>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</si>
  <si>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</si>
  <si>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</si>
  <si>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</si>
  <si>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</si>
  <si>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</si>
  <si>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</si>
  <si>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</si>
  <si>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</si>
  <si>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</si>
  <si>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</si>
  <si>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</si>
  <si>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</si>
  <si>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</si>
  <si>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</si>
  <si>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</si>
  <si>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</si>
  <si>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</si>
  <si>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500716</t>
  </si>
  <si>
    <t>157112</t>
  </si>
  <si>
    <t>OLIMEL N9E</t>
  </si>
  <si>
    <t>396914</t>
  </si>
  <si>
    <t>52301</t>
  </si>
  <si>
    <t>AMINOPLASMAL HEPA-10%</t>
  </si>
  <si>
    <t>INF 10X500ML</t>
  </si>
  <si>
    <t>397297</t>
  </si>
  <si>
    <t>192101</t>
  </si>
  <si>
    <t>INTRALIPID 20 %</t>
  </si>
  <si>
    <t>INF 10X100ML-VAK</t>
  </si>
  <si>
    <t>132505</t>
  </si>
  <si>
    <t>SMOFKABIVEN</t>
  </si>
  <si>
    <t>INF EML 4X986ML</t>
  </si>
  <si>
    <t>151118</t>
  </si>
  <si>
    <t>IR  SMOFKABIVEN ELECTROLYTE FREE 4x1970</t>
  </si>
  <si>
    <t>4x1970 ml</t>
  </si>
  <si>
    <t>130160</t>
  </si>
  <si>
    <t>30160</t>
  </si>
  <si>
    <t>INJ 10X2ML/2MG</t>
  </si>
  <si>
    <t>501694</t>
  </si>
  <si>
    <t>Cisatracurium Hameln 2mg/1ml - MIMOŘ.DOVOZ!</t>
  </si>
  <si>
    <t>inj. 10x2.5ml</t>
  </si>
  <si>
    <t>101125</t>
  </si>
  <si>
    <t>1125</t>
  </si>
  <si>
    <t>INJ 10X1ML/10MG</t>
  </si>
  <si>
    <t>186990</t>
  </si>
  <si>
    <t>86990</t>
  </si>
  <si>
    <t>ARDEAOSMOSOL MA 15 (Mannitol)</t>
  </si>
  <si>
    <t>100811</t>
  </si>
  <si>
    <t>811</t>
  </si>
  <si>
    <t>SANORIN</t>
  </si>
  <si>
    <t>LIQ 10ML 0.05%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</si>
  <si>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</si>
  <si>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</si>
  <si>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</si>
  <si>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</si>
  <si>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</si>
  <si>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</si>
  <si>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</si>
  <si>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930043</t>
  </si>
  <si>
    <t>DZ TRIXO LIND 100 ml</t>
  </si>
  <si>
    <t>843996</t>
  </si>
  <si>
    <t>100191</t>
  </si>
  <si>
    <t>VOLUVEN  6%</t>
  </si>
  <si>
    <t>INF SOL 20X500MLVAK+P</t>
  </si>
  <si>
    <t>902074</t>
  </si>
  <si>
    <t>85278</t>
  </si>
  <si>
    <t>VOLULYTE 6%</t>
  </si>
  <si>
    <t>113441</t>
  </si>
  <si>
    <t>13441</t>
  </si>
  <si>
    <t>108651</t>
  </si>
  <si>
    <t>8651</t>
  </si>
  <si>
    <t>BRICANYL</t>
  </si>
  <si>
    <t>INJ 10X1ML 0.5MG</t>
  </si>
  <si>
    <t>118656</t>
  </si>
  <si>
    <t>NALBUPHIN ORPHA</t>
  </si>
  <si>
    <t>INJ SOL 10X2ML</t>
  </si>
  <si>
    <t>161490</t>
  </si>
  <si>
    <t>REMIFENTANIL B. BRAUN 2 MG</t>
  </si>
  <si>
    <t>INJ+INF PLV CSL 5X2MG</t>
  </si>
  <si>
    <t>846826</t>
  </si>
  <si>
    <t>125002</t>
  </si>
  <si>
    <t>ESMERON INJ.SOL.10X5ML</t>
  </si>
  <si>
    <t>847180</t>
  </si>
  <si>
    <t>500225</t>
  </si>
  <si>
    <t>Bridion 100mg/ml inj.10x2ml/200mg</t>
  </si>
  <si>
    <t>13807</t>
  </si>
  <si>
    <t>4188</t>
  </si>
  <si>
    <t>SUPRANE</t>
  </si>
  <si>
    <t>INH LIQ VAP 1X240ML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</si>
  <si>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</si>
  <si>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</si>
  <si>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</si>
  <si>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</si>
  <si>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</si>
  <si>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</si>
  <si>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</si>
  <si>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</si>
  <si>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</si>
  <si>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</si>
  <si>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</si>
  <si>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</si>
  <si>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</si>
  <si>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</si>
  <si>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</si>
  <si>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</si>
  <si>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</si>
  <si>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</si>
  <si>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</si>
  <si>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</si>
  <si>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</si>
  <si>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</si>
  <si>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</si>
  <si>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</si>
  <si>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</si>
  <si>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107678</t>
  </si>
  <si>
    <t>INF CNC SOL 20X20ML</t>
  </si>
  <si>
    <t>842703</t>
  </si>
  <si>
    <t>Hypromeloza -P 10ml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</si>
  <si>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</si>
  <si>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</si>
  <si>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</si>
  <si>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</si>
  <si>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</si>
  <si>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</si>
  <si>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</si>
  <si>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</si>
  <si>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</si>
  <si>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990723</t>
  </si>
  <si>
    <t>Indulona Original 85ml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</si>
  <si>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</si>
  <si>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</si>
  <si>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</si>
  <si>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</si>
  <si>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</si>
  <si>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</si>
  <si>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154269</t>
  </si>
  <si>
    <t>INH LIQ VAP 6X240ML</t>
  </si>
  <si>
    <t>501596</t>
  </si>
  <si>
    <t>ECOLAV Výplach očí 100ml</t>
  </si>
  <si>
    <t>100 ml</t>
  </si>
  <si>
    <t>992024</t>
  </si>
  <si>
    <t>Atracurium Hexal 50mg/5ml - MIMOŘ.DOVOZ!!!</t>
  </si>
  <si>
    <t xml:space="preserve">1x5amp. </t>
  </si>
  <si>
    <t>131934</t>
  </si>
  <si>
    <t>31934</t>
  </si>
  <si>
    <t>VENTOLIN INHALER N</t>
  </si>
  <si>
    <t>INHSUSPSS200X100RG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</si>
  <si>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</si>
  <si>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</si>
  <si>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</si>
  <si>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</si>
  <si>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</si>
  <si>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</si>
  <si>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</si>
  <si>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</si>
  <si>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</si>
  <si>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</si>
  <si>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INJ SOL 5X2.5ML/5MG</t>
  </si>
  <si>
    <t>160319</t>
  </si>
  <si>
    <t>SEVOFLURANE BAXTER 100 %</t>
  </si>
  <si>
    <t>INH LIQ VAP 1X250ML</t>
  </si>
  <si>
    <t>111635</t>
  </si>
  <si>
    <t>11635</t>
  </si>
  <si>
    <t>ONDANSETRON SANDOZ 8 MG POT TBL</t>
  </si>
  <si>
    <t>POR TBL FLM 10X8MG</t>
  </si>
  <si>
    <t>24550</t>
  </si>
  <si>
    <t>ONDANSETRON KABI 2 MG/ML</t>
  </si>
  <si>
    <t>INJ SOL 5X4ML</t>
  </si>
  <si>
    <t>127736</t>
  </si>
  <si>
    <t>MIDAZOLAM ACCORD 1 MG/ML</t>
  </si>
  <si>
    <t>INJ+INF SOL 10X5MLX1MG/ML</t>
  </si>
  <si>
    <t>127737</t>
  </si>
  <si>
    <t>INJ+INF SOL 10X1MLX5MG/ML</t>
  </si>
  <si>
    <t>113024</t>
  </si>
  <si>
    <t>13024</t>
  </si>
  <si>
    <t>SEVORANE</t>
  </si>
  <si>
    <t>INH SOL 1X250ML</t>
  </si>
  <si>
    <t>847713</t>
  </si>
  <si>
    <t>125526</t>
  </si>
  <si>
    <t>395851</t>
  </si>
  <si>
    <t>OptiLube Active lubrikační gel</t>
  </si>
  <si>
    <t>stříkačka 11ml</t>
  </si>
  <si>
    <t>920219</t>
  </si>
  <si>
    <t>DZ TRIXO 100 ML</t>
  </si>
  <si>
    <t>132853</t>
  </si>
  <si>
    <t>110502</t>
  </si>
  <si>
    <t>10502</t>
  </si>
  <si>
    <t>ENTEROL</t>
  </si>
  <si>
    <t>POR CPS DUR10X250MG</t>
  </si>
  <si>
    <t>183106</t>
  </si>
  <si>
    <t>83106</t>
  </si>
  <si>
    <t>LIOTON 100000 GEL</t>
  </si>
  <si>
    <t>GEL 1X50GM</t>
  </si>
  <si>
    <t>846306</t>
  </si>
  <si>
    <t>100096</t>
  </si>
  <si>
    <t>DRM GEL 1X50GM LAM</t>
  </si>
  <si>
    <t>100810</t>
  </si>
  <si>
    <t>810</t>
  </si>
  <si>
    <t>SANORIN EMULSIO</t>
  </si>
  <si>
    <t>GTT NAS 10ML 0.1%</t>
  </si>
  <si>
    <t>186135</t>
  </si>
  <si>
    <t>OLFEN</t>
  </si>
  <si>
    <t>105496</t>
  </si>
  <si>
    <t>5496</t>
  </si>
  <si>
    <t>ZODAC</t>
  </si>
  <si>
    <t>TBL OBD 60X10MG</t>
  </si>
  <si>
    <t>119686</t>
  </si>
  <si>
    <t>NASIVIN 0,01%</t>
  </si>
  <si>
    <t>NAS GTT SOL 1X5ML</t>
  </si>
  <si>
    <t>Klinika anesteziologie a resuscitace a intenzivní medicíny</t>
  </si>
  <si>
    <t>KARIM: ambulance</t>
  </si>
  <si>
    <t>KARIM: JIP</t>
  </si>
  <si>
    <t>KARIM: operační sál - lok. prac. anesteziologů</t>
  </si>
  <si>
    <t>KARIM: pracoviště COS</t>
  </si>
  <si>
    <t>KARIM: dospávací hala KAR</t>
  </si>
  <si>
    <t>KARIM: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</si>
  <si>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</si>
  <si>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</si>
  <si>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</si>
  <si>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</si>
  <si>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</si>
  <si>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</si>
  <si>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</si>
  <si>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0731 - KARIM: JIP</t>
  </si>
  <si>
    <t>0766 - KARIM: pracoviště DK COS</t>
  </si>
  <si>
    <t>0764 - KARIM: pracoviště COS</t>
  </si>
  <si>
    <t>0762 - KARIM: operační sál - lok. prac. anesteziologů</t>
  </si>
  <si>
    <t>0721 - KARIM: ambulance</t>
  </si>
  <si>
    <t>0765 - KARIM: dospávací hala KAR</t>
  </si>
  <si>
    <t>J02AC03 - Vorikonazol</t>
  </si>
  <si>
    <t>N01AB08 - Sevofluran</t>
  </si>
  <si>
    <t>N05CD08 - Midazolam</t>
  </si>
  <si>
    <t>V06XX - Potraviny pro zvláštní lékařské účely (PZLÚ)</t>
  </si>
  <si>
    <t>N03AX14 - Levetiracetam</t>
  </si>
  <si>
    <t>J01GB06 - Amikacin</t>
  </si>
  <si>
    <t>J01MA01 - Ofloxacin</t>
  </si>
  <si>
    <t>A06AD11 - Laktulóza</t>
  </si>
  <si>
    <t>J01GB03 - Gentamicin</t>
  </si>
  <si>
    <t>J01CR01 - Ampicilin a enzymový inhibitor</t>
  </si>
  <si>
    <t>J01DB04 - Cefazolin</t>
  </si>
  <si>
    <t>M01AX17 - Nimesulid</t>
  </si>
  <si>
    <t>N06AB10 - Escitalopram</t>
  </si>
  <si>
    <t>C09AA05 - Ramipril</t>
  </si>
  <si>
    <t>C02AC05 - Moxonidin</t>
  </si>
  <si>
    <t>N05AE04 - Ziprasidon</t>
  </si>
  <si>
    <t>C09BB04 - Perindopril a amlodipin</t>
  </si>
  <si>
    <t>J01XX08 - Linezolid</t>
  </si>
  <si>
    <t>C09CA01 - Losartan</t>
  </si>
  <si>
    <t>N03AG01 - Kyselina valproová</t>
  </si>
  <si>
    <t>C10AA05 - Atorvastatin</t>
  </si>
  <si>
    <t>N07CA01 - Betahistin</t>
  </si>
  <si>
    <t>C10AA07 - Rosuvastatin</t>
  </si>
  <si>
    <t>J01XB01 - Kolistin</t>
  </si>
  <si>
    <t>H01CB02 - Oktreotid</t>
  </si>
  <si>
    <t>A10AB05 - Inzulin aspart</t>
  </si>
  <si>
    <t>H02AB04 - Methylprednisolon</t>
  </si>
  <si>
    <t>N01AH03 - Sufentanyl</t>
  </si>
  <si>
    <t>H03AA01 - Levothyroxin, sodná sůl</t>
  </si>
  <si>
    <t>N03AX12 - Gabapentin</t>
  </si>
  <si>
    <t>J01AA12 - Tigecyklin</t>
  </si>
  <si>
    <t>C09BA04 - Perindopril a diuretika</t>
  </si>
  <si>
    <t>C01BD01 - Amiodaron</t>
  </si>
  <si>
    <t>J01CA01 - Ampicilin</t>
  </si>
  <si>
    <t>R03CC02 - Salbutamol</t>
  </si>
  <si>
    <t>C08CA08 - Nitrendipin</t>
  </si>
  <si>
    <t>C07AB05 - Betaxolol</t>
  </si>
  <si>
    <t>J01CR02 - Amoxicilin a enzymový inhibitor</t>
  </si>
  <si>
    <t>J01XD01 - Metronidazol</t>
  </si>
  <si>
    <t>J01CR05 - Piperacilin a enzymový inhibitor</t>
  </si>
  <si>
    <t>J02AC01 - Flukonazol</t>
  </si>
  <si>
    <t>L03AA02 - Filgrastim</t>
  </si>
  <si>
    <t>J02AX06 - Anidulafungin</t>
  </si>
  <si>
    <t>C09AA04 - Perindopril</t>
  </si>
  <si>
    <t>M03AC11 - Cisatrakurium</t>
  </si>
  <si>
    <t>M03AC04 - Atrakurium</t>
  </si>
  <si>
    <t>J01DC02 - Cefuroxim</t>
  </si>
  <si>
    <t>B01AB06 - Nadroparin</t>
  </si>
  <si>
    <t>J01DD01 - Cefotaxim</t>
  </si>
  <si>
    <t>N02AX02 - Tramadol</t>
  </si>
  <si>
    <t>J01DD02 - Ceftazidim</t>
  </si>
  <si>
    <t>N03AX09 - Lamotrigin</t>
  </si>
  <si>
    <t>J01DD04 - Ceftriaxon</t>
  </si>
  <si>
    <t>B01AC04 - Klopidogrel</t>
  </si>
  <si>
    <t>J01DH02 - Meropenem</t>
  </si>
  <si>
    <t>N05BA12 - Alprazolam</t>
  </si>
  <si>
    <t>J01FA09 - Klarithromycin</t>
  </si>
  <si>
    <t>N06AB04 - Citalopram</t>
  </si>
  <si>
    <t>A02BC02 - Pantoprazol</t>
  </si>
  <si>
    <t>N06AX11 - Mirtazapin</t>
  </si>
  <si>
    <t>A04AA01 - Ondansetron</t>
  </si>
  <si>
    <t>R03AC02 - Salbutamol</t>
  </si>
  <si>
    <t>A07DA - Antipropulziva</t>
  </si>
  <si>
    <t>R06AE07 - Cetirizin</t>
  </si>
  <si>
    <t>J01MA03 - Pefloxacin</t>
  </si>
  <si>
    <t>A03FA07 - Itopridum</t>
  </si>
  <si>
    <t>J01MA14 - Moxifloxacin</t>
  </si>
  <si>
    <t>J01XA01 - Vankomycin</t>
  </si>
  <si>
    <t>H02AB04</t>
  </si>
  <si>
    <t>40MG/ML INJ SUS 1X1ML</t>
  </si>
  <si>
    <t>40MG/ML INJ PSO LQF 40MG+1ML</t>
  </si>
  <si>
    <t>N02AX02</t>
  </si>
  <si>
    <t>50MG INJ SOL 5X1ML</t>
  </si>
  <si>
    <t>N05CD08</t>
  </si>
  <si>
    <t>MIDAZOLAM TORREX</t>
  </si>
  <si>
    <t>1MG/ML INJ SOL 10X5ML</t>
  </si>
  <si>
    <t>A02BC02</t>
  </si>
  <si>
    <t>40MG INJ PLV SOL 1</t>
  </si>
  <si>
    <t>CONTROLOC</t>
  </si>
  <si>
    <t>20MG TBL ENT 28 I</t>
  </si>
  <si>
    <t>40MG TBL ENT 100 I</t>
  </si>
  <si>
    <t>A03FA07</t>
  </si>
  <si>
    <t>KINITO</t>
  </si>
  <si>
    <t>50MG TBL FLM 40</t>
  </si>
  <si>
    <t>A04AA01</t>
  </si>
  <si>
    <t>ONDANSETRON B. BRAUN</t>
  </si>
  <si>
    <t>2MG/ML INJ SOL 20X4ML II</t>
  </si>
  <si>
    <t>A06AD11</t>
  </si>
  <si>
    <t>LACTULOSE AL</t>
  </si>
  <si>
    <t>0,667G/ML SIR 1X200ML</t>
  </si>
  <si>
    <t>A07DA</t>
  </si>
  <si>
    <t>2,5MG/0,025MG TBL NOB 20</t>
  </si>
  <si>
    <t>A10AB05</t>
  </si>
  <si>
    <t>NOVORAPID</t>
  </si>
  <si>
    <t>100U/ML INJ SOL 1X10ML</t>
  </si>
  <si>
    <t>B01AB06</t>
  </si>
  <si>
    <t>9500IU/ML INJ SOL 10X5ML</t>
  </si>
  <si>
    <t>9500IU/ML INJ SOL ISP 10X0,3ML</t>
  </si>
  <si>
    <t>9500IU/ML INJ SOL ISP 10X0,6ML</t>
  </si>
  <si>
    <t>9500IU/ML INJ SOL ISP 10X0,4ML</t>
  </si>
  <si>
    <t>9500IU/ML INJ SOL ISP 10X0,8ML</t>
  </si>
  <si>
    <t>B01AC04</t>
  </si>
  <si>
    <t>ZYLLT</t>
  </si>
  <si>
    <t>75MG TBL FLM 28</t>
  </si>
  <si>
    <t>C01BD01</t>
  </si>
  <si>
    <t>50MG/ML INJ SOL 6X3ML</t>
  </si>
  <si>
    <t>200MG TBL NOB 30</t>
  </si>
  <si>
    <t>200MG TBL NOB 60</t>
  </si>
  <si>
    <t>C02AC05</t>
  </si>
  <si>
    <t>MOXOSTAD</t>
  </si>
  <si>
    <t>0,3MG TBL FLM 30</t>
  </si>
  <si>
    <t>C07AB05</t>
  </si>
  <si>
    <t>LOKREN</t>
  </si>
  <si>
    <t>20MG TBL FLM 28</t>
  </si>
  <si>
    <t>C08CA08</t>
  </si>
  <si>
    <t>NITRESAN</t>
  </si>
  <si>
    <t>20MG TBL NOB 30</t>
  </si>
  <si>
    <t>C09AA04</t>
  </si>
  <si>
    <t>10MG TBL FLM 30</t>
  </si>
  <si>
    <t>APO-PERINDO</t>
  </si>
  <si>
    <t>4MG TBL NOB 30</t>
  </si>
  <si>
    <t>C09AA05</t>
  </si>
  <si>
    <t>TRITACE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</si>
  <si>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</si>
  <si>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</si>
  <si>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</si>
  <si>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</si>
  <si>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</si>
  <si>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</si>
  <si>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C09BB04</t>
  </si>
  <si>
    <t>PRESTANCE</t>
  </si>
  <si>
    <t>10MG/10MG TBL NOB 30</t>
  </si>
  <si>
    <t>C09CA01</t>
  </si>
  <si>
    <t>100MG TBL FLM 30 PVC</t>
  </si>
  <si>
    <t>C10AA05</t>
  </si>
  <si>
    <t>SORTIS</t>
  </si>
  <si>
    <t>80MG TBL FLM 30</t>
  </si>
  <si>
    <t>20MG TBL FLM 30</t>
  </si>
  <si>
    <t>40MG TBL FLM 30</t>
  </si>
  <si>
    <t>C10AA07</t>
  </si>
  <si>
    <t>ROSUCARD</t>
  </si>
  <si>
    <t>H01CB02</t>
  </si>
  <si>
    <t>SANDOSTATIN</t>
  </si>
  <si>
    <t>0,1MG/ML INJ+INF SOL 5X1ML</t>
  </si>
  <si>
    <t>0,2MG/ML INJ+INF SOL 1X5ML</t>
  </si>
  <si>
    <t>62,5MG/ML INJ PSO LQF 250MG+4ML</t>
  </si>
  <si>
    <t>62,5MG/ML INJ PSO LQF 500MG+8ML</t>
  </si>
  <si>
    <t>H03AA01</t>
  </si>
  <si>
    <t>EUTHYROX</t>
  </si>
  <si>
    <t>88MCG TBL NOB 100 II</t>
  </si>
  <si>
    <t>75MCG TBL NOB 100 II</t>
  </si>
  <si>
    <t>50MCG TBL NOB 100 II</t>
  </si>
  <si>
    <t>100MCG TBL NOB 100 II</t>
  </si>
  <si>
    <t>75MCG TBL NOB 100</t>
  </si>
  <si>
    <t>50MCG TBL NOB 100</t>
  </si>
  <si>
    <t>J01AA12</t>
  </si>
  <si>
    <t>TYGACIL</t>
  </si>
  <si>
    <t>50MG INF PLV SOL 10</t>
  </si>
  <si>
    <t>J01CA01</t>
  </si>
  <si>
    <t>1G INJ PLV SOL 10</t>
  </si>
  <si>
    <t>J01CR01</t>
  </si>
  <si>
    <t>AMPICILLIN AND SULBACTAM IBI 1 G + 500 MG PRÁŠEK PRO INJEKČNÍ ROZTOK</t>
  </si>
  <si>
    <t>1G/0,5G INJ PLV SOL 10 LAH (20 ML)</t>
  </si>
  <si>
    <t>1G/0,5G INJ PLV SOL 1</t>
  </si>
  <si>
    <t>J01CR02</t>
  </si>
  <si>
    <t>875MG/125MG TBL FLM 21</t>
  </si>
  <si>
    <t>AMOKSIKLAV 1,2 G</t>
  </si>
  <si>
    <t>1000MG/200MG INJ+INF PLV SOL 5</t>
  </si>
  <si>
    <t>AMOKSIKLAV 625 MG</t>
  </si>
  <si>
    <t>500MG/125MG TBL FLM 21</t>
  </si>
  <si>
    <t>J01CR05</t>
  </si>
  <si>
    <t>PIPERACILLIN/TAZOBACTAM KABI</t>
  </si>
  <si>
    <t>4G/0,5G INF PLV SOL 10</t>
  </si>
  <si>
    <t>J01DB04</t>
  </si>
  <si>
    <t>AZEPO</t>
  </si>
  <si>
    <t>1G INJ+INF PLV SOL 10</t>
  </si>
  <si>
    <t>J01DC02</t>
  </si>
  <si>
    <t>CEFUROXIM KABI</t>
  </si>
  <si>
    <t>1500MG INJ+INF PLV SOL 10</t>
  </si>
  <si>
    <t>J01DD01</t>
  </si>
  <si>
    <t>CEFOTAXIME LEK</t>
  </si>
  <si>
    <t>1G INJ PLV SOL 1</t>
  </si>
  <si>
    <t>J01DD02</t>
  </si>
  <si>
    <t>CEFTAZIDIM KABI</t>
  </si>
  <si>
    <t>2G INJ+INF PLV SOL 10</t>
  </si>
  <si>
    <t>J01DD04</t>
  </si>
  <si>
    <t>CEFTRIAXON KABI</t>
  </si>
  <si>
    <t>2G INF PLV SOL 10</t>
  </si>
  <si>
    <t>J01DH02</t>
  </si>
  <si>
    <t>ARCHIFAR</t>
  </si>
  <si>
    <t>500MG INJ+INF PLV SOL 10</t>
  </si>
  <si>
    <t>J01FA09</t>
  </si>
  <si>
    <t>500MG INF PLV SOL 1</t>
  </si>
  <si>
    <t>J01GB03</t>
  </si>
  <si>
    <t>GENTAMICIN B.BRAUN</t>
  </si>
  <si>
    <t>3MG/ML INF SOL 20X80ML</t>
  </si>
  <si>
    <t>40MG/ML INJ+INF SOL 10X2ML</t>
  </si>
  <si>
    <t>J01GB06</t>
  </si>
  <si>
    <t>250MG/ML INJ+INF SOL 10X2ML</t>
  </si>
  <si>
    <t>J01MA01</t>
  </si>
  <si>
    <t>2MG/ML INF SOL 10X100ML</t>
  </si>
  <si>
    <t>J01MA03</t>
  </si>
  <si>
    <t>ABAKTAL 400 MG/5 ML</t>
  </si>
  <si>
    <t>80MG/ML INF SOL 10X5ML</t>
  </si>
  <si>
    <t>J01MA14</t>
  </si>
  <si>
    <t>AVELOX 400 MG/250 ML INFUZNÍ ROZTOK</t>
  </si>
  <si>
    <t>1,6MG/ML INF SOL 1</t>
  </si>
  <si>
    <t>J01XA01</t>
  </si>
  <si>
    <t>VANCOMYCIN MYLAN</t>
  </si>
  <si>
    <t>1000MG INF PLV SOL 1</t>
  </si>
  <si>
    <t>J01XB01</t>
  </si>
  <si>
    <t>COLOMYCIN INJEKCE 1 000 000 MEZINÁRODNÍCH JEDNOTEK</t>
  </si>
  <si>
    <t>1000000IU INJ PLV SOL+SOL NEB 10X1MIU</t>
  </si>
  <si>
    <t>J01XD01</t>
  </si>
  <si>
    <t>METRONIDAZOLE 0,5%-POLPHARMA</t>
  </si>
  <si>
    <t>5MG/ML INF SOL 1X100ML</t>
  </si>
  <si>
    <t>J01XX08</t>
  </si>
  <si>
    <t>DILIZOLEN</t>
  </si>
  <si>
    <t>2MG/ML INF SOL 10X300ML</t>
  </si>
  <si>
    <t>J02AC01</t>
  </si>
  <si>
    <t>FLUCONAZOL KABI</t>
  </si>
  <si>
    <t>2MG/ML INF SOL 10X200ML</t>
  </si>
  <si>
    <t>J02AC03</t>
  </si>
  <si>
    <t>VORIKONAZOL SANDOZ</t>
  </si>
  <si>
    <t>200MG INF PLV SOL 1</t>
  </si>
  <si>
    <t>VFEND</t>
  </si>
  <si>
    <t>J02AX06</t>
  </si>
  <si>
    <t>ECALTA</t>
  </si>
  <si>
    <t>100MG INF PLV CSL 1</t>
  </si>
  <si>
    <t>L03AA02</t>
  </si>
  <si>
    <t>ZARZIO</t>
  </si>
  <si>
    <t>30MU/0,5ML INJ+INF SOL ISP 5X0,5ML I</t>
  </si>
  <si>
    <t>48MU/0,5ML INJ+INF SOL ISP 5X0,5ML I</t>
  </si>
  <si>
    <t>M01AX17</t>
  </si>
  <si>
    <t>100MG TBL NOB 30</t>
  </si>
  <si>
    <t>M03AC04</t>
  </si>
  <si>
    <t>10MG/ML INJ SOL 5X5ML</t>
  </si>
  <si>
    <t>M03AC11</t>
  </si>
  <si>
    <t>2MG/ML INJ SOL 5X10ML</t>
  </si>
  <si>
    <t>N01AH03</t>
  </si>
  <si>
    <t>SUFENTANIL TORREX</t>
  </si>
  <si>
    <t>50MCG/ML INJ SOL 5X5ML</t>
  </si>
  <si>
    <t>N03AG01</t>
  </si>
  <si>
    <t>100MG/ML INJ PSO LQF 4+4X4ML</t>
  </si>
  <si>
    <t>DEPAKINE CHRONO 500 MG SÉCABLE</t>
  </si>
  <si>
    <t>500MG TBL RET 30</t>
  </si>
  <si>
    <t>N03AX09</t>
  </si>
  <si>
    <t>LAMICTAL</t>
  </si>
  <si>
    <t>25MG TBL NOB 42</t>
  </si>
  <si>
    <t>N03AX12</t>
  </si>
  <si>
    <t>NEURONTIN</t>
  </si>
  <si>
    <t>100MG CPS DUR 20</t>
  </si>
  <si>
    <t>300MG CPS DUR 50</t>
  </si>
  <si>
    <t>N03AX14</t>
  </si>
  <si>
    <t>KEPPRA</t>
  </si>
  <si>
    <t>500MG TBL FLM 50</t>
  </si>
  <si>
    <t>500MG TBL FLM 100</t>
  </si>
  <si>
    <t>100MG/ML INF CNC SOL 10X5ML I</t>
  </si>
  <si>
    <t>N05AE04</t>
  </si>
  <si>
    <t>ZELDOX</t>
  </si>
  <si>
    <t>60MG CPS DUR 30</t>
  </si>
  <si>
    <t>N05BA12</t>
  </si>
  <si>
    <t>1MG TBL PRO 30</t>
  </si>
  <si>
    <t>0,25MG TBL NOB 30</t>
  </si>
  <si>
    <t>1MG TBL NOB 30</t>
  </si>
  <si>
    <t>MIDAZOLAM ACCORD</t>
  </si>
  <si>
    <t>5MG/ML INJ+INF SOL 10X10ML</t>
  </si>
  <si>
    <t>5MG/ML INJ SOL 10X1ML</t>
  </si>
  <si>
    <t>5MG/ML INJ SOL 10X10ML</t>
  </si>
  <si>
    <t>5MG/ML INJ SOL 5X3ML</t>
  </si>
  <si>
    <t>N06AB04</t>
  </si>
  <si>
    <t>N06AB10</t>
  </si>
  <si>
    <t>ESCITALOPRAM MYLAN</t>
  </si>
  <si>
    <t>N06AX11</t>
  </si>
  <si>
    <t>MIRTAZAPIN ORION</t>
  </si>
  <si>
    <t>15MG POR TBL DIS 30</t>
  </si>
  <si>
    <t>N07CA01</t>
  </si>
  <si>
    <t>BETAHISTIN ACTAVIS</t>
  </si>
  <si>
    <t>16MG TBL NOB 60</t>
  </si>
  <si>
    <t>R03AC02</t>
  </si>
  <si>
    <t>5MG/ML INH SOL 1X20ML</t>
  </si>
  <si>
    <t>R03CC02</t>
  </si>
  <si>
    <t>0,4MG/ML SIR 150ML I</t>
  </si>
  <si>
    <t>V06XX</t>
  </si>
  <si>
    <t>POR SOL 1X225G</t>
  </si>
  <si>
    <t>NUTRISON ADVANCED DIASON LOW ENERGY</t>
  </si>
  <si>
    <t>POR SOL 4X125G</t>
  </si>
  <si>
    <t>NUTRIDRINK CREME S PŘÍCHUTÍ LESNÍHO OVOCE</t>
  </si>
  <si>
    <t>NUTRIDRINK BALÍČEK 5 + 1</t>
  </si>
  <si>
    <t>ONDANSETRON SANDOZ</t>
  </si>
  <si>
    <t>8MG TBL FLM 10</t>
  </si>
  <si>
    <t>ONDANSETRON KABI</t>
  </si>
  <si>
    <t>2MG/ML INJ SOL 5X4ML</t>
  </si>
  <si>
    <t>2MG/ML INJ SOL 5X2,5ML</t>
  </si>
  <si>
    <t>N01AB08</t>
  </si>
  <si>
    <t>SEVOFLURANE BAXTER</t>
  </si>
  <si>
    <t>100% INH LIQ VAP 1X250ML</t>
  </si>
  <si>
    <t>5MCG/ML INJ SOL 5X2ML</t>
  </si>
  <si>
    <t>5MCG/ML INJ SOL 5X10ML</t>
  </si>
  <si>
    <t>1MG/ML INJ+INF SOL 10X5ML</t>
  </si>
  <si>
    <t>5MG/ML INJ+INF SOL 10X1ML</t>
  </si>
  <si>
    <t>1MG/ML INJ SOL 10X2ML</t>
  </si>
  <si>
    <t>100MCG/DÁV INH SUS PSS 200DÁV</t>
  </si>
  <si>
    <t>INH SOL 1X250MLX100%</t>
  </si>
  <si>
    <t>R06AE07</t>
  </si>
  <si>
    <t>10MG TBL FLM 60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</si>
  <si>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</si>
  <si>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</si>
  <si>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</si>
  <si>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</si>
  <si>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</si>
  <si>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</si>
  <si>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</si>
  <si>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</si>
  <si>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</si>
  <si>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</si>
  <si>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</si>
  <si>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</si>
  <si>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</si>
  <si>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</si>
  <si>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</si>
  <si>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</si>
  <si>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</si>
  <si>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</si>
  <si>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</si>
  <si>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</si>
  <si>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</si>
  <si>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</si>
  <si>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Cvrkal Pavel</t>
  </si>
  <si>
    <t>Dostálová Kateřina</t>
  </si>
  <si>
    <t>Doubravská Lenka</t>
  </si>
  <si>
    <t>Drašková Michaela</t>
  </si>
  <si>
    <t>Frančáková Jana</t>
  </si>
  <si>
    <t>Fritscherová Šárka</t>
  </si>
  <si>
    <t>Fritschová Eva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</si>
  <si>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</si>
  <si>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</si>
  <si>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</si>
  <si>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</si>
  <si>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</si>
  <si>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</si>
  <si>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</si>
  <si>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Jiný</t>
  </si>
  <si>
    <t>Kirchnerová Martina</t>
  </si>
  <si>
    <t>Klementa Bronislav</t>
  </si>
  <si>
    <t>Konečná Iva</t>
  </si>
  <si>
    <t>Koutná Jiřina</t>
  </si>
  <si>
    <t>Krasulová Andrea</t>
  </si>
  <si>
    <t>Krch David</t>
  </si>
  <si>
    <t>Marešová Andrea</t>
  </si>
  <si>
    <t>Matlochová Judit</t>
  </si>
  <si>
    <t>Michlová Markéta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</si>
  <si>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</si>
  <si>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</si>
  <si>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</si>
  <si>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</si>
  <si>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</si>
  <si>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</si>
  <si>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</si>
  <si>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Semanová Lenka</t>
  </si>
  <si>
    <t>Skácel Monika</t>
  </si>
  <si>
    <t>Šiška Daniel</t>
  </si>
  <si>
    <t>Špaňhel Jiří</t>
  </si>
  <si>
    <t>Uher Radek</t>
  </si>
  <si>
    <t>Uvízl Radovan</t>
  </si>
  <si>
    <t>Vlček Jiří</t>
  </si>
  <si>
    <t>Vychodilová Ivana</t>
  </si>
  <si>
    <t>Zlámalová Jolana</t>
  </si>
  <si>
    <t>Cetirizin</t>
  </si>
  <si>
    <t>66030</t>
  </si>
  <si>
    <t>Klarithromycin</t>
  </si>
  <si>
    <t>32546</t>
  </si>
  <si>
    <t>KLACID SR</t>
  </si>
  <si>
    <t>500MG TBL RET 14 DOUBLE BLI</t>
  </si>
  <si>
    <t>Levocetirizin</t>
  </si>
  <si>
    <t>124343</t>
  </si>
  <si>
    <t>CEZERA</t>
  </si>
  <si>
    <t>5MG TBL FLM 30 I</t>
  </si>
  <si>
    <t>Omeprazol</t>
  </si>
  <si>
    <t>25366</t>
  </si>
  <si>
    <t>20MG CPS ETD 90</t>
  </si>
  <si>
    <t>Pseudoefedrin, kombinace</t>
  </si>
  <si>
    <t>202896</t>
  </si>
  <si>
    <t>120MG/5MG TBL PRO 30 II</t>
  </si>
  <si>
    <t>Ciprofloxacin</t>
  </si>
  <si>
    <t>15654</t>
  </si>
  <si>
    <t>CIPLOX 250</t>
  </si>
  <si>
    <t>250MG TBL FLM 50</t>
  </si>
  <si>
    <t>Perindopril a amlodipin</t>
  </si>
  <si>
    <t>124133</t>
  </si>
  <si>
    <t>10MG/10MG TBL NOB 90</t>
  </si>
  <si>
    <t>Azithromycin</t>
  </si>
  <si>
    <t>45011</t>
  </si>
  <si>
    <t>AZITROMYCIN SANDOZ</t>
  </si>
  <si>
    <t>500MG TBL FLM 6</t>
  </si>
  <si>
    <t>Bisoprolol</t>
  </si>
  <si>
    <t>94164</t>
  </si>
  <si>
    <t>CONCOR 5</t>
  </si>
  <si>
    <t>5MG TBL FLM 30</t>
  </si>
  <si>
    <t>Bromazepam</t>
  </si>
  <si>
    <t>LEXAURIN 1,5</t>
  </si>
  <si>
    <t>1,5MG TBL NOB 30</t>
  </si>
  <si>
    <t>Cefuroxim</t>
  </si>
  <si>
    <t>47728</t>
  </si>
  <si>
    <t>ZINNAT</t>
  </si>
  <si>
    <t>500MG TBL FLM 14</t>
  </si>
  <si>
    <t>Chinapril a diuretika</t>
  </si>
  <si>
    <t>76710</t>
  </si>
  <si>
    <t>ACCUZIDE 10</t>
  </si>
  <si>
    <t>10MG/12,5MG TBL FLM 100</t>
  </si>
  <si>
    <t>Kodein</t>
  </si>
  <si>
    <t>CODEIN SLOVAKOFARMA</t>
  </si>
  <si>
    <t>30MG TBL NOB 10</t>
  </si>
  <si>
    <t>90</t>
  </si>
  <si>
    <t>Nifuroxazid</t>
  </si>
  <si>
    <t>155871</t>
  </si>
  <si>
    <t>ERCEFURYL 200 MG CPS.</t>
  </si>
  <si>
    <t>200MG CPS DUR 14</t>
  </si>
  <si>
    <t>Nimesulid</t>
  </si>
  <si>
    <t>100MG POR GRA SUS 30 I</t>
  </si>
  <si>
    <t>Pitofenon a analgetika</t>
  </si>
  <si>
    <t>500MG/ML+5MG/ML POR GTT SOL 1X</t>
  </si>
  <si>
    <t>191949</t>
  </si>
  <si>
    <t>TBL RET 14X120MG/5MG I</t>
  </si>
  <si>
    <t>202893</t>
  </si>
  <si>
    <t>120MG/5MG TBL PRO 14 II</t>
  </si>
  <si>
    <t>Zolpidem</t>
  </si>
  <si>
    <t>16286</t>
  </si>
  <si>
    <t>STILNOX</t>
  </si>
  <si>
    <t>10MG TBL FLM 20</t>
  </si>
  <si>
    <t>155868</t>
  </si>
  <si>
    <t>SUMAMED</t>
  </si>
  <si>
    <t>250MG CPS DUR 6</t>
  </si>
  <si>
    <t>53913</t>
  </si>
  <si>
    <t>250MG TBL FLM 6</t>
  </si>
  <si>
    <t>132710</t>
  </si>
  <si>
    <t>500MG TBL FLM 10</t>
  </si>
  <si>
    <t>Ciklopirox</t>
  </si>
  <si>
    <t>76152</t>
  </si>
  <si>
    <t>BATRAFEN ROZTOK</t>
  </si>
  <si>
    <t>10MG/ML DRM SOL 20ML</t>
  </si>
  <si>
    <t>15658</t>
  </si>
  <si>
    <t>CIPLOX 500</t>
  </si>
  <si>
    <t>15653</t>
  </si>
  <si>
    <t>250MG TBL FLM 10</t>
  </si>
  <si>
    <t>Citalopram</t>
  </si>
  <si>
    <t>94948</t>
  </si>
  <si>
    <t>Diosmin, kombinace</t>
  </si>
  <si>
    <t>14075</t>
  </si>
  <si>
    <t>500MG TBL FLM 60</t>
  </si>
  <si>
    <t>132908</t>
  </si>
  <si>
    <t>500MG TBL FLM 120</t>
  </si>
  <si>
    <t>Dosulepin</t>
  </si>
  <si>
    <t>4207</t>
  </si>
  <si>
    <t>PROTHIADEN 25</t>
  </si>
  <si>
    <t>25MG TBL OBD 30</t>
  </si>
  <si>
    <t>Erdostein</t>
  </si>
  <si>
    <t>300MG CPS DUR 60</t>
  </si>
  <si>
    <t>Gabapentin</t>
  </si>
  <si>
    <t>84400</t>
  </si>
  <si>
    <t>300MG CPS DUR 100</t>
  </si>
  <si>
    <t>Hořčík (různé sole v kombinaci)</t>
  </si>
  <si>
    <t>365MG POR GRA SOL SCC 30</t>
  </si>
  <si>
    <t>Chlorid draselný</t>
  </si>
  <si>
    <t>17189</t>
  </si>
  <si>
    <t>KALIUM CHLORATUM BIOMEDICA</t>
  </si>
  <si>
    <t>500MG TBL ENT 100</t>
  </si>
  <si>
    <t>Cholekalciferol</t>
  </si>
  <si>
    <t>0,5MG/ML POR GTT SOL 1X10ML</t>
  </si>
  <si>
    <t>Ibuprofen, kombinace</t>
  </si>
  <si>
    <t>11024</t>
  </si>
  <si>
    <t>MODAFEN</t>
  </si>
  <si>
    <t>200MG/30MG TBL FLM 24</t>
  </si>
  <si>
    <t>Jiná imunostimulancia</t>
  </si>
  <si>
    <t>84102</t>
  </si>
  <si>
    <t>LUIVAC</t>
  </si>
  <si>
    <t>3MG TBL NOB 56 KALBLI</t>
  </si>
  <si>
    <t>122113</t>
  </si>
  <si>
    <t>APO-OME 20</t>
  </si>
  <si>
    <t>20MG CPS ETD 50</t>
  </si>
  <si>
    <t>Pantoprazol</t>
  </si>
  <si>
    <t>119688</t>
  </si>
  <si>
    <t>Prednison</t>
  </si>
  <si>
    <t>2963</t>
  </si>
  <si>
    <t>PREDNISON 20 LÉČIVA</t>
  </si>
  <si>
    <t>20MG TBL NOB 20</t>
  </si>
  <si>
    <t>Sulfamethoxazol a trimethoprim</t>
  </si>
  <si>
    <t>75023</t>
  </si>
  <si>
    <t>800MG/160MG TBL NOB 20</t>
  </si>
  <si>
    <t>Tofisopam</t>
  </si>
  <si>
    <t>3796</t>
  </si>
  <si>
    <t>GRANDAXIN</t>
  </si>
  <si>
    <t>50MG TBL NOB 20</t>
  </si>
  <si>
    <t>Tramadol, kombinace</t>
  </si>
  <si>
    <t>17926</t>
  </si>
  <si>
    <t>ZALDIAR</t>
  </si>
  <si>
    <t>37,5MG/325MG TBL FLM 30</t>
  </si>
  <si>
    <t>179327</t>
  </si>
  <si>
    <t>DORETA</t>
  </si>
  <si>
    <t>75MG/650MG TBL FLM 30 I</t>
  </si>
  <si>
    <t>179333</t>
  </si>
  <si>
    <t>75MG/650MG TBL FLM 90 I</t>
  </si>
  <si>
    <t>209519</t>
  </si>
  <si>
    <t>75MG/650MG TBL FLM 90 II</t>
  </si>
  <si>
    <t>Vápník, kombinace s vitaminem D a/nebo jinými léčivy</t>
  </si>
  <si>
    <t>164888</t>
  </si>
  <si>
    <t>CALTRATE 600 MG/400 IU D3 POTAHOVANÁ TABLETA</t>
  </si>
  <si>
    <t>600MG/400IU TBL FLM 90</t>
  </si>
  <si>
    <t>198058</t>
  </si>
  <si>
    <t>SANVAL</t>
  </si>
  <si>
    <t>10MG TBL FLM 100</t>
  </si>
  <si>
    <t>Itopridum</t>
  </si>
  <si>
    <t>166760</t>
  </si>
  <si>
    <t>50MG TBL FLM 100</t>
  </si>
  <si>
    <t>Amoxicilin a enzymový inhibitor</t>
  </si>
  <si>
    <t>99366</t>
  </si>
  <si>
    <t>AMOKSIKLAV 457 MG/5 ML</t>
  </si>
  <si>
    <t>400MG/57MG/5ML POR PLV SUS 70M</t>
  </si>
  <si>
    <t>132654</t>
  </si>
  <si>
    <t>875MG/125MG TBL FLM 14</t>
  </si>
  <si>
    <t>132711</t>
  </si>
  <si>
    <t>AUGMENTIN 1 G</t>
  </si>
  <si>
    <t>Hydrokortison-butyrát</t>
  </si>
  <si>
    <t>62047</t>
  </si>
  <si>
    <t>LOCOID LIPOCREAM 0,1%</t>
  </si>
  <si>
    <t>1MG/G CRM 30G</t>
  </si>
  <si>
    <t>9305</t>
  </si>
  <si>
    <t>LOCOID 0,1%</t>
  </si>
  <si>
    <t>125599</t>
  </si>
  <si>
    <t>KALNORMIN</t>
  </si>
  <si>
    <t>1G TBL PRO 30</t>
  </si>
  <si>
    <t>Klotrimazol</t>
  </si>
  <si>
    <t>58654</t>
  </si>
  <si>
    <t>CLOTRIMAZOL AL 200</t>
  </si>
  <si>
    <t>200MG VAG TBL 3</t>
  </si>
  <si>
    <t>Kortikosteroidy</t>
  </si>
  <si>
    <t>84700</t>
  </si>
  <si>
    <t>OTOBACID N</t>
  </si>
  <si>
    <t>AUR GTT SOL 1X5ML</t>
  </si>
  <si>
    <t>62806</t>
  </si>
  <si>
    <t>XYZAL</t>
  </si>
  <si>
    <t>0,5MG/ML POR SOL 1X200ML</t>
  </si>
  <si>
    <t>Měkký parafin a tukové produkty</t>
  </si>
  <si>
    <t>CRM 100G</t>
  </si>
  <si>
    <t>122114</t>
  </si>
  <si>
    <t>20MG CPS ETD 100</t>
  </si>
  <si>
    <t>800MG/160MG TBL NOB 10</t>
  </si>
  <si>
    <t>Urea</t>
  </si>
  <si>
    <t>16462</t>
  </si>
  <si>
    <t>EXCIPIAL U LIPOLOTIO</t>
  </si>
  <si>
    <t>40MG/ML DRM EML 200ML</t>
  </si>
  <si>
    <t>Doxycyklin</t>
  </si>
  <si>
    <t>97654</t>
  </si>
  <si>
    <t>DOXYBENE</t>
  </si>
  <si>
    <t>100MG CPS MOL 10</t>
  </si>
  <si>
    <t>Esomeprazol</t>
  </si>
  <si>
    <t>180063</t>
  </si>
  <si>
    <t>HELIDES</t>
  </si>
  <si>
    <t>40MG CPS ETD 90</t>
  </si>
  <si>
    <t>Levothyroxin, sodná sůl</t>
  </si>
  <si>
    <t>Síran hořečnatý</t>
  </si>
  <si>
    <t>MAGNESIUM SULFURICUM BIOTIKA 10%</t>
  </si>
  <si>
    <t>100MG/ML INJ SOL 5X10ML</t>
  </si>
  <si>
    <t>Diklofenak</t>
  </si>
  <si>
    <t>119672</t>
  </si>
  <si>
    <t>DICLOFENAC DUO PHARMASWISS</t>
  </si>
  <si>
    <t>75MG CPS RDR 30 I</t>
  </si>
  <si>
    <t>Isosorbid-mononitrát</t>
  </si>
  <si>
    <t>21794</t>
  </si>
  <si>
    <t>MONOTAB SR</t>
  </si>
  <si>
    <t>100MG TBL PRO 50</t>
  </si>
  <si>
    <t>25363</t>
  </si>
  <si>
    <t>HELICID 10 ZENTIVA</t>
  </si>
  <si>
    <t>10MG CPS ETD 90</t>
  </si>
  <si>
    <t>Sodná sůl metamizolu</t>
  </si>
  <si>
    <t>NOVALGIN TABLETY</t>
  </si>
  <si>
    <t>500MG TBL FLM 20</t>
  </si>
  <si>
    <t>Vinpocetin</t>
  </si>
  <si>
    <t>10253</t>
  </si>
  <si>
    <t>CAVINTON FORTE</t>
  </si>
  <si>
    <t>10MG TBL NOB 90</t>
  </si>
  <si>
    <t>Betamethason a antibiotika</t>
  </si>
  <si>
    <t>83973</t>
  </si>
  <si>
    <t>FUCICORT</t>
  </si>
  <si>
    <t>20MG/1MG/1G CRM 15G</t>
  </si>
  <si>
    <t>Jiná</t>
  </si>
  <si>
    <t>84245</t>
  </si>
  <si>
    <t>Jiná antihistaminika pro systémovou aplikaci</t>
  </si>
  <si>
    <t>2479</t>
  </si>
  <si>
    <t>2MG TBL NOB 20</t>
  </si>
  <si>
    <t>Kyselina askorbová (vitamin C)</t>
  </si>
  <si>
    <t>ACIDUM ASCORBICUM BIOTIKA</t>
  </si>
  <si>
    <t>100MG/ML INJ SOL 5X5ML</t>
  </si>
  <si>
    <t>47141</t>
  </si>
  <si>
    <t>POR TBL NOB 100X50RG I</t>
  </si>
  <si>
    <t>Mirtazapin</t>
  </si>
  <si>
    <t>17685</t>
  </si>
  <si>
    <t>MIRZATEN</t>
  </si>
  <si>
    <t>30MG TBL FLM 30</t>
  </si>
  <si>
    <t>25365</t>
  </si>
  <si>
    <t>20MG CPS ETD 28</t>
  </si>
  <si>
    <t>269</t>
  </si>
  <si>
    <t>PREDNISON 5 LÉČIVA</t>
  </si>
  <si>
    <t>5MG TBL NOB 20</t>
  </si>
  <si>
    <t>Cefotaxim</t>
  </si>
  <si>
    <t>3MG TBL NOB 30</t>
  </si>
  <si>
    <t>Dihydrokodein</t>
  </si>
  <si>
    <t>41821</t>
  </si>
  <si>
    <t>DHC CONTINUS</t>
  </si>
  <si>
    <t>120MG TBL RET 60</t>
  </si>
  <si>
    <t>41822</t>
  </si>
  <si>
    <t>Jiná antiemetika</t>
  </si>
  <si>
    <t>17996</t>
  </si>
  <si>
    <t>KINEDRYL</t>
  </si>
  <si>
    <t>25MG/30MG TBL NOB 10</t>
  </si>
  <si>
    <t>Piroxikam</t>
  </si>
  <si>
    <t>49522</t>
  </si>
  <si>
    <t>FLAMEXIN</t>
  </si>
  <si>
    <t>Rosuvastatin</t>
  </si>
  <si>
    <t>Tizanidin</t>
  </si>
  <si>
    <t>16051</t>
  </si>
  <si>
    <t>SIRDALUD</t>
  </si>
  <si>
    <t>2MG TBL NOB 30</t>
  </si>
  <si>
    <t>Tramadol</t>
  </si>
  <si>
    <t>42780</t>
  </si>
  <si>
    <t>TRALGIT SR 200</t>
  </si>
  <si>
    <t>200MG TBL PRO 30</t>
  </si>
  <si>
    <t>Aciklovir</t>
  </si>
  <si>
    <t>155938</t>
  </si>
  <si>
    <t>HERPESIN 200</t>
  </si>
  <si>
    <t>200MG TBL NOB 25</t>
  </si>
  <si>
    <t>45010</t>
  </si>
  <si>
    <t>500MG TBL FLM 3</t>
  </si>
  <si>
    <t>Betamethason</t>
  </si>
  <si>
    <t>98031</t>
  </si>
  <si>
    <t>DIPROSONE</t>
  </si>
  <si>
    <t>0,5MG/G UNG 15G</t>
  </si>
  <si>
    <t>BELOGENT</t>
  </si>
  <si>
    <t>0,5MG/1MG/G CRM 30G</t>
  </si>
  <si>
    <t>47727</t>
  </si>
  <si>
    <t>17433</t>
  </si>
  <si>
    <t>20MG TBL FLM 60</t>
  </si>
  <si>
    <t>Dexamethason</t>
  </si>
  <si>
    <t>21698</t>
  </si>
  <si>
    <t>DEXAMETHASONE WZF POLFA</t>
  </si>
  <si>
    <t>1MG/ML OPH GTT SUS 1X5ML PE</t>
  </si>
  <si>
    <t>Dexamethason a antiinfektiva</t>
  </si>
  <si>
    <t>OPH GTT SUS 5ML</t>
  </si>
  <si>
    <t>57866</t>
  </si>
  <si>
    <t>TOBRADEX</t>
  </si>
  <si>
    <t>3MG/1MG/ML OPH GTT SUS 5ML</t>
  </si>
  <si>
    <t>Indometacin</t>
  </si>
  <si>
    <t>100MG SUP 10</t>
  </si>
  <si>
    <t>Jiná antibiotika pro lokální aplikaci</t>
  </si>
  <si>
    <t>250IU/100IU/G UNG 10G</t>
  </si>
  <si>
    <t>Kalcipotriol, kombinace</t>
  </si>
  <si>
    <t>182688</t>
  </si>
  <si>
    <t>DAIVOBET</t>
  </si>
  <si>
    <t>50MCG/G+0,5MG/G GEL 60G</t>
  </si>
  <si>
    <t>Kyselina acetylsalicylová</t>
  </si>
  <si>
    <t>151142</t>
  </si>
  <si>
    <t>ANOPYRIN</t>
  </si>
  <si>
    <t>Kyselina tiaprofenová</t>
  </si>
  <si>
    <t>96484</t>
  </si>
  <si>
    <t>SURGAM LÉČIVA</t>
  </si>
  <si>
    <t>300MG TBL NOB 20</t>
  </si>
  <si>
    <t>12893</t>
  </si>
  <si>
    <t>TBL NOB 60X100MG</t>
  </si>
  <si>
    <t>115318</t>
  </si>
  <si>
    <t>57860</t>
  </si>
  <si>
    <t>202894</t>
  </si>
  <si>
    <t>120MG/5MG TBL PRO 20 II</t>
  </si>
  <si>
    <t>Salbutamol</t>
  </si>
  <si>
    <t>Acebutolol</t>
  </si>
  <si>
    <t>125523</t>
  </si>
  <si>
    <t>APO-ACEBUTOL</t>
  </si>
  <si>
    <t>400MG TBL FLM 100</t>
  </si>
  <si>
    <t>Alopurinol</t>
  </si>
  <si>
    <t>100MG TBL NOB 50</t>
  </si>
  <si>
    <t>Atorvastatin</t>
  </si>
  <si>
    <t>19590</t>
  </si>
  <si>
    <t>TORVACARD 10</t>
  </si>
  <si>
    <t>10MG TBL FLM 30 BLI AL</t>
  </si>
  <si>
    <t>93015</t>
  </si>
  <si>
    <t>Etofylin-nikotinát</t>
  </si>
  <si>
    <t>17983</t>
  </si>
  <si>
    <t>OXYPHYLLIN</t>
  </si>
  <si>
    <t>Hydrochlorothiazid a kalium šetřící diuretika</t>
  </si>
  <si>
    <t>5MG/50MG TBL NOB 30</t>
  </si>
  <si>
    <t>76708</t>
  </si>
  <si>
    <t>10MG/12,5MG TBL FLM 30</t>
  </si>
  <si>
    <t>100MG TBL ENT 28</t>
  </si>
  <si>
    <t>Levofloxacin</t>
  </si>
  <si>
    <t>183503</t>
  </si>
  <si>
    <t>LEVOFLOXACIN +PHARMA</t>
  </si>
  <si>
    <t>Metoprolol</t>
  </si>
  <si>
    <t>132559</t>
  </si>
  <si>
    <t>50MG TBL NOB 50</t>
  </si>
  <si>
    <t>12891</t>
  </si>
  <si>
    <t>100MG TBL NOB 15</t>
  </si>
  <si>
    <t>100MG POR GRA SUS 15 I</t>
  </si>
  <si>
    <t>122110</t>
  </si>
  <si>
    <t>20MG CPS ETD 7</t>
  </si>
  <si>
    <t>Ramipril</t>
  </si>
  <si>
    <t>51712</t>
  </si>
  <si>
    <t>RAMIPRIL ACTAVIS</t>
  </si>
  <si>
    <t>10MG TBL NOB 30</t>
  </si>
  <si>
    <t>51730</t>
  </si>
  <si>
    <t>10MG TBL NOB 100</t>
  </si>
  <si>
    <t>55760</t>
  </si>
  <si>
    <t>DRM PLV SOL 10</t>
  </si>
  <si>
    <t>Alprazolam</t>
  </si>
  <si>
    <t>132601</t>
  </si>
  <si>
    <t>132764</t>
  </si>
  <si>
    <t>132802</t>
  </si>
  <si>
    <t>Desloratadin</t>
  </si>
  <si>
    <t>28831</t>
  </si>
  <si>
    <t>AERIUS</t>
  </si>
  <si>
    <t>2,5MG POR TBL DIS 30</t>
  </si>
  <si>
    <t>Eletriptan</t>
  </si>
  <si>
    <t>59768</t>
  </si>
  <si>
    <t>RELPAX</t>
  </si>
  <si>
    <t>80MG TBL FLM 2 I</t>
  </si>
  <si>
    <t>59769</t>
  </si>
  <si>
    <t>80MG TBL FLM 2 II</t>
  </si>
  <si>
    <t>9307</t>
  </si>
  <si>
    <t>LOCOID 0,1% LOTION</t>
  </si>
  <si>
    <t>1MG/ML DRM SOL 30ML</t>
  </si>
  <si>
    <t>53853</t>
  </si>
  <si>
    <t>KLACID 500</t>
  </si>
  <si>
    <t>137175</t>
  </si>
  <si>
    <t>5MG TBL FLM 50 II</t>
  </si>
  <si>
    <t>Makrogol</t>
  </si>
  <si>
    <t>64G POR PLV SOL 4</t>
  </si>
  <si>
    <t>Medroxyprogesteron a estrogen</t>
  </si>
  <si>
    <t>14628</t>
  </si>
  <si>
    <t>DIVINA</t>
  </si>
  <si>
    <t>2MG+2MG/10MG TBL NOB 3X21</t>
  </si>
  <si>
    <t>BETALOC SR</t>
  </si>
  <si>
    <t>200MG TBL PRO 100</t>
  </si>
  <si>
    <t>Metronidazol</t>
  </si>
  <si>
    <t>46640</t>
  </si>
  <si>
    <t>ROZEX</t>
  </si>
  <si>
    <t>7,5MG/G CRM 30G</t>
  </si>
  <si>
    <t>Perindopril</t>
  </si>
  <si>
    <t>101233</t>
  </si>
  <si>
    <t>10MG TBL FLM 90</t>
  </si>
  <si>
    <t>Perindopril a diuretika</t>
  </si>
  <si>
    <t>162012</t>
  </si>
  <si>
    <t>10MG/2,5MG TBL FLM 90</t>
  </si>
  <si>
    <t>Ramipril a diuretika</t>
  </si>
  <si>
    <t>51405</t>
  </si>
  <si>
    <t>AMPRILAN H</t>
  </si>
  <si>
    <t>5MG/25MG TBL NOB 30</t>
  </si>
  <si>
    <t>Silymarin</t>
  </si>
  <si>
    <t>TBL OBD 50</t>
  </si>
  <si>
    <t>*1005</t>
  </si>
  <si>
    <t>5951</t>
  </si>
  <si>
    <t>19591</t>
  </si>
  <si>
    <t>10MG TBL FLM 90 BLI AL</t>
  </si>
  <si>
    <t>212694</t>
  </si>
  <si>
    <t>Indapamid</t>
  </si>
  <si>
    <t>INDAP 2,5 MG</t>
  </si>
  <si>
    <t>TBL NOB 3X10X2,5MG</t>
  </si>
  <si>
    <t>158279</t>
  </si>
  <si>
    <t>INDAP 0,625 MG</t>
  </si>
  <si>
    <t>TBL NOB 3X10X0,625MG</t>
  </si>
  <si>
    <t>Sotalol</t>
  </si>
  <si>
    <t>49014</t>
  </si>
  <si>
    <t>80MG TBL NOB 100</t>
  </si>
  <si>
    <t>49012</t>
  </si>
  <si>
    <t>80MG TBL NOB 20</t>
  </si>
  <si>
    <t>Telmisartan a amlodipin</t>
  </si>
  <si>
    <t>167855</t>
  </si>
  <si>
    <t>TWYNSTA</t>
  </si>
  <si>
    <t>80MG/5MG TBL NOB 90X1</t>
  </si>
  <si>
    <t>Enoxaparin</t>
  </si>
  <si>
    <t>115401</t>
  </si>
  <si>
    <t>CLEXANE</t>
  </si>
  <si>
    <t>100MG/ML INJ SOL ISP 10X0,4ML</t>
  </si>
  <si>
    <t>125287</t>
  </si>
  <si>
    <t>100MG/ML INJ SOL ISP 50X0,4ML</t>
  </si>
  <si>
    <t>115406</t>
  </si>
  <si>
    <t>100MG/ML INJ SOL ISP 2X0,4ML</t>
  </si>
  <si>
    <t>Furosemid</t>
  </si>
  <si>
    <t>40MG TBL NOB 50</t>
  </si>
  <si>
    <t>56805</t>
  </si>
  <si>
    <t>40MG TBL NOB 100</t>
  </si>
  <si>
    <t>Gliklazid</t>
  </si>
  <si>
    <t>30MG TBL RET 60</t>
  </si>
  <si>
    <t>139392</t>
  </si>
  <si>
    <t>60MG TBL RET 30</t>
  </si>
  <si>
    <t>Ibuprofen</t>
  </si>
  <si>
    <t>APO-IBUPROFEN</t>
  </si>
  <si>
    <t>Kaptopril</t>
  </si>
  <si>
    <t>31215</t>
  </si>
  <si>
    <t>TENSIOMIN</t>
  </si>
  <si>
    <t>25MG TBL NOB 30</t>
  </si>
  <si>
    <t>107856</t>
  </si>
  <si>
    <t>50MG TBL NOB 30</t>
  </si>
  <si>
    <t>Karvedilol</t>
  </si>
  <si>
    <t>102596</t>
  </si>
  <si>
    <t>CARVESAN 6,25</t>
  </si>
  <si>
    <t>6,25MG TBL NOB 30</t>
  </si>
  <si>
    <t>102600</t>
  </si>
  <si>
    <t>6,25MG TBL NOB 100</t>
  </si>
  <si>
    <t>Ketoprofen</t>
  </si>
  <si>
    <t>FASTUM</t>
  </si>
  <si>
    <t>25MG/G GEL 100G</t>
  </si>
  <si>
    <t>Memantin</t>
  </si>
  <si>
    <t>26504</t>
  </si>
  <si>
    <t>EBIXA</t>
  </si>
  <si>
    <t>10MG TBL FLM 30 I</t>
  </si>
  <si>
    <t>26505</t>
  </si>
  <si>
    <t>10MG TBL FLM 50 I</t>
  </si>
  <si>
    <t>29491</t>
  </si>
  <si>
    <t>20MG TBL FLM 100X1 II</t>
  </si>
  <si>
    <t>29473</t>
  </si>
  <si>
    <t>20MG TBL FLM 70 I</t>
  </si>
  <si>
    <t>Mesalazin</t>
  </si>
  <si>
    <t>192090</t>
  </si>
  <si>
    <t>PENTASA SLOW RELEASE TABLETS 500 MG</t>
  </si>
  <si>
    <t>500MG TBL RET 100</t>
  </si>
  <si>
    <t>86616</t>
  </si>
  <si>
    <t>500MG TBL PRO 100</t>
  </si>
  <si>
    <t>49114</t>
  </si>
  <si>
    <t>20MG TBL ENT 56</t>
  </si>
  <si>
    <t>Piracetam</t>
  </si>
  <si>
    <t>10032</t>
  </si>
  <si>
    <t>PIRACETAM AL 800</t>
  </si>
  <si>
    <t>800MG TBL FLM 60</t>
  </si>
  <si>
    <t>64865</t>
  </si>
  <si>
    <t>PIRACETAM AL 1200</t>
  </si>
  <si>
    <t>1200MG TBL FLM 60</t>
  </si>
  <si>
    <t>Rifaximin</t>
  </si>
  <si>
    <t>200MG TBL FLM 28</t>
  </si>
  <si>
    <t>Spironolakton</t>
  </si>
  <si>
    <t>50MG CPS DUR 30</t>
  </si>
  <si>
    <t>Sultamicilin</t>
  </si>
  <si>
    <t>17149</t>
  </si>
  <si>
    <t>375MG TBL FLM 12</t>
  </si>
  <si>
    <t>214604</t>
  </si>
  <si>
    <t>HYPNOGEN</t>
  </si>
  <si>
    <t>Tamsulosin a solifenacin</t>
  </si>
  <si>
    <t>197785</t>
  </si>
  <si>
    <t>URIZIA</t>
  </si>
  <si>
    <t>6MG/0,4MG TBL RET 60</t>
  </si>
  <si>
    <t>155686</t>
  </si>
  <si>
    <t>ZYRTEC</t>
  </si>
  <si>
    <t>155685</t>
  </si>
  <si>
    <t>10MG TBL FLM 50</t>
  </si>
  <si>
    <t>Hydrogenované námelové alkaloidy</t>
  </si>
  <si>
    <t>91032</t>
  </si>
  <si>
    <t>SECATOXIN FORTE</t>
  </si>
  <si>
    <t>2,5MG/ML POR GTT SOL 25ML</t>
  </si>
  <si>
    <t>Hydrochlorothiazid</t>
  </si>
  <si>
    <t>HYDROCHLOROTHIAZID LÉČIVA</t>
  </si>
  <si>
    <t>25MG TBL NOB 20</t>
  </si>
  <si>
    <t>3300IU/250IU/G DRM PLV ADS 1X2</t>
  </si>
  <si>
    <t>Klindamycin</t>
  </si>
  <si>
    <t>107135</t>
  </si>
  <si>
    <t>DALACIN C</t>
  </si>
  <si>
    <t>150MG CPS DUR 16</t>
  </si>
  <si>
    <t>Klíšťová encefalitida, inaktivovaný celý virus</t>
  </si>
  <si>
    <t>55111</t>
  </si>
  <si>
    <t>FSME-IMMUN</t>
  </si>
  <si>
    <t>0,5ML INJ SUS ISP 1X0,5ML+INTJ</t>
  </si>
  <si>
    <t>163426</t>
  </si>
  <si>
    <t>100MG TBL ENT 100</t>
  </si>
  <si>
    <t>Levodopa a inhibitor dekarboxylázy</t>
  </si>
  <si>
    <t>45239</t>
  </si>
  <si>
    <t>100MG/25MG TBL NOB 30</t>
  </si>
  <si>
    <t>Loperamid</t>
  </si>
  <si>
    <t>213080</t>
  </si>
  <si>
    <t>2MG CPS DUR 20</t>
  </si>
  <si>
    <t>Methylprednisolon</t>
  </si>
  <si>
    <t>40368</t>
  </si>
  <si>
    <t>MEDROL</t>
  </si>
  <si>
    <t>4MG TBL NOB 30 I</t>
  </si>
  <si>
    <t>163145</t>
  </si>
  <si>
    <t>99600</t>
  </si>
  <si>
    <t>148074</t>
  </si>
  <si>
    <t>20MG TBL FLM 90</t>
  </si>
  <si>
    <t>95560</t>
  </si>
  <si>
    <t>300MG CPS DUR 30</t>
  </si>
  <si>
    <t>124346</t>
  </si>
  <si>
    <t>5MG TBL FLM 90 I</t>
  </si>
  <si>
    <t>Aceklofenak</t>
  </si>
  <si>
    <t>191730</t>
  </si>
  <si>
    <t>BIOFENAC</t>
  </si>
  <si>
    <t>100MG TBL FLM 60</t>
  </si>
  <si>
    <t>83099</t>
  </si>
  <si>
    <t>0,5MG TBL PRO 30</t>
  </si>
  <si>
    <t>12494</t>
  </si>
  <si>
    <t>875MG/125MG TBL FLM 14 I</t>
  </si>
  <si>
    <t>17802</t>
  </si>
  <si>
    <t>BRONCHO-VAXOM PRO ADULTIS</t>
  </si>
  <si>
    <t>7MG CPS DUR 30</t>
  </si>
  <si>
    <t>13798</t>
  </si>
  <si>
    <t>CANESTEN</t>
  </si>
  <si>
    <t>10MG/G CRM 20G</t>
  </si>
  <si>
    <t>Nystatin, kombinace</t>
  </si>
  <si>
    <t>MACMIROR COMPLEX 500</t>
  </si>
  <si>
    <t>500MG/200000IU VAG CPS MOL 12</t>
  </si>
  <si>
    <t>109415</t>
  </si>
  <si>
    <t>NOLPAZA</t>
  </si>
  <si>
    <t>40MG TBL ENT 84</t>
  </si>
  <si>
    <t>109416</t>
  </si>
  <si>
    <t>40MG TBL ENT 100</t>
  </si>
  <si>
    <t>203101</t>
  </si>
  <si>
    <t>40MG TBL ENT 90</t>
  </si>
  <si>
    <t>125102</t>
  </si>
  <si>
    <t>40MG TBL ENT 100X1</t>
  </si>
  <si>
    <t>180650</t>
  </si>
  <si>
    <t>40MG TBL ENT 168 II</t>
  </si>
  <si>
    <t>6264</t>
  </si>
  <si>
    <t>SUMETROLIM</t>
  </si>
  <si>
    <t>400MG/80MG TBL NOB 20</t>
  </si>
  <si>
    <t>Tiaprid</t>
  </si>
  <si>
    <t>42776</t>
  </si>
  <si>
    <t>TRALGIT SR 150</t>
  </si>
  <si>
    <t>150MG TBL PRO 30</t>
  </si>
  <si>
    <t>59672</t>
  </si>
  <si>
    <t>TRALGIT SR 100</t>
  </si>
  <si>
    <t>100MG TBL PRO 30</t>
  </si>
  <si>
    <t>Triamcinolon</t>
  </si>
  <si>
    <t>162502</t>
  </si>
  <si>
    <t>TRIAMCINOLON TEVA</t>
  </si>
  <si>
    <t>1MG/G DRM EML 30G</t>
  </si>
  <si>
    <t>Triamcinolon a antiseptika</t>
  </si>
  <si>
    <t>4178</t>
  </si>
  <si>
    <t>TRIAMCINOLON E LÉČIVA</t>
  </si>
  <si>
    <t>1MG/10MG/G UNG 1X20G</t>
  </si>
  <si>
    <t>Tribenosid</t>
  </si>
  <si>
    <t>107936</t>
  </si>
  <si>
    <t>GLYVENOL 400</t>
  </si>
  <si>
    <t>400MG CPS MOL 120</t>
  </si>
  <si>
    <t>163149</t>
  </si>
  <si>
    <t>83459</t>
  </si>
  <si>
    <t>Amlodipin</t>
  </si>
  <si>
    <t>181129</t>
  </si>
  <si>
    <t>AMLODIPIN ACCORD</t>
  </si>
  <si>
    <t>5MG TBL NOB 50</t>
  </si>
  <si>
    <t>28833</t>
  </si>
  <si>
    <t>2,5MG POR TBL DIS 60</t>
  </si>
  <si>
    <t>Fentermin</t>
  </si>
  <si>
    <t>97374</t>
  </si>
  <si>
    <t>ADIPEX RETARD</t>
  </si>
  <si>
    <t>15MG CPS RML 100</t>
  </si>
  <si>
    <t>215978</t>
  </si>
  <si>
    <t>Mupirocin</t>
  </si>
  <si>
    <t>90778</t>
  </si>
  <si>
    <t>BACTROBAN</t>
  </si>
  <si>
    <t>20MG/G UNG 15G</t>
  </si>
  <si>
    <t>59662</t>
  </si>
  <si>
    <t>100MG TBL NOB 6</t>
  </si>
  <si>
    <t>3377</t>
  </si>
  <si>
    <t>Meningococcus B, multikomponentní vakcína</t>
  </si>
  <si>
    <t>193805</t>
  </si>
  <si>
    <t>BEXSERO</t>
  </si>
  <si>
    <t>INJ SUS 1X0,5ML+1J</t>
  </si>
  <si>
    <t>Amiodaron</t>
  </si>
  <si>
    <t>Betaxolol</t>
  </si>
  <si>
    <t>49910</t>
  </si>
  <si>
    <t>20MG TBL FLM 98</t>
  </si>
  <si>
    <t>47740</t>
  </si>
  <si>
    <t>RIVOCOR 5</t>
  </si>
  <si>
    <t>Butylskopolaminium</t>
  </si>
  <si>
    <t>41155</t>
  </si>
  <si>
    <t>BUSCOPAN</t>
  </si>
  <si>
    <t>10MG TBL OBD 20</t>
  </si>
  <si>
    <t>204736</t>
  </si>
  <si>
    <t>CETIRIZIN DR.MAX</t>
  </si>
  <si>
    <t>10MG TBL FLM 14</t>
  </si>
  <si>
    <t>GENTADEX</t>
  </si>
  <si>
    <t>5MG/ML+1MG/ML OPH GTT SOL 1X5M</t>
  </si>
  <si>
    <t>Guajfenesin</t>
  </si>
  <si>
    <t>94234</t>
  </si>
  <si>
    <t>GUAJACURAN</t>
  </si>
  <si>
    <t>200MG TBL OBD 30</t>
  </si>
  <si>
    <t>15220</t>
  </si>
  <si>
    <t>DALACIN</t>
  </si>
  <si>
    <t>20MG/G VAG CRM 40G+3APL</t>
  </si>
  <si>
    <t>88</t>
  </si>
  <si>
    <t>15MG TBL NOB 10</t>
  </si>
  <si>
    <t>Kodein, kombinace kromě psycholeptik</t>
  </si>
  <si>
    <t>87906</t>
  </si>
  <si>
    <t>KORYLAN</t>
  </si>
  <si>
    <t>325MG/28,73MG TBL NOB 10</t>
  </si>
  <si>
    <t>97186</t>
  </si>
  <si>
    <t>100MCG TBL NOB 100</t>
  </si>
  <si>
    <t>148078</t>
  </si>
  <si>
    <t>40MG TBL FLM 90</t>
  </si>
  <si>
    <t>Různé jiné kombinace železa</t>
  </si>
  <si>
    <t>3424</t>
  </si>
  <si>
    <t>AKTIFERRIN COMPOSITUM</t>
  </si>
  <si>
    <t>POR CPS MOL 100</t>
  </si>
  <si>
    <t>201620</t>
  </si>
  <si>
    <t>ZALDIAR EFFERVESCENS</t>
  </si>
  <si>
    <t>37,5MG/325MG TBL EFF 50</t>
  </si>
  <si>
    <t>201615</t>
  </si>
  <si>
    <t>37,5MG/325MG TBL EFF 30</t>
  </si>
  <si>
    <t>Warfarin</t>
  </si>
  <si>
    <t>94113</t>
  </si>
  <si>
    <t>WARFARIN ORION</t>
  </si>
  <si>
    <t>3MG TBL NOB 100</t>
  </si>
  <si>
    <t>Flutikason-furoát</t>
  </si>
  <si>
    <t>29816</t>
  </si>
  <si>
    <t>AVAMYS 27,5 MIKROGRAMŮ</t>
  </si>
  <si>
    <t>27,5MCG/DÁV NAS SPR SUS 1X120D</t>
  </si>
  <si>
    <t>4013</t>
  </si>
  <si>
    <t>200MG TBL NOB 10</t>
  </si>
  <si>
    <t>97655</t>
  </si>
  <si>
    <t>100MG CPS MOL 20</t>
  </si>
  <si>
    <t>Sumatriptan</t>
  </si>
  <si>
    <t>115449</t>
  </si>
  <si>
    <t>SUMATRIPTAN ACTAVIS</t>
  </si>
  <si>
    <t>50MG TBL OBD 6 II</t>
  </si>
  <si>
    <t>181136</t>
  </si>
  <si>
    <t>10MG TBL NOB 50</t>
  </si>
  <si>
    <t>181135</t>
  </si>
  <si>
    <t>Telmisartan</t>
  </si>
  <si>
    <t>158191</t>
  </si>
  <si>
    <t>TELMISARTAN SANDOZ</t>
  </si>
  <si>
    <t>80MG TBL NOB 30</t>
  </si>
  <si>
    <t>69192</t>
  </si>
  <si>
    <t>150MCG TBL NOB 50</t>
  </si>
  <si>
    <t>Nadroparin</t>
  </si>
  <si>
    <t>32060</t>
  </si>
  <si>
    <t>9500IU/ML INJ SOL ISP 2X0,6ML</t>
  </si>
  <si>
    <t>32062</t>
  </si>
  <si>
    <t>9500IU/ML INJ SOL ISP 2X0,8ML</t>
  </si>
  <si>
    <t>500MG/5,25MG/0,1MG TBL NOB 20</t>
  </si>
  <si>
    <t>400MG/80MG TBL NOB 28</t>
  </si>
  <si>
    <t>119115</t>
  </si>
  <si>
    <t>50MG TBL OBD 6 I</t>
  </si>
  <si>
    <t>Bimatoprost</t>
  </si>
  <si>
    <t>167415</t>
  </si>
  <si>
    <t>LUMIGAN</t>
  </si>
  <si>
    <t>0,1MG/ML OPH GTT SOL 1X3ML</t>
  </si>
  <si>
    <t>Kyselina azelaová</t>
  </si>
  <si>
    <t>85470</t>
  </si>
  <si>
    <t>SKINOREN</t>
  </si>
  <si>
    <t>200MG/G CRM 30G</t>
  </si>
  <si>
    <t>Methylprednisolon-aceponát</t>
  </si>
  <si>
    <t>85344</t>
  </si>
  <si>
    <t>ADVANTAN</t>
  </si>
  <si>
    <t>1MG/G CRM 10G</t>
  </si>
  <si>
    <t>Dienogest a ethinylestradiol</t>
  </si>
  <si>
    <t>173652</t>
  </si>
  <si>
    <t>FOXINETTE</t>
  </si>
  <si>
    <t>2MG/0,03MG TBL FLM 3X21</t>
  </si>
  <si>
    <t>Buprenorfin</t>
  </si>
  <si>
    <t>42755</t>
  </si>
  <si>
    <t>TRANSTEC</t>
  </si>
  <si>
    <t>35MCG/H TDR EMP 5</t>
  </si>
  <si>
    <t>Fentanyl</t>
  </si>
  <si>
    <t>124572</t>
  </si>
  <si>
    <t>DOLFORIN</t>
  </si>
  <si>
    <t>75MCG/H TDR EMP 5</t>
  </si>
  <si>
    <t>124575</t>
  </si>
  <si>
    <t>100MCG/H TDR EMP 5</t>
  </si>
  <si>
    <t>155383</t>
  </si>
  <si>
    <t>LUNALDIN</t>
  </si>
  <si>
    <t>100MCG SLG TBL NOB 30</t>
  </si>
  <si>
    <t>46929</t>
  </si>
  <si>
    <t>DUROGESIC</t>
  </si>
  <si>
    <t>100MCG/H TDR EMP 5X16,8MG</t>
  </si>
  <si>
    <t>59448</t>
  </si>
  <si>
    <t>25MCG/H TDR EMP 5X4,2MG</t>
  </si>
  <si>
    <t>153129</t>
  </si>
  <si>
    <t>ADOLOR</t>
  </si>
  <si>
    <t>50MCG/H TDR EMP 5 I</t>
  </si>
  <si>
    <t>155390</t>
  </si>
  <si>
    <t>600MCG SLG TBL NOB 10</t>
  </si>
  <si>
    <t>155384</t>
  </si>
  <si>
    <t>200MCG SLG TBL NOB 10</t>
  </si>
  <si>
    <t>155392</t>
  </si>
  <si>
    <t>800MCG SLG TBL NOB 10</t>
  </si>
  <si>
    <t>84398</t>
  </si>
  <si>
    <t>100MG CPS DUR 100</t>
  </si>
  <si>
    <t>Hydromorfon</t>
  </si>
  <si>
    <t>10843</t>
  </si>
  <si>
    <t>PALLADONE-SR</t>
  </si>
  <si>
    <t>8MG CPS PRO 30</t>
  </si>
  <si>
    <t>21597</t>
  </si>
  <si>
    <t>4MG CPS PRO 30</t>
  </si>
  <si>
    <t>Klonazepam</t>
  </si>
  <si>
    <t>14958</t>
  </si>
  <si>
    <t>109799</t>
  </si>
  <si>
    <t>ULTRACOD</t>
  </si>
  <si>
    <t>500MG/30MG TBL NOB 30</t>
  </si>
  <si>
    <t>Mefenoxalon</t>
  </si>
  <si>
    <t>85656</t>
  </si>
  <si>
    <t>DORSIFLEX</t>
  </si>
  <si>
    <t>Meloxikam</t>
  </si>
  <si>
    <t>112561</t>
  </si>
  <si>
    <t>RECOXA 15</t>
  </si>
  <si>
    <t>15MG TBL NOB 30</t>
  </si>
  <si>
    <t>112562</t>
  </si>
  <si>
    <t>15MG TBL NOB 60</t>
  </si>
  <si>
    <t>Morfin</t>
  </si>
  <si>
    <t>41727</t>
  </si>
  <si>
    <t>SEVREDOL</t>
  </si>
  <si>
    <t>Oxykodon</t>
  </si>
  <si>
    <t>112308</t>
  </si>
  <si>
    <t>OXYCODON SANDOZ RETARD</t>
  </si>
  <si>
    <t>40MG TBL PRO 60</t>
  </si>
  <si>
    <t>112298</t>
  </si>
  <si>
    <t>20MG TBL PRO 60</t>
  </si>
  <si>
    <t>180346</t>
  </si>
  <si>
    <t>OXYCODON LANNACHER</t>
  </si>
  <si>
    <t>10MG TBL PRO 30</t>
  </si>
  <si>
    <t>Oxykodon, kombinace</t>
  </si>
  <si>
    <t>138530</t>
  </si>
  <si>
    <t>TARGIN</t>
  </si>
  <si>
    <t>10MG/5MG TBL PRO 60</t>
  </si>
  <si>
    <t>Pregabalin</t>
  </si>
  <si>
    <t>28217</t>
  </si>
  <si>
    <t>LYRICA</t>
  </si>
  <si>
    <t>75MG CPS DUR 56</t>
  </si>
  <si>
    <t>209682</t>
  </si>
  <si>
    <t>PREGABALIN STADA</t>
  </si>
  <si>
    <t>150MG CPS DUR 56</t>
  </si>
  <si>
    <t>Tapentadol</t>
  </si>
  <si>
    <t>184560</t>
  </si>
  <si>
    <t>PALEXIA RETARD</t>
  </si>
  <si>
    <t>100MG TBL PRO 60</t>
  </si>
  <si>
    <t>184592</t>
  </si>
  <si>
    <t>150MG TBL PRO 60X1</t>
  </si>
  <si>
    <t>184570</t>
  </si>
  <si>
    <t>100MG TBL PRO 60X1</t>
  </si>
  <si>
    <t>57793</t>
  </si>
  <si>
    <t>TRAMAL KAPKY 100 MG/1 ML</t>
  </si>
  <si>
    <t>100MG/ML POR GTT SOL 1X96ML</t>
  </si>
  <si>
    <t>201612</t>
  </si>
  <si>
    <t>37,5MG/325MG TBL FLM 60X1</t>
  </si>
  <si>
    <t>Diazepam</t>
  </si>
  <si>
    <t>69417</t>
  </si>
  <si>
    <t>DIAZEPAM DESITIN RECTAL TUBE</t>
  </si>
  <si>
    <t>5MG RCT SOL 5X2,5ML</t>
  </si>
  <si>
    <t>Primidon</t>
  </si>
  <si>
    <t>18489</t>
  </si>
  <si>
    <t>LISKANTIN</t>
  </si>
  <si>
    <t>250MG TBL NOB 100</t>
  </si>
  <si>
    <t>Propiverin</t>
  </si>
  <si>
    <t>66819</t>
  </si>
  <si>
    <t>MICTONETTEN</t>
  </si>
  <si>
    <t>5MG TBL OBD 50</t>
  </si>
  <si>
    <t>Bilastin</t>
  </si>
  <si>
    <t>148674</t>
  </si>
  <si>
    <t>XADOS</t>
  </si>
  <si>
    <t>20MG TBL NOB 40</t>
  </si>
  <si>
    <t>132639</t>
  </si>
  <si>
    <t>16031</t>
  </si>
  <si>
    <t>VOLTAREN 50</t>
  </si>
  <si>
    <t>50MG TBL ENT 20</t>
  </si>
  <si>
    <t>132634</t>
  </si>
  <si>
    <t>Jiná kapiláry stabilizující látky</t>
  </si>
  <si>
    <t>20MG TBL ENT 90</t>
  </si>
  <si>
    <t>101205</t>
  </si>
  <si>
    <t>PRESTARIUM NEO</t>
  </si>
  <si>
    <t>42761</t>
  </si>
  <si>
    <t>70MCG/H TDR EMP 5</t>
  </si>
  <si>
    <t>192999</t>
  </si>
  <si>
    <t>BUPRENORPHINE ACTAVIS</t>
  </si>
  <si>
    <t>41826</t>
  </si>
  <si>
    <t>90MG TBL RET 60</t>
  </si>
  <si>
    <t>100MG TBL PRO 20</t>
  </si>
  <si>
    <t>77047</t>
  </si>
  <si>
    <t>PROTHIADEN 75</t>
  </si>
  <si>
    <t>75MG TBL FLM 30</t>
  </si>
  <si>
    <t>11955</t>
  </si>
  <si>
    <t>12MCG/H TDR EMP 5X2,1MG</t>
  </si>
  <si>
    <t>59449</t>
  </si>
  <si>
    <t>50MCG/H TDR EMP 5X8,4MG</t>
  </si>
  <si>
    <t>124566</t>
  </si>
  <si>
    <t>25MCG/H TDR EMP 5</t>
  </si>
  <si>
    <t>Naratriptan</t>
  </si>
  <si>
    <t>53137</t>
  </si>
  <si>
    <t>NARAMIG</t>
  </si>
  <si>
    <t>2,5MG TBL FLM 6 I</t>
  </si>
  <si>
    <t>122112</t>
  </si>
  <si>
    <t>11045</t>
  </si>
  <si>
    <t>OXYCONTIN</t>
  </si>
  <si>
    <t>80MG TBL PRO 60</t>
  </si>
  <si>
    <t>180393</t>
  </si>
  <si>
    <t>40MG TBL PRO 60X1</t>
  </si>
  <si>
    <t>138541</t>
  </si>
  <si>
    <t>20MG/10MG TBL PRO 60</t>
  </si>
  <si>
    <t>138552</t>
  </si>
  <si>
    <t>40MG/20MG TBL PRO 60</t>
  </si>
  <si>
    <t>196016</t>
  </si>
  <si>
    <t>METAMIZOL STADA</t>
  </si>
  <si>
    <t>500MG/ML POR GTT SOL 1X20ML</t>
  </si>
  <si>
    <t>101793</t>
  </si>
  <si>
    <t>NOAX UNO</t>
  </si>
  <si>
    <t>200MG TBL PRO 30 I</t>
  </si>
  <si>
    <t>192721</t>
  </si>
  <si>
    <t>TRAMYLPA</t>
  </si>
  <si>
    <t>201609</t>
  </si>
  <si>
    <t>37,5MG/325MG TBL FLM 30X1</t>
  </si>
  <si>
    <t>197863</t>
  </si>
  <si>
    <t>PALGOTAL</t>
  </si>
  <si>
    <t>75MG/650MG TBL FLM 30</t>
  </si>
  <si>
    <t>Venlafaxin</t>
  </si>
  <si>
    <t>115562</t>
  </si>
  <si>
    <t>VENLAFAXIN MYLAN</t>
  </si>
  <si>
    <t>150MG CPS PRO 30</t>
  </si>
  <si>
    <t>Amoxicilin</t>
  </si>
  <si>
    <t>32559</t>
  </si>
  <si>
    <t>OSPAMOX</t>
  </si>
  <si>
    <t>1000MG TBL FLM 14</t>
  </si>
  <si>
    <t>191729</t>
  </si>
  <si>
    <t>100MG TBL FLM 20</t>
  </si>
  <si>
    <t>160840</t>
  </si>
  <si>
    <t>BIOFENAC 100 MG PRÁŠEK PRO PŘÍPRAVU PERORÁLNÍ SUSPENZE</t>
  </si>
  <si>
    <t>POR PLV SUS 20X100MG</t>
  </si>
  <si>
    <t>Amitriptylin</t>
  </si>
  <si>
    <t>87167</t>
  </si>
  <si>
    <t>AMITRIPTYLIN-SLOVAKOFARMA</t>
  </si>
  <si>
    <t>28,3MG TBL FLM 50</t>
  </si>
  <si>
    <t>87168</t>
  </si>
  <si>
    <t>28,3MG TBL FLM 100</t>
  </si>
  <si>
    <t>87166</t>
  </si>
  <si>
    <t>28,3MG TBL FLM 20</t>
  </si>
  <si>
    <t>Bisakodyl</t>
  </si>
  <si>
    <t>40250</t>
  </si>
  <si>
    <t>BISACODYL-K</t>
  </si>
  <si>
    <t>5MG TBL OBD 15</t>
  </si>
  <si>
    <t>42758</t>
  </si>
  <si>
    <t>52,5MCG/H TDR EMP 5</t>
  </si>
  <si>
    <t>17428</t>
  </si>
  <si>
    <t>17427</t>
  </si>
  <si>
    <t>41823</t>
  </si>
  <si>
    <t>60MG TBL RET 60</t>
  </si>
  <si>
    <t>41824</t>
  </si>
  <si>
    <t>Escitalopram</t>
  </si>
  <si>
    <t>134502</t>
  </si>
  <si>
    <t>ELICEA</t>
  </si>
  <si>
    <t>10MG TBL FLM 28</t>
  </si>
  <si>
    <t>124569</t>
  </si>
  <si>
    <t>50MCG/H TDR EMP 5</t>
  </si>
  <si>
    <t>155385</t>
  </si>
  <si>
    <t>200MCG SLG TBL NOB 30</t>
  </si>
  <si>
    <t>47285</t>
  </si>
  <si>
    <t>75MCG/H TDR EMP 5X12,6MG</t>
  </si>
  <si>
    <t>153121</t>
  </si>
  <si>
    <t>25MCG/H TDR EMP 5 I</t>
  </si>
  <si>
    <t>155999</t>
  </si>
  <si>
    <t>50MCG/H TDR EMP 5 II</t>
  </si>
  <si>
    <t>155382</t>
  </si>
  <si>
    <t>100MCG SLG TBL NOB 10</t>
  </si>
  <si>
    <t>Fytomenadion</t>
  </si>
  <si>
    <t>20MG/ML POR GTT EML 1X5ML</t>
  </si>
  <si>
    <t>130812</t>
  </si>
  <si>
    <t>GORDIUS</t>
  </si>
  <si>
    <t>40777</t>
  </si>
  <si>
    <t>600MG TBL FLM 50</t>
  </si>
  <si>
    <t>84401</t>
  </si>
  <si>
    <t>400MG CPS DUR 50</t>
  </si>
  <si>
    <t>119846</t>
  </si>
  <si>
    <t>100MG CPS DUR 90</t>
  </si>
  <si>
    <t>119844</t>
  </si>
  <si>
    <t>100MG CPS DUR 50</t>
  </si>
  <si>
    <t>9310</t>
  </si>
  <si>
    <t>1MG/G UNG 30G</t>
  </si>
  <si>
    <t>10848</t>
  </si>
  <si>
    <t>8MG CPS PRO 60</t>
  </si>
  <si>
    <t>21572</t>
  </si>
  <si>
    <t>24MG CPS PRO 60</t>
  </si>
  <si>
    <t>151019</t>
  </si>
  <si>
    <t>BRUFEN 600 MG</t>
  </si>
  <si>
    <t>GRA EFF 20X600MG</t>
  </si>
  <si>
    <t>124137</t>
  </si>
  <si>
    <t>IBUPROFEN 400 MG GALMED</t>
  </si>
  <si>
    <t>400MG TBL FLM 30</t>
  </si>
  <si>
    <t>50MG SUP 10</t>
  </si>
  <si>
    <t>20MG TBL ENT 30</t>
  </si>
  <si>
    <t>202700</t>
  </si>
  <si>
    <t>20MG TBL ENT 60</t>
  </si>
  <si>
    <t>Kapsaicin</t>
  </si>
  <si>
    <t>149227</t>
  </si>
  <si>
    <t>QUTENZA</t>
  </si>
  <si>
    <t>179MG DRM EMP 1+50G GEL</t>
  </si>
  <si>
    <t>149228</t>
  </si>
  <si>
    <t>179MG DRM EMP 2+50G GEL</t>
  </si>
  <si>
    <t>Karbamazepin</t>
  </si>
  <si>
    <t>163754</t>
  </si>
  <si>
    <t>NEUROTOP RETARD 300</t>
  </si>
  <si>
    <t>300MG TBL PRO 50</t>
  </si>
  <si>
    <t>163877</t>
  </si>
  <si>
    <t>NEUROTOP</t>
  </si>
  <si>
    <t>200MG TBL NOB 50</t>
  </si>
  <si>
    <t>16444</t>
  </si>
  <si>
    <t>TEGRETOL CR 200</t>
  </si>
  <si>
    <t>200MG TBL PRO 50</t>
  </si>
  <si>
    <t>0,5MG TBL NOB 50</t>
  </si>
  <si>
    <t>85256</t>
  </si>
  <si>
    <t>2,5MG/ML POR GTT SOL 10ML</t>
  </si>
  <si>
    <t>109800</t>
  </si>
  <si>
    <t>500MG/30MG TBL NOB 60</t>
  </si>
  <si>
    <t>Lamotrigin</t>
  </si>
  <si>
    <t>17133</t>
  </si>
  <si>
    <t>Lidokain</t>
  </si>
  <si>
    <t>191382</t>
  </si>
  <si>
    <t>VERSATIS</t>
  </si>
  <si>
    <t>5% EMP MED 20</t>
  </si>
  <si>
    <t>191380</t>
  </si>
  <si>
    <t>5% EMP MED 5</t>
  </si>
  <si>
    <t>Lornoxikam</t>
  </si>
  <si>
    <t>119899</t>
  </si>
  <si>
    <t>XEFO RAPID</t>
  </si>
  <si>
    <t>8MG TBL FLM 30</t>
  </si>
  <si>
    <t>Losartan</t>
  </si>
  <si>
    <t>13894</t>
  </si>
  <si>
    <t>LOZAP 50 ZENTIVA</t>
  </si>
  <si>
    <t>50MG TBL FLM 90 I</t>
  </si>
  <si>
    <t>Metoklopramid</t>
  </si>
  <si>
    <t>10MG TBL NOB 40</t>
  </si>
  <si>
    <t>96974</t>
  </si>
  <si>
    <t>CERUCAL</t>
  </si>
  <si>
    <t>164738</t>
  </si>
  <si>
    <t>VENDAL RETARD</t>
  </si>
  <si>
    <t>164740</t>
  </si>
  <si>
    <t>41737</t>
  </si>
  <si>
    <t>164736</t>
  </si>
  <si>
    <t>60MG TBL PRO 30</t>
  </si>
  <si>
    <t>41740</t>
  </si>
  <si>
    <t>41725</t>
  </si>
  <si>
    <t>10MG TBL FLM 10</t>
  </si>
  <si>
    <t>Multienzymové přípravky (lipáza, proteáza apod.)</t>
  </si>
  <si>
    <t>14812</t>
  </si>
  <si>
    <t>CPS ETD 100X25000UT</t>
  </si>
  <si>
    <t>Naftidrofuryl</t>
  </si>
  <si>
    <t>100338</t>
  </si>
  <si>
    <t>ENELBIN 100 RETARD</t>
  </si>
  <si>
    <t>100MG TBL PRO 100</t>
  </si>
  <si>
    <t>66015</t>
  </si>
  <si>
    <t>97026</t>
  </si>
  <si>
    <t>17187</t>
  </si>
  <si>
    <t>NIMESIL</t>
  </si>
  <si>
    <t>100MG POR GRA SUS 30</t>
  </si>
  <si>
    <t>Ondansetron</t>
  </si>
  <si>
    <t>11637</t>
  </si>
  <si>
    <t>11035</t>
  </si>
  <si>
    <t>80MG TBL PRO 30</t>
  </si>
  <si>
    <t>11062</t>
  </si>
  <si>
    <t>20MG TBL PRO 30</t>
  </si>
  <si>
    <t>11076</t>
  </si>
  <si>
    <t>11084</t>
  </si>
  <si>
    <t>11094</t>
  </si>
  <si>
    <t>10MG TBL PRO 60</t>
  </si>
  <si>
    <t>11106</t>
  </si>
  <si>
    <t>40MG TBL PRO 30</t>
  </si>
  <si>
    <t>11110</t>
  </si>
  <si>
    <t>180349</t>
  </si>
  <si>
    <t>180367</t>
  </si>
  <si>
    <t>180386</t>
  </si>
  <si>
    <t>180345</t>
  </si>
  <si>
    <t>10MG TBL PRO 28</t>
  </si>
  <si>
    <t>122229</t>
  </si>
  <si>
    <t>20MG TBL PRO 100</t>
  </si>
  <si>
    <t>11109</t>
  </si>
  <si>
    <t>40MG TBL PRO 50</t>
  </si>
  <si>
    <t>180343</t>
  </si>
  <si>
    <t>10MG TBL PRO 14</t>
  </si>
  <si>
    <t>11046</t>
  </si>
  <si>
    <t>20MG TBL PRO 20</t>
  </si>
  <si>
    <t>180364</t>
  </si>
  <si>
    <t>138546</t>
  </si>
  <si>
    <t>40MG/20MG TBL PRO 14</t>
  </si>
  <si>
    <t>138549</t>
  </si>
  <si>
    <t>40MG/20MG TBL PRO 30</t>
  </si>
  <si>
    <t>180645</t>
  </si>
  <si>
    <t>40MG TBL ENT 90 II</t>
  </si>
  <si>
    <t>Pikosíran sodný</t>
  </si>
  <si>
    <t>49015</t>
  </si>
  <si>
    <t>GUTTALAX</t>
  </si>
  <si>
    <t>7,5MG/ML POR GTT SOL 1X7,5ML</t>
  </si>
  <si>
    <t>50335</t>
  </si>
  <si>
    <t>28222</t>
  </si>
  <si>
    <t>150MG CPS DUR 14</t>
  </si>
  <si>
    <t>28223</t>
  </si>
  <si>
    <t>28224</t>
  </si>
  <si>
    <t>150MG CPS DUR 100X1</t>
  </si>
  <si>
    <t>28218</t>
  </si>
  <si>
    <t>75MG CPS DUR 100X1</t>
  </si>
  <si>
    <t>27151</t>
  </si>
  <si>
    <t>150MG CPS DUR 200</t>
  </si>
  <si>
    <t>29962</t>
  </si>
  <si>
    <t>150MG CPS DUR 100</t>
  </si>
  <si>
    <t>28216</t>
  </si>
  <si>
    <t>75MG CPS DUR 14</t>
  </si>
  <si>
    <t>28219</t>
  </si>
  <si>
    <t>100MG CPS DUR 21</t>
  </si>
  <si>
    <t>27114</t>
  </si>
  <si>
    <t>300MG CPS DUR 112(2X56)</t>
  </si>
  <si>
    <t>28221</t>
  </si>
  <si>
    <t>100MG CPS DUR 100X1</t>
  </si>
  <si>
    <t>29960</t>
  </si>
  <si>
    <t>75MG CPS DUR 100</t>
  </si>
  <si>
    <t>211523</t>
  </si>
  <si>
    <t>PRAGIOLA</t>
  </si>
  <si>
    <t>150MG CPS DUR 90</t>
  </si>
  <si>
    <t>28230</t>
  </si>
  <si>
    <t>300MG CPS DUR 56</t>
  </si>
  <si>
    <t>209684</t>
  </si>
  <si>
    <t>210182</t>
  </si>
  <si>
    <t>75MG CPS DUR 70</t>
  </si>
  <si>
    <t>211882</t>
  </si>
  <si>
    <t>PREGLENIX</t>
  </si>
  <si>
    <t>150MG CPS DUR 60</t>
  </si>
  <si>
    <t>209683</t>
  </si>
  <si>
    <t>28220</t>
  </si>
  <si>
    <t>100MG CPS DUR 84</t>
  </si>
  <si>
    <t>211532</t>
  </si>
  <si>
    <t>200MG CPS DUR 100</t>
  </si>
  <si>
    <t>Promethazin</t>
  </si>
  <si>
    <t>122197</t>
  </si>
  <si>
    <t>PROTHAZIN</t>
  </si>
  <si>
    <t>25MG TBL FLM 20X1</t>
  </si>
  <si>
    <t>Spazmolytika, psycholeptika a analgetika v kombinaci</t>
  </si>
  <si>
    <t>91261</t>
  </si>
  <si>
    <t>SPASMOPAN</t>
  </si>
  <si>
    <t>500MG/19,2MG/10MG/0,1MG SUP 5</t>
  </si>
  <si>
    <t>30434</t>
  </si>
  <si>
    <t>25MG TBL NOB 100</t>
  </si>
  <si>
    <t>107986</t>
  </si>
  <si>
    <t>SUMAMIGREN</t>
  </si>
  <si>
    <t>107984</t>
  </si>
  <si>
    <t>100MG TBL FLM 12</t>
  </si>
  <si>
    <t>184538</t>
  </si>
  <si>
    <t>50MG TBL PRO 60</t>
  </si>
  <si>
    <t>184582</t>
  </si>
  <si>
    <t>150MG TBL PRO 60</t>
  </si>
  <si>
    <t>184621</t>
  </si>
  <si>
    <t>250MG TBL PRO 60</t>
  </si>
  <si>
    <t>184728</t>
  </si>
  <si>
    <t>PALEXIA</t>
  </si>
  <si>
    <t>50MG TBL FLM 20</t>
  </si>
  <si>
    <t>184548</t>
  </si>
  <si>
    <t>50MG TBL PRO 60X1</t>
  </si>
  <si>
    <t>184561</t>
  </si>
  <si>
    <t>100MG TBL PRO 90</t>
  </si>
  <si>
    <t>184583</t>
  </si>
  <si>
    <t>150MG TBL PRO 90</t>
  </si>
  <si>
    <t>184532</t>
  </si>
  <si>
    <t>50MG TBL PRO 20</t>
  </si>
  <si>
    <t>184734</t>
  </si>
  <si>
    <t>50MG TBL FLM 60</t>
  </si>
  <si>
    <t>184605</t>
  </si>
  <si>
    <t>200MG TBL PRO 90</t>
  </si>
  <si>
    <t>184741</t>
  </si>
  <si>
    <t>50MG TBL FLM 30X1</t>
  </si>
  <si>
    <t>184544</t>
  </si>
  <si>
    <t>50MG TBL PRO 28X1</t>
  </si>
  <si>
    <t>Thiethylperazin</t>
  </si>
  <si>
    <t>6,5MG SUP 6</t>
  </si>
  <si>
    <t>59671</t>
  </si>
  <si>
    <t>100MG TBL PRO 10</t>
  </si>
  <si>
    <t>59673</t>
  </si>
  <si>
    <t>84262</t>
  </si>
  <si>
    <t>TRALGIT GTT.</t>
  </si>
  <si>
    <t>100MG/ML POR GTT SOL 96ML</t>
  </si>
  <si>
    <t>42777</t>
  </si>
  <si>
    <t>150MG TBL PRO 50</t>
  </si>
  <si>
    <t>216871</t>
  </si>
  <si>
    <t>TRAMAL RETARD TABLETY 200 MG</t>
  </si>
  <si>
    <t>200MG TBL PRO 10 III</t>
  </si>
  <si>
    <t>42782</t>
  </si>
  <si>
    <t>104505</t>
  </si>
  <si>
    <t>MABRON RETARD 200</t>
  </si>
  <si>
    <t>138841</t>
  </si>
  <si>
    <t>37,5MG/325MG TBL FLM 30 I</t>
  </si>
  <si>
    <t>17925</t>
  </si>
  <si>
    <t>37,5MG/325MG TBL FLM 20</t>
  </si>
  <si>
    <t>17929</t>
  </si>
  <si>
    <t>37,5MG/325MG TBL FLM 60</t>
  </si>
  <si>
    <t>192727</t>
  </si>
  <si>
    <t>37,5MG/325MG TBL FLM 90</t>
  </si>
  <si>
    <t>17928</t>
  </si>
  <si>
    <t>37,5MG/325MG TBL FLM 50</t>
  </si>
  <si>
    <t>138847</t>
  </si>
  <si>
    <t>37,5MG/325MG TBL FLM 90 I</t>
  </si>
  <si>
    <t>179368</t>
  </si>
  <si>
    <t>FOXIS</t>
  </si>
  <si>
    <t>37,5MG/325MG TBL FLM 60 I</t>
  </si>
  <si>
    <t>197862</t>
  </si>
  <si>
    <t>75MG/650MG TBL FLM 20</t>
  </si>
  <si>
    <t>132872</t>
  </si>
  <si>
    <t>214600</t>
  </si>
  <si>
    <t>Amidy</t>
  </si>
  <si>
    <t>10MG/2MG/G URT GEL 1X20G</t>
  </si>
  <si>
    <t>198016</t>
  </si>
  <si>
    <t>17424</t>
  </si>
  <si>
    <t>185435</t>
  </si>
  <si>
    <t>Duloxetin</t>
  </si>
  <si>
    <t>28391</t>
  </si>
  <si>
    <t>CYMBALTA</t>
  </si>
  <si>
    <t>60MG CPS ETD 98</t>
  </si>
  <si>
    <t>212610</t>
  </si>
  <si>
    <t>DULOXETIN +PHARMA</t>
  </si>
  <si>
    <t>60MG CPS ETD 30</t>
  </si>
  <si>
    <t>135928</t>
  </si>
  <si>
    <t>ESOPREX</t>
  </si>
  <si>
    <t>40802</t>
  </si>
  <si>
    <t>600MG TBL FLM 100</t>
  </si>
  <si>
    <t>21579</t>
  </si>
  <si>
    <t>16MG CPS PRO 30</t>
  </si>
  <si>
    <t>21592</t>
  </si>
  <si>
    <t>4MG CPS PRO 60</t>
  </si>
  <si>
    <t>21583</t>
  </si>
  <si>
    <t>16MG CPS PRO 60</t>
  </si>
  <si>
    <t>21566</t>
  </si>
  <si>
    <t>24MG CPS PRO 30</t>
  </si>
  <si>
    <t>98080</t>
  </si>
  <si>
    <t>POR TBL NOB 50X200MG</t>
  </si>
  <si>
    <t>76654</t>
  </si>
  <si>
    <t>KETONAL RETARD</t>
  </si>
  <si>
    <t>150MG TBL PRO 20</t>
  </si>
  <si>
    <t>164734</t>
  </si>
  <si>
    <t>30MG TBL PRO 30</t>
  </si>
  <si>
    <t>132526</t>
  </si>
  <si>
    <t>HELICID 10</t>
  </si>
  <si>
    <t>10MG CPS ETD 28</t>
  </si>
  <si>
    <t>Paroxetin</t>
  </si>
  <si>
    <t>107847</t>
  </si>
  <si>
    <t>APO-PAROX</t>
  </si>
  <si>
    <t>211881</t>
  </si>
  <si>
    <t>Pyridostigmin</t>
  </si>
  <si>
    <t>60MG TBL OBD 150</t>
  </si>
  <si>
    <t>184773</t>
  </si>
  <si>
    <t>54237</t>
  </si>
  <si>
    <t>TRAMUNDIN RETARD</t>
  </si>
  <si>
    <t>17927</t>
  </si>
  <si>
    <t>37,5MG/325MG TBL FLM 40</t>
  </si>
  <si>
    <t>Trazodon</t>
  </si>
  <si>
    <t>46444</t>
  </si>
  <si>
    <t>TRITTICO AC 150</t>
  </si>
  <si>
    <t>150MG TBL RET 60</t>
  </si>
  <si>
    <t>115551</t>
  </si>
  <si>
    <t>75MG CPS PRO 30</t>
  </si>
  <si>
    <t>23814</t>
  </si>
  <si>
    <t>VELAXIN</t>
  </si>
  <si>
    <t>50MG TBL NOB 3X10</t>
  </si>
  <si>
    <t>198051</t>
  </si>
  <si>
    <t>191728</t>
  </si>
  <si>
    <t>100MG POR PLV SUS 20</t>
  </si>
  <si>
    <t>91788</t>
  </si>
  <si>
    <t>NEUROL 0,25</t>
  </si>
  <si>
    <t>192854</t>
  </si>
  <si>
    <t>132728</t>
  </si>
  <si>
    <t>216146</t>
  </si>
  <si>
    <t>3MG TBL NOB 28</t>
  </si>
  <si>
    <t>216708</t>
  </si>
  <si>
    <t>198022</t>
  </si>
  <si>
    <t>168838</t>
  </si>
  <si>
    <t>DASSELTA</t>
  </si>
  <si>
    <t>5MG TBL FLM 90</t>
  </si>
  <si>
    <t>10139</t>
  </si>
  <si>
    <t>90MG TBL RET 56</t>
  </si>
  <si>
    <t>25MG/ML INJ SOL 10X3ML</t>
  </si>
  <si>
    <t>201454</t>
  </si>
  <si>
    <t>140MG EMP MED 5</t>
  </si>
  <si>
    <t>201455</t>
  </si>
  <si>
    <t>140MG EMP MED 10</t>
  </si>
  <si>
    <t>132647</t>
  </si>
  <si>
    <t>Draslík</t>
  </si>
  <si>
    <t>88356</t>
  </si>
  <si>
    <t>CARDILAN</t>
  </si>
  <si>
    <t>175MG/175MG TBL NOB 100</t>
  </si>
  <si>
    <t>Drotaverin</t>
  </si>
  <si>
    <t>40MG TBL NOB 24</t>
  </si>
  <si>
    <t>Fenoxymethylpenicilin</t>
  </si>
  <si>
    <t>92806</t>
  </si>
  <si>
    <t>V-PENICILIN 500 MG SLOVAKOFARMA</t>
  </si>
  <si>
    <t>500MG TBL NOB 30</t>
  </si>
  <si>
    <t>163007</t>
  </si>
  <si>
    <t>25MCG/H TDR EMP 5 II</t>
  </si>
  <si>
    <t>153145</t>
  </si>
  <si>
    <t>100MCG/H TDR EMP 5 I</t>
  </si>
  <si>
    <t>24870</t>
  </si>
  <si>
    <t>FENTANYL-RATIOPHARM</t>
  </si>
  <si>
    <t>100MCG/H TDR EMP 5X16,5MG</t>
  </si>
  <si>
    <t>149303</t>
  </si>
  <si>
    <t>INSTANYL</t>
  </si>
  <si>
    <t>200MCG/DÁV NAS SPR SOL 1X5ML/4</t>
  </si>
  <si>
    <t>Fytofarmaka a živočišné produkty (česká ATC skupina)</t>
  </si>
  <si>
    <t>10045</t>
  </si>
  <si>
    <t>AGNUCASTON</t>
  </si>
  <si>
    <t>TBL FLM 30</t>
  </si>
  <si>
    <t>107859</t>
  </si>
  <si>
    <t>APO-GAB 300</t>
  </si>
  <si>
    <t>10835</t>
  </si>
  <si>
    <t>2MG CPS PRO 60</t>
  </si>
  <si>
    <t>32292</t>
  </si>
  <si>
    <t>4MG CPS PRO 56</t>
  </si>
  <si>
    <t>33000IU/2500IU DRM PLV SOL 1</t>
  </si>
  <si>
    <t>16445</t>
  </si>
  <si>
    <t>TEGRETOL CR 400</t>
  </si>
  <si>
    <t>400MG TBL PRO 30</t>
  </si>
  <si>
    <t>Lansoprazol</t>
  </si>
  <si>
    <t>17122</t>
  </si>
  <si>
    <t>LANZUL</t>
  </si>
  <si>
    <t>30MG CPS DUR 56</t>
  </si>
  <si>
    <t>32720</t>
  </si>
  <si>
    <t>5MG TBL FLM 50</t>
  </si>
  <si>
    <t>Levokabastin</t>
  </si>
  <si>
    <t>119924</t>
  </si>
  <si>
    <t>LIVOSTIN</t>
  </si>
  <si>
    <t>5MG NAS SPR SUS 1X10ML</t>
  </si>
  <si>
    <t>Loratadin</t>
  </si>
  <si>
    <t>14910</t>
  </si>
  <si>
    <t>FLONIDAN</t>
  </si>
  <si>
    <t>132638</t>
  </si>
  <si>
    <t>Naproxen</t>
  </si>
  <si>
    <t>207253</t>
  </si>
  <si>
    <t>NALGESIN</t>
  </si>
  <si>
    <t>550MG TBL FLM 30</t>
  </si>
  <si>
    <t>ZOFRAN ZYDIS</t>
  </si>
  <si>
    <t>4MG TBL BUC 10</t>
  </si>
  <si>
    <t>185206</t>
  </si>
  <si>
    <t>NOVETRON 8 MG DISPERGOVATELNÉ TABLETY</t>
  </si>
  <si>
    <t>8MG POR TBL DIS 10</t>
  </si>
  <si>
    <t>185203</t>
  </si>
  <si>
    <t>8MG POR TBL DIS 10X6</t>
  </si>
  <si>
    <t>180405</t>
  </si>
  <si>
    <t>180374</t>
  </si>
  <si>
    <t>20MG TBL PRO 60X1</t>
  </si>
  <si>
    <t>129790</t>
  </si>
  <si>
    <t>Paracetamol</t>
  </si>
  <si>
    <t>PARALEN 500 SUP</t>
  </si>
  <si>
    <t>500MG SUP 5</t>
  </si>
  <si>
    <t>211520</t>
  </si>
  <si>
    <t>211873</t>
  </si>
  <si>
    <t>211874</t>
  </si>
  <si>
    <t>75MG CPS DUR 60</t>
  </si>
  <si>
    <t>211448</t>
  </si>
  <si>
    <t>PRELICA</t>
  </si>
  <si>
    <t>55824</t>
  </si>
  <si>
    <t>NOVALGIN INJEKCE</t>
  </si>
  <si>
    <t>500MG/ML INJ SOL 5X5ML</t>
  </si>
  <si>
    <t>196018</t>
  </si>
  <si>
    <t>500MG/ML POR GTT SOL 1X100ML</t>
  </si>
  <si>
    <t>184730</t>
  </si>
  <si>
    <t>50MG TBL FLM 30</t>
  </si>
  <si>
    <t>54236</t>
  </si>
  <si>
    <t>145963</t>
  </si>
  <si>
    <t>PARTRAMEC</t>
  </si>
  <si>
    <t>54094</t>
  </si>
  <si>
    <t>TRITTICO AC 75</t>
  </si>
  <si>
    <t>75MG TBL RET 30</t>
  </si>
  <si>
    <t>16285</t>
  </si>
  <si>
    <t>Zopiklon</t>
  </si>
  <si>
    <t>102590</t>
  </si>
  <si>
    <t>ZOPITIN</t>
  </si>
  <si>
    <t>7,5MG TBL FLM 10</t>
  </si>
  <si>
    <t>Prazichantel</t>
  </si>
  <si>
    <t>185381</t>
  </si>
  <si>
    <t>CESOL</t>
  </si>
  <si>
    <t>150MG TBL OBD 6</t>
  </si>
  <si>
    <t>132799</t>
  </si>
  <si>
    <t>132811</t>
  </si>
  <si>
    <t>Baklofen</t>
  </si>
  <si>
    <t>BACLOFEN-POLPHARMA</t>
  </si>
  <si>
    <t>96620</t>
  </si>
  <si>
    <t>5MG TBL OBD 105</t>
  </si>
  <si>
    <t>Celekoxib</t>
  </si>
  <si>
    <t>85030</t>
  </si>
  <si>
    <t>CELEBREX</t>
  </si>
  <si>
    <t>200MG CPS DUR 30 I</t>
  </si>
  <si>
    <t>85033</t>
  </si>
  <si>
    <t>200MG CPS DUR 60 I</t>
  </si>
  <si>
    <t>199115</t>
  </si>
  <si>
    <t>200MG CPS DUR 60 III</t>
  </si>
  <si>
    <t>5MG TBL NOB 20(2X10)</t>
  </si>
  <si>
    <t>41799</t>
  </si>
  <si>
    <t>Enalapril</t>
  </si>
  <si>
    <t>59643</t>
  </si>
  <si>
    <t>ENAP</t>
  </si>
  <si>
    <t>5MG TBL NOB 100</t>
  </si>
  <si>
    <t>29393</t>
  </si>
  <si>
    <t>EFFENTORA</t>
  </si>
  <si>
    <t>100MCG BUC TBL 28</t>
  </si>
  <si>
    <t>149297</t>
  </si>
  <si>
    <t>50MCG/DÁV NAS SPR SOL 1X5ML/40</t>
  </si>
  <si>
    <t>155387</t>
  </si>
  <si>
    <t>300MCG SLG TBL NOB 30</t>
  </si>
  <si>
    <t>19987</t>
  </si>
  <si>
    <t>GABAPENTIN-TEVA</t>
  </si>
  <si>
    <t>115399</t>
  </si>
  <si>
    <t>25MG/G GEL 100G+DÁVKOVAČ</t>
  </si>
  <si>
    <t>14961</t>
  </si>
  <si>
    <t>2MG TBL NOB 100</t>
  </si>
  <si>
    <t>109801</t>
  </si>
  <si>
    <t>500MG/30MG TBL NOB 100</t>
  </si>
  <si>
    <t>41730</t>
  </si>
  <si>
    <t>207255</t>
  </si>
  <si>
    <t>550MG TBL FLM 60</t>
  </si>
  <si>
    <t>119513</t>
  </si>
  <si>
    <t>LOSEPRAZOL</t>
  </si>
  <si>
    <t>20MG CPS ETD 98</t>
  </si>
  <si>
    <t>140178</t>
  </si>
  <si>
    <t>OMEPRAZOL STADA</t>
  </si>
  <si>
    <t>46881</t>
  </si>
  <si>
    <t>80MG TBL PRO 56</t>
  </si>
  <si>
    <t>138527</t>
  </si>
  <si>
    <t>10MG/5MG TBL PRO 30</t>
  </si>
  <si>
    <t>Paracetamol, kombinace kromě psycholeptik</t>
  </si>
  <si>
    <t>186250</t>
  </si>
  <si>
    <t>ATARALGIN</t>
  </si>
  <si>
    <t>325MG/130MG/70MG TBL NOB 30</t>
  </si>
  <si>
    <t>186841</t>
  </si>
  <si>
    <t>PREGABALIN ACCORD</t>
  </si>
  <si>
    <t>184604</t>
  </si>
  <si>
    <t>200MG TBL PRO 60</t>
  </si>
  <si>
    <t>184578</t>
  </si>
  <si>
    <t>184556</t>
  </si>
  <si>
    <t>181153</t>
  </si>
  <si>
    <t>25MG TBL PRO 60</t>
  </si>
  <si>
    <t>201138</t>
  </si>
  <si>
    <t>TRAMAL RETARD TABLETY 100 MG</t>
  </si>
  <si>
    <t>104485</t>
  </si>
  <si>
    <t>MABRON RETARD 100</t>
  </si>
  <si>
    <t>21415</t>
  </si>
  <si>
    <t>100MG TBL PRO 40</t>
  </si>
  <si>
    <t>24739</t>
  </si>
  <si>
    <t>TRAMADOL SANDOZ RETARD</t>
  </si>
  <si>
    <t>132873</t>
  </si>
  <si>
    <t>138844</t>
  </si>
  <si>
    <t>179334</t>
  </si>
  <si>
    <t>75MG/650MG TBL FLM 100 I</t>
  </si>
  <si>
    <t>192724</t>
  </si>
  <si>
    <t>145964</t>
  </si>
  <si>
    <t>146877</t>
  </si>
  <si>
    <t>APO-ZOLPIDEM</t>
  </si>
  <si>
    <t>146898</t>
  </si>
  <si>
    <t>ZOLPIDEM MYLAN</t>
  </si>
  <si>
    <t>198056</t>
  </si>
  <si>
    <t>198057</t>
  </si>
  <si>
    <t>135900</t>
  </si>
  <si>
    <t>ZOLPIDEM ORION</t>
  </si>
  <si>
    <t>90959</t>
  </si>
  <si>
    <t>0,5MG TBL NOB 30</t>
  </si>
  <si>
    <t>59755</t>
  </si>
  <si>
    <t>FRONTIN</t>
  </si>
  <si>
    <t>0,25MG TBL NOB 100</t>
  </si>
  <si>
    <t>155859</t>
  </si>
  <si>
    <t>196141</t>
  </si>
  <si>
    <t>ACLEXA</t>
  </si>
  <si>
    <t>100MG CPS DUR 30</t>
  </si>
  <si>
    <t>132523</t>
  </si>
  <si>
    <t>41825</t>
  </si>
  <si>
    <t>41796</t>
  </si>
  <si>
    <t>120MG TBL RET 30</t>
  </si>
  <si>
    <t>41801</t>
  </si>
  <si>
    <t>90MG TBL RET 30</t>
  </si>
  <si>
    <t>75631</t>
  </si>
  <si>
    <t>DICLOFENAC AL RETARD</t>
  </si>
  <si>
    <t>212177</t>
  </si>
  <si>
    <t>DULSEVIA</t>
  </si>
  <si>
    <t>122593</t>
  </si>
  <si>
    <t>FENTALIS</t>
  </si>
  <si>
    <t>122589</t>
  </si>
  <si>
    <t>12,5MCG/H TDR EMP 5 H</t>
  </si>
  <si>
    <t>124576</t>
  </si>
  <si>
    <t>100MCG/H TDR EMP 10</t>
  </si>
  <si>
    <t>24790</t>
  </si>
  <si>
    <t>MATRIFEN</t>
  </si>
  <si>
    <t>29408</t>
  </si>
  <si>
    <t>400MCG BUC TBL 28</t>
  </si>
  <si>
    <t>122603</t>
  </si>
  <si>
    <t>50MCG/H TDR EMP 5 H</t>
  </si>
  <si>
    <t>Flutikason</t>
  </si>
  <si>
    <t>42466</t>
  </si>
  <si>
    <t>FLIXOTIDE 125 INHALER N</t>
  </si>
  <si>
    <t>125MCG/DÁV INH SUS PSS 120DÁV</t>
  </si>
  <si>
    <t>13459</t>
  </si>
  <si>
    <t>FUROSEMID - SLOVAKOFARMA FORTE</t>
  </si>
  <si>
    <t>250MG TBL NOB 20</t>
  </si>
  <si>
    <t>47028</t>
  </si>
  <si>
    <t>1MG/G CRM 15G</t>
  </si>
  <si>
    <t>153714</t>
  </si>
  <si>
    <t>153758</t>
  </si>
  <si>
    <t>999999</t>
  </si>
  <si>
    <t>153768</t>
  </si>
  <si>
    <t>153746</t>
  </si>
  <si>
    <t>96305</t>
  </si>
  <si>
    <t>POR TBL PRO 50X300MG</t>
  </si>
  <si>
    <t>203854</t>
  </si>
  <si>
    <t>Klopidogrel</t>
  </si>
  <si>
    <t>Kombinace různých antibiotik</t>
  </si>
  <si>
    <t>OPH UNG 5G</t>
  </si>
  <si>
    <t>Levetiracetam</t>
  </si>
  <si>
    <t>158838</t>
  </si>
  <si>
    <t>VERSATIS 5% LÉČIVÁ NÁPLAST</t>
  </si>
  <si>
    <t>DRM EMP MED 20</t>
  </si>
  <si>
    <t>119900</t>
  </si>
  <si>
    <t>8MG TBL FLM 50</t>
  </si>
  <si>
    <t>80409</t>
  </si>
  <si>
    <t>VENDAL RETARD 200 MG</t>
  </si>
  <si>
    <t>180412</t>
  </si>
  <si>
    <t>80MG TBL PRO 60X1</t>
  </si>
  <si>
    <t>112294</t>
  </si>
  <si>
    <t>48888</t>
  </si>
  <si>
    <t>325MG/130MG/70MG TBL NOB 20</t>
  </si>
  <si>
    <t>186198</t>
  </si>
  <si>
    <t>VALETOL</t>
  </si>
  <si>
    <t>300MG/150MG/50MG TBL NOB 12</t>
  </si>
  <si>
    <t>186252</t>
  </si>
  <si>
    <t>325MG/130MG/70MG TBL NOB 50</t>
  </si>
  <si>
    <t>107983</t>
  </si>
  <si>
    <t>100MG TBL FLM 6</t>
  </si>
  <si>
    <t>184614</t>
  </si>
  <si>
    <t>200MG TBL PRO 60X1</t>
  </si>
  <si>
    <t>184739</t>
  </si>
  <si>
    <t>50MG TBL FLM 20X1</t>
  </si>
  <si>
    <t>9844</t>
  </si>
  <si>
    <t>6,5MG TBL OBD 50</t>
  </si>
  <si>
    <t>Tolperison</t>
  </si>
  <si>
    <t>MYDOCALM</t>
  </si>
  <si>
    <t>150MG TBL FLM 30</t>
  </si>
  <si>
    <t>101782</t>
  </si>
  <si>
    <t>100MG TBL PRO 30 I</t>
  </si>
  <si>
    <t>24737</t>
  </si>
  <si>
    <t>32083</t>
  </si>
  <si>
    <t>100MG/ML POR GTT SOL 1X10ML</t>
  </si>
  <si>
    <t>179326</t>
  </si>
  <si>
    <t>75MG/650MG TBL FLM 20 I</t>
  </si>
  <si>
    <t>24987</t>
  </si>
  <si>
    <t>OLWEXYA</t>
  </si>
  <si>
    <t>142080</t>
  </si>
  <si>
    <t>150MG CPS PRO 90</t>
  </si>
  <si>
    <t>132603</t>
  </si>
  <si>
    <t>Perindopril, amlodipin a indapamid</t>
  </si>
  <si>
    <t>190960</t>
  </si>
  <si>
    <t>TRIPLIXAM</t>
  </si>
  <si>
    <t>5MG/1,25MG/5MG TBL FLM 90(3X30</t>
  </si>
  <si>
    <t>Sildenafil</t>
  </si>
  <si>
    <t>167016</t>
  </si>
  <si>
    <t>SILDENAFIL TEVA</t>
  </si>
  <si>
    <t>100MG TBL FLM 8</t>
  </si>
  <si>
    <t>157899</t>
  </si>
  <si>
    <t>SILDENAFIL MYLAN</t>
  </si>
  <si>
    <t>Tadalafil</t>
  </si>
  <si>
    <t>205501</t>
  </si>
  <si>
    <t>TADALAFIL TEVA</t>
  </si>
  <si>
    <t>10MG TBL FLM 4X1 I</t>
  </si>
  <si>
    <t>210248</t>
  </si>
  <si>
    <t>TADALAFIL MYLAN</t>
  </si>
  <si>
    <t>20MG TBL FLM 12</t>
  </si>
  <si>
    <t>32086</t>
  </si>
  <si>
    <t>TRALGIT</t>
  </si>
  <si>
    <t>50MG CPS DUR 20</t>
  </si>
  <si>
    <t>178233</t>
  </si>
  <si>
    <t>TRAMADOL MYLAN</t>
  </si>
  <si>
    <t>100MG TBL PRO 28 I</t>
  </si>
  <si>
    <t>137177</t>
  </si>
  <si>
    <t>5MG TBL FLM 90 II</t>
  </si>
  <si>
    <t>Vareniklin</t>
  </si>
  <si>
    <t>27857</t>
  </si>
  <si>
    <t>CHAMPIX</t>
  </si>
  <si>
    <t>1MG TBL FLM 56</t>
  </si>
  <si>
    <t>29365</t>
  </si>
  <si>
    <t>0,5MG+1MG TBL FLM 11+14+28X1MG</t>
  </si>
  <si>
    <t>27859</t>
  </si>
  <si>
    <t>1MG TBL FLM 28 I</t>
  </si>
  <si>
    <t>Adapalen</t>
  </si>
  <si>
    <t>148011</t>
  </si>
  <si>
    <t>BELAKNE 0,1% KRÉM</t>
  </si>
  <si>
    <t>59759</t>
  </si>
  <si>
    <t>1MG TBL NOB 100</t>
  </si>
  <si>
    <t>148675</t>
  </si>
  <si>
    <t>20MG TBL NOB 50</t>
  </si>
  <si>
    <t>196149</t>
  </si>
  <si>
    <t>200MG CPS DUR 30</t>
  </si>
  <si>
    <t>28839</t>
  </si>
  <si>
    <t>0,5MG/ML POR SOL 120ML+LŽIČKA</t>
  </si>
  <si>
    <t>52334</t>
  </si>
  <si>
    <t>FORTECORTIN 4</t>
  </si>
  <si>
    <t>4MG TBL NOB 20</t>
  </si>
  <si>
    <t>185471</t>
  </si>
  <si>
    <t>28389</t>
  </si>
  <si>
    <t>60MG CPS ETD 28</t>
  </si>
  <si>
    <t>Erythromycin</t>
  </si>
  <si>
    <t>97514</t>
  </si>
  <si>
    <t>AKNEMYCIN</t>
  </si>
  <si>
    <t>20MG/G DRM SOL 25ML I</t>
  </si>
  <si>
    <t>Erythromycin, kombinace</t>
  </si>
  <si>
    <t>30902</t>
  </si>
  <si>
    <t>AKNEMYCIN PLUS</t>
  </si>
  <si>
    <t>40MG/0,25MG/G DRM SOL 25ML</t>
  </si>
  <si>
    <t>155391</t>
  </si>
  <si>
    <t>600MCG SLG TBL NOB 30</t>
  </si>
  <si>
    <t>185063</t>
  </si>
  <si>
    <t>50MCG NAS SPR SOL 10X0,1ML</t>
  </si>
  <si>
    <t>Hydrokortison</t>
  </si>
  <si>
    <t>180825</t>
  </si>
  <si>
    <t>HYDROCORTISON 10 MG JENAPHARM</t>
  </si>
  <si>
    <t>10MG TBL NOB 20</t>
  </si>
  <si>
    <t>Isotretinoin, kombinace</t>
  </si>
  <si>
    <t>169737</t>
  </si>
  <si>
    <t>ISOTREXIN</t>
  </si>
  <si>
    <t>20MG/0,5MG/G GEL 30G</t>
  </si>
  <si>
    <t>Klindamycin, kombinace</t>
  </si>
  <si>
    <t>181542</t>
  </si>
  <si>
    <t>ACNATAC</t>
  </si>
  <si>
    <t>10MG/G+0,25MG/G GEL 30G</t>
  </si>
  <si>
    <t>109797</t>
  </si>
  <si>
    <t>500MG/30MG TBL NOB 10</t>
  </si>
  <si>
    <t>Laktulóza</t>
  </si>
  <si>
    <t>17191</t>
  </si>
  <si>
    <t>LACTULOSA BIOMEDICA</t>
  </si>
  <si>
    <t>50% SIR 500ML</t>
  </si>
  <si>
    <t>Mebeverin</t>
  </si>
  <si>
    <t>100301</t>
  </si>
  <si>
    <t>DUSPATALIN RETARD</t>
  </si>
  <si>
    <t>200MG CPS RDR 30</t>
  </si>
  <si>
    <t>80406</t>
  </si>
  <si>
    <t>VENDAL RETARD 30 MG</t>
  </si>
  <si>
    <t>POR TBL PRO 30X30MG</t>
  </si>
  <si>
    <t>80407</t>
  </si>
  <si>
    <t>VENDAL RETARD 60 MG</t>
  </si>
  <si>
    <t>POR TBL PRO 30X60MG</t>
  </si>
  <si>
    <t>216912</t>
  </si>
  <si>
    <t>8MG TBL BUC 10</t>
  </si>
  <si>
    <t>46873</t>
  </si>
  <si>
    <t>20MG TBL PRO 56</t>
  </si>
  <si>
    <t>186611</t>
  </si>
  <si>
    <t>OXYKODON ACTAVIS</t>
  </si>
  <si>
    <t>5MG TBL PRO 30 II</t>
  </si>
  <si>
    <t>180652</t>
  </si>
  <si>
    <t>40MG TBL ENT 90 H II</t>
  </si>
  <si>
    <t>Rabeprazol</t>
  </si>
  <si>
    <t>157141</t>
  </si>
  <si>
    <t>ZULBEX</t>
  </si>
  <si>
    <t>119654</t>
  </si>
  <si>
    <t>SORBIFER DURULES</t>
  </si>
  <si>
    <t>320MG/60MG TBL FLM 100</t>
  </si>
  <si>
    <t>107758</t>
  </si>
  <si>
    <t>ROSEMIG</t>
  </si>
  <si>
    <t>20MG NAS SPR SOL 2X0,1ML</t>
  </si>
  <si>
    <t>22094</t>
  </si>
  <si>
    <t>ROSEMIG SPRINTAB</t>
  </si>
  <si>
    <t>50MG TBL SUS 6 I</t>
  </si>
  <si>
    <t>184631</t>
  </si>
  <si>
    <t>250MG TBL PRO 60X1</t>
  </si>
  <si>
    <t>184638</t>
  </si>
  <si>
    <t>250MG TBL PRO 30</t>
  </si>
  <si>
    <t>201613</t>
  </si>
  <si>
    <t>37,5MG/325MG TBL EFF 10</t>
  </si>
  <si>
    <t>162842</t>
  </si>
  <si>
    <t>300MG CPS DUR 20</t>
  </si>
  <si>
    <t>216285</t>
  </si>
  <si>
    <t>300MG TBL NOB 90</t>
  </si>
  <si>
    <t>15379</t>
  </si>
  <si>
    <t>AGEN 10</t>
  </si>
  <si>
    <t>114067</t>
  </si>
  <si>
    <t>50MG TBL FLM 90 II</t>
  </si>
  <si>
    <t>Tobramycin</t>
  </si>
  <si>
    <t>3MG/ML OPH GTT SOL 1X5ML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</si>
  <si>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</si>
  <si>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</si>
  <si>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</si>
  <si>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</si>
  <si>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</si>
  <si>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N02CC01 - Sumatriptan</t>
  </si>
  <si>
    <t>C09BA05 - Ramipril a diuretika</t>
  </si>
  <si>
    <t>R06AE09 - Levocetirizin</t>
  </si>
  <si>
    <t>J01FA10 - Azithromycin</t>
  </si>
  <si>
    <t>C07AB07 - Bisoprolol</t>
  </si>
  <si>
    <t>A02BC03 - Lansoprazol</t>
  </si>
  <si>
    <t>C09CA07 - Telmisartan</t>
  </si>
  <si>
    <t>R06AX27 - Desloratadin</t>
  </si>
  <si>
    <t>C09BA06 - Chinapril a diuretika</t>
  </si>
  <si>
    <t>N06AB05 - Paroxetin</t>
  </si>
  <si>
    <t>C07AG02 - Karvedilol</t>
  </si>
  <si>
    <t>B01AA03 - Warfarin</t>
  </si>
  <si>
    <t>N06BX18 - Vinpocetin</t>
  </si>
  <si>
    <t>M01AC06 - Meloxikam</t>
  </si>
  <si>
    <t>R03BA05 - Flutikason</t>
  </si>
  <si>
    <t>A02BC05 - Esomeprazol</t>
  </si>
  <si>
    <t>R06AX13 - Loratadin</t>
  </si>
  <si>
    <t>J01FA10</t>
  </si>
  <si>
    <t>M01AC06</t>
  </si>
  <si>
    <t>N02AE01</t>
  </si>
  <si>
    <t>R06AE09</t>
  </si>
  <si>
    <t>N02CC01</t>
  </si>
  <si>
    <t>C07AB07</t>
  </si>
  <si>
    <t>C09BA06</t>
  </si>
  <si>
    <t>A02BC05</t>
  </si>
  <si>
    <t>B01AA03</t>
  </si>
  <si>
    <t>C07AG02</t>
  </si>
  <si>
    <t>N06AB05</t>
  </si>
  <si>
    <t>400MG/57MG/5ML POR PLV SUS 70ML</t>
  </si>
  <si>
    <t>A02BC03</t>
  </si>
  <si>
    <t>R06AX13</t>
  </si>
  <si>
    <t>R06AX27</t>
  </si>
  <si>
    <t>N06BX18</t>
  </si>
  <si>
    <t>POR TBL NOB 25X50RG I</t>
  </si>
  <si>
    <t>R03BA05</t>
  </si>
  <si>
    <t>C09BA05</t>
  </si>
  <si>
    <t>C09CA07</t>
  </si>
  <si>
    <t>Přehled plnění PL - Preskripce léčivých přípravků - orientační přehled</t>
  </si>
  <si>
    <t>50115062     ZPr - materiál hemodialýza (Z525)</t>
  </si>
  <si>
    <t>ZA319</t>
  </si>
  <si>
    <t>Náplast durapore 2,50 cm x 9,14 m bal. á 12 ks 1538-1</t>
  </si>
  <si>
    <t>ZA542</t>
  </si>
  <si>
    <t>Náplast wet pruf voduvzd. 1,25 cm x 9,14 m bal. á 24 ks K00-3063C</t>
  </si>
  <si>
    <t>ZA562</t>
  </si>
  <si>
    <t>Náplast cosmopor i. v. 6 x 8 cm bal. á 50 ks 9008054</t>
  </si>
  <si>
    <t>ZA571</t>
  </si>
  <si>
    <t>Set sterilní pro anestezii bal. á 28 ks 4706312</t>
  </si>
  <si>
    <t>ZA576</t>
  </si>
  <si>
    <t>Set sterilní pro močovou katetrizaci Mediset bal. á 10 ks 4552710</t>
  </si>
  <si>
    <t>ZA593</t>
  </si>
  <si>
    <t>Tampon sterilní stáčený 20 x 20 cm / 5 ks 28003+</t>
  </si>
  <si>
    <t>ZD111</t>
  </si>
  <si>
    <t>Náplast omnifix E 5 cm x 10 m 9006493</t>
  </si>
  <si>
    <t>ZD668</t>
  </si>
  <si>
    <t>Kompresa gáza 10 x 10 cm/5 ks sterilní 1325019275</t>
  </si>
  <si>
    <t>ZE090</t>
  </si>
  <si>
    <t>Krytí sterilní VECA-C na perif.kanyly trans.okénko stříbro bal. á 50 ks BED:392020</t>
  </si>
  <si>
    <t>ZF351</t>
  </si>
  <si>
    <t>Náplast transpore bílá 1,25 cm x 9,14 m bal. á 24 ks 1534-0</t>
  </si>
  <si>
    <t>ZF352</t>
  </si>
  <si>
    <t>Náplast transpore bílá 2,50 cm x 9,14 m bal. á 12 ks 1534-1</t>
  </si>
  <si>
    <t>ZH012</t>
  </si>
  <si>
    <t>Náplast micropore 2,50 cm x 9,10 m 840W-1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</si>
  <si>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</si>
  <si>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</si>
  <si>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</si>
  <si>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</si>
  <si>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ZA471</t>
  </si>
  <si>
    <t>Náplast curaplast poinjekční bal. á 250 ks 30625</t>
  </si>
  <si>
    <t>ZA548</t>
  </si>
  <si>
    <t>Náplast wet pruf voduvzd. 2,50 cm x 9,14 m bal. á 12 ks 3142</t>
  </si>
  <si>
    <t>ZN984</t>
  </si>
  <si>
    <t>Krytí tegaderm advanced na epidurální katétr bal. á 50 ks 10 x 12 cm 1688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</si>
  <si>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</si>
  <si>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</si>
  <si>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</si>
  <si>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</si>
  <si>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</si>
  <si>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</si>
  <si>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</si>
  <si>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</si>
  <si>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ZB844</t>
  </si>
  <si>
    <t>Esmarch 60 x 1250 KVS 06125</t>
  </si>
  <si>
    <t>ZC648</t>
  </si>
  <si>
    <t>Elektroda EKG pěnová pr. 55 mm pro dospělé H-108002</t>
  </si>
  <si>
    <t>ZK799</t>
  </si>
  <si>
    <t>Zátka combi červená 4495101</t>
  </si>
  <si>
    <t>ZK884</t>
  </si>
  <si>
    <t>Kohout trojcestný discofix modrý 4095111</t>
  </si>
  <si>
    <t>ZN297</t>
  </si>
  <si>
    <t>Hadička spojovací Gamaplus 1,8 x 450 LL NO DOP (606301) 686401</t>
  </si>
  <si>
    <t>ZC637</t>
  </si>
  <si>
    <t>Arteriofix bal. á 20 ks 20G 5206324</t>
  </si>
  <si>
    <t>ZA786</t>
  </si>
  <si>
    <t>Jehla 30° stimuplex-A 0,7 x 50 mm á 25 ks 4894502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</si>
  <si>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</si>
  <si>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</si>
  <si>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</si>
  <si>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</si>
  <si>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</si>
  <si>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</si>
  <si>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</si>
  <si>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</si>
  <si>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ZA785</t>
  </si>
  <si>
    <t>Jehla 30° stimuplex-A 0,8 x 100 mm á 25 ks 4894260</t>
  </si>
  <si>
    <t>ZH432</t>
  </si>
  <si>
    <t>Jehla spinální-qunckeho hrot 22 G x 38 á 25 ks 76.111.22.015</t>
  </si>
  <si>
    <t>ZC251</t>
  </si>
  <si>
    <t>Jehla 20G 150mm active tip 10 mm SMK-S1510-20(SMK-C15-10)</t>
  </si>
  <si>
    <t>ZE906</t>
  </si>
  <si>
    <t>Jehla 30° stimuplex-A 0,55 x 25 mm á 25 ks 4894251</t>
  </si>
  <si>
    <t>ZE729</t>
  </si>
  <si>
    <t>Jehla sterican tupá na ředění semiblunt.EU 1,2/18G x 40 mm bal. á 100 ks 4550400-01</t>
  </si>
  <si>
    <t>ZA868</t>
  </si>
  <si>
    <t>Jehla sterican 23 G 0,6 x 80 mm modrá bal. á 100 ks 4665635</t>
  </si>
  <si>
    <t>ZB259</t>
  </si>
  <si>
    <t>Jehla radiofrekvenční 22 G 100 mm active tip 5 mm, bal. á 10 ks, SMK-S1005-22</t>
  </si>
  <si>
    <t>ZJ184</t>
  </si>
  <si>
    <t>Jehla stimuplex - ultra 360 G22/0,7 x 50 mm á 25 ks 4892505-01</t>
  </si>
  <si>
    <t>ZO340</t>
  </si>
  <si>
    <t>Jehla stimuplex - ultra 360 G20/0,9 x 100 mm á 25 ks 4892510-01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</si>
  <si>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</si>
  <si>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</si>
  <si>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</si>
  <si>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</si>
  <si>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</si>
  <si>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</si>
  <si>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</si>
  <si>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</si>
  <si>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</si>
  <si>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</si>
  <si>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ZA316</t>
  </si>
  <si>
    <t>Krytí mepitel 7,5 x 10 cm bal. á 10 ks 290710-15</t>
  </si>
  <si>
    <t>ZA325</t>
  </si>
  <si>
    <t>Krytí hypro-sorb R 65 x 55 mm 002</t>
  </si>
  <si>
    <t>ZA333</t>
  </si>
  <si>
    <t>Krytí aquacel Ag hydrofibre 10 x 10 cm á 10 ks 0081082 403708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</si>
  <si>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</si>
  <si>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</si>
  <si>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</si>
  <si>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</si>
  <si>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</si>
  <si>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</si>
  <si>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</si>
  <si>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</si>
  <si>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</si>
  <si>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</si>
  <si>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</si>
  <si>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</si>
  <si>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</si>
  <si>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</si>
  <si>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ZA498</t>
  </si>
  <si>
    <t>Krytí bactigras 10 x 10 cm bal. á 10 ks 7457</t>
  </si>
  <si>
    <t>ZA527</t>
  </si>
  <si>
    <t>Set sterilní pro malé chir.výkony Mediset bal. á 27 ks 4709673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</si>
  <si>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</si>
  <si>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</si>
  <si>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</si>
  <si>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</si>
  <si>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</si>
  <si>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</si>
  <si>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</si>
  <si>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</si>
  <si>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</si>
  <si>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</si>
  <si>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ZA595</t>
  </si>
  <si>
    <t>Náplast tegaderm 6,0 cm x 7,0 cm bal. á 100 ks s výřezem 1623W</t>
  </si>
  <si>
    <t>ZA604</t>
  </si>
  <si>
    <t>Tyčinka vatová sterilní jednotlivě balalená bal. á 1000 ks 5100/SG/CS</t>
  </si>
  <si>
    <t>ZA617</t>
  </si>
  <si>
    <t>Tampon TC-OC k ošetření dutiny ústní á 250 ks 12240</t>
  </si>
  <si>
    <t>ZA627</t>
  </si>
  <si>
    <t>Krytí granuflex extra thin 5 x 10 cm á 10 ks 0021661 187959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</si>
  <si>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</si>
  <si>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</si>
  <si>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</si>
  <si>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</si>
  <si>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</si>
  <si>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</si>
  <si>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</si>
  <si>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</si>
  <si>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ZC845</t>
  </si>
  <si>
    <t>Kompresa NT 10 x 20 cm/5 ks sterilní 26621</t>
  </si>
  <si>
    <t>ZD104</t>
  </si>
  <si>
    <t>Náplast omniplast 10,0 cm x 10,0 m 9004472 (900535)</t>
  </si>
  <si>
    <t>ZD633</t>
  </si>
  <si>
    <t>Krytí mepilex border sacrum 18 x 18 cm bal. á 5 ks 282000-01</t>
  </si>
  <si>
    <t>ZD770</t>
  </si>
  <si>
    <t>Krytí tubifast 7,5 x 10 m 2438</t>
  </si>
  <si>
    <t>Náplast curapor   7 x   5 cm 22120 ( náhrada za cosmopor )</t>
  </si>
  <si>
    <t>Náplast curapor 10 x   8 cm 22121 ( náhrada za cosmopor )</t>
  </si>
  <si>
    <t>ZI602</t>
  </si>
  <si>
    <t>Náplast curapor 10 x 34 cm 32918 ( náhrada za cosmopor )</t>
  </si>
  <si>
    <t>ZJ730</t>
  </si>
  <si>
    <t>Krytí granuflex extra thin 10 x 10 cm á 5 ks 0021659 187954</t>
  </si>
  <si>
    <t>ZK404</t>
  </si>
  <si>
    <t>Krytí prontosan roztok 350 ml 400416</t>
  </si>
  <si>
    <t>ZA526</t>
  </si>
  <si>
    <t>Krytí sorbalgon 10 x 10 cm bal. á 10 ks 999595</t>
  </si>
  <si>
    <t>ZG612</t>
  </si>
  <si>
    <t>Krytí mepilex 10 x 10 cm bal. á 5 ks 294100</t>
  </si>
  <si>
    <t>ZL410</t>
  </si>
  <si>
    <t>Krytí gelové Hemagel 100 g A2681147</t>
  </si>
  <si>
    <t>ZL664</t>
  </si>
  <si>
    <t>Krytí mastný tyl pharmatull 10 x 20 cm bal. á 10 ks P-Tull1020</t>
  </si>
  <si>
    <t>ZL667</t>
  </si>
  <si>
    <t>Náplast tegaderm i.v. advanced 6,5 cm x 7,0 cm bal. á 100 ks 1683</t>
  </si>
  <si>
    <t>Náplast tegaderm i.v. advanced 6,5 cm x 7,0 cm bal. á 400 ks 1683</t>
  </si>
  <si>
    <t>ZL854</t>
  </si>
  <si>
    <t>Krytí mastný tyl jelonet 10 x 10 cm á 36 ks 66007478</t>
  </si>
  <si>
    <t>ZK087</t>
  </si>
  <si>
    <t>Krém cavilon ochranný bariérový á 28 g bal. á 12 ks 3391E</t>
  </si>
  <si>
    <t>ZL976</t>
  </si>
  <si>
    <t>Kanystr renasys EZ 800 ml 66800912</t>
  </si>
  <si>
    <t>ZL973</t>
  </si>
  <si>
    <t>Pěna renasys-F střední set (M) 66800795</t>
  </si>
  <si>
    <t>ZL974</t>
  </si>
  <si>
    <t>Pěna renasys-F velký set (L) 66800796</t>
  </si>
  <si>
    <t>ZA475</t>
  </si>
  <si>
    <t>Krytí mepilex 7,5 x 7,5 cm bal. á 5 ks 295200</t>
  </si>
  <si>
    <t>ZF042</t>
  </si>
  <si>
    <t>Krytí mastný tyl jelonet 10 x 10 cm á 10 ks 7404</t>
  </si>
  <si>
    <t>ZA545</t>
  </si>
  <si>
    <t>Krytí hydrogelové nu-gel s algin. 15 g bal. á 10 ks SYSMNG415EE AKCE 1 + 1</t>
  </si>
  <si>
    <t>ZE775</t>
  </si>
  <si>
    <t>Náplast tegaderm CHG 10,0 cm x 12,0 cm na CŽK-antibakt. bal. á 25 ks 1658R</t>
  </si>
  <si>
    <t>ZA578</t>
  </si>
  <si>
    <t>Krytí hypergel 5 g bal. á 10 ks 360500-00</t>
  </si>
  <si>
    <t>ZL853</t>
  </si>
  <si>
    <t>Krytí mastný tyl jelonet 10 x 40 cm á 10 ks 7459</t>
  </si>
  <si>
    <t>ZM334</t>
  </si>
  <si>
    <t>Krytí pooperační a fixační s absorpční pěnou OPSITE Post-Op Visible omyvatelné průhledné vel. 20 x 10 cm bal. á 20 ks 66800138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</si>
  <si>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</si>
  <si>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</si>
  <si>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</si>
  <si>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</si>
  <si>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ZI975</t>
  </si>
  <si>
    <t>Pěna velká V.A.C M8275053/1</t>
  </si>
  <si>
    <t>ZN200</t>
  </si>
  <si>
    <t>Krytí traumacel new dent kostky bal. á 50 ks 10115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</si>
  <si>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</si>
  <si>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</si>
  <si>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</si>
  <si>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</si>
  <si>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</si>
  <si>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</si>
  <si>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</si>
  <si>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</si>
  <si>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ZN895</t>
  </si>
  <si>
    <t>Krytí reston nesterilní 10,0 cm x 5,0 cm x 5 m role 1563L</t>
  </si>
  <si>
    <t>ZF768</t>
  </si>
  <si>
    <t>Krytí askina gel 15 g bal. á 10 ks 001419N</t>
  </si>
  <si>
    <t>ZA639</t>
  </si>
  <si>
    <t>Krytí hydroclean (tenderwet 24 active-609214) 10 x 10 cm bal. á 20 ks 609307</t>
  </si>
  <si>
    <t>ZA583</t>
  </si>
  <si>
    <t>Čtverečky desinfekční Webcol 3,5 x 3,5 cm 70% á 4000 ks 6818-1</t>
  </si>
  <si>
    <t>ZA543</t>
  </si>
  <si>
    <t>Krytí tielle pěnové   7 x  9 cm bal. á 10 ks SYS MTL100 EE</t>
  </si>
  <si>
    <t>ZI848</t>
  </si>
  <si>
    <t>Krytí askina 10 x 10 dressil bal. á 10 ks 5291010</t>
  </si>
  <si>
    <t>ZG290</t>
  </si>
  <si>
    <t>Krytí askina 10 x 10 cm transorbent bal. á 10 ks 0072788T</t>
  </si>
  <si>
    <t>ZM466</t>
  </si>
  <si>
    <t>Soft port kit renasys-F/AB abdominal foam 66800980</t>
  </si>
  <si>
    <t>ZL980</t>
  </si>
  <si>
    <t>Pěna renasys-F softextra velký set (XL) 66800797</t>
  </si>
  <si>
    <t>ZA513</t>
  </si>
  <si>
    <t>Krytí s mastí atrauman 10 x 10 cm bal. á 10 ks 499573</t>
  </si>
  <si>
    <t>ZD599</t>
  </si>
  <si>
    <t>Krytí atrauman 7,5 x 10 cm bal. á 10 ks 499513</t>
  </si>
  <si>
    <t>ZA468</t>
  </si>
  <si>
    <t>Držák kanystru na renasys EZ Plus 66800060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</si>
  <si>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</si>
  <si>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</si>
  <si>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</si>
  <si>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</si>
  <si>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</si>
  <si>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</si>
  <si>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ZA691</t>
  </si>
  <si>
    <t>Rampa 3 kohouty discofix 16600C/4085434/</t>
  </si>
  <si>
    <t>ZA727</t>
  </si>
  <si>
    <t>Kontejner 30 ml sterilní uchovávání pevných i kapalných vzorků FLME25175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</si>
  <si>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</si>
  <si>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</si>
  <si>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</si>
  <si>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</si>
  <si>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</si>
  <si>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</si>
  <si>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</si>
  <si>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</si>
  <si>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</si>
  <si>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</si>
  <si>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</si>
  <si>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</si>
  <si>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</si>
  <si>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</si>
  <si>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ZA842</t>
  </si>
  <si>
    <t>Kanyla ET 6,5 s manžetou 9465E</t>
  </si>
  <si>
    <t>ZA860</t>
  </si>
  <si>
    <t>Spojka dvojitá otočná čistá á 20 ks 23412</t>
  </si>
  <si>
    <t>ZA884</t>
  </si>
  <si>
    <t>Rourka rektální CH22 délka 40 cm 19-22.100</t>
  </si>
  <si>
    <t>ZA964</t>
  </si>
  <si>
    <t>Stříkačka janett 3-dílná 60 ml sterilní vyplachovací MRG564</t>
  </si>
  <si>
    <t>Stříkačka janett 3-dílná 60 ml sterilní vyplachovací 050ML3CZ-CEW (MRG564)</t>
  </si>
  <si>
    <t>ZA996</t>
  </si>
  <si>
    <t>Kanyla TS 8,0 s manžetou 100/800/080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</si>
  <si>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</si>
  <si>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</si>
  <si>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</si>
  <si>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</si>
  <si>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</si>
  <si>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</si>
  <si>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</si>
  <si>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</si>
  <si>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</si>
  <si>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</si>
  <si>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</si>
  <si>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</si>
  <si>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ZB372</t>
  </si>
  <si>
    <t>Ambuvak pro dospělé vak 1,0 l 7153000</t>
  </si>
  <si>
    <t>ZB384</t>
  </si>
  <si>
    <t>Stříkačka injekční 3-dílná 20 ml LL Omnifix Solo se závitem bal. á 100 ks 4617207V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</si>
  <si>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</si>
  <si>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</si>
  <si>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</si>
  <si>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</si>
  <si>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</si>
  <si>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</si>
  <si>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ZB476</t>
  </si>
  <si>
    <t>Kompresa terumo TR BAND bal. á 5 ks 1XXRF 06 0023393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</si>
  <si>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</si>
  <si>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</si>
  <si>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</si>
  <si>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</si>
  <si>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</si>
  <si>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</si>
  <si>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Souprava odběrová tracheální na odběr sekretu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</si>
  <si>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</si>
  <si>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</si>
  <si>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</si>
  <si>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</si>
  <si>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</si>
  <si>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</si>
  <si>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</si>
  <si>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</si>
  <si>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ZB762</t>
  </si>
  <si>
    <t>Zkumavka červená 6 ml 456092</t>
  </si>
  <si>
    <t>ZB764</t>
  </si>
  <si>
    <t>Zkumavka zelená 4 ml 454051</t>
  </si>
  <si>
    <t>ZB766</t>
  </si>
  <si>
    <t>Zkumavka zelená 9 ml 455084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</si>
  <si>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</si>
  <si>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</si>
  <si>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</si>
  <si>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</si>
  <si>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</si>
  <si>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</si>
  <si>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</si>
  <si>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</si>
  <si>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ZB825</t>
  </si>
  <si>
    <t>Perifix 421 kompletní set 4514211C</t>
  </si>
  <si>
    <t>ZB893</t>
  </si>
  <si>
    <t>Stříkačka inzulinová omnican 0,5 ml 100j s jehlou 30 G 9151125S</t>
  </si>
  <si>
    <t>ZB901</t>
  </si>
  <si>
    <t>Infudrop air M-P 175 cm bal. á 100 ks 2886362</t>
  </si>
  <si>
    <t>ZB949</t>
  </si>
  <si>
    <t>Pinzeta UH sterilní HAR999565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</si>
  <si>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</si>
  <si>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</si>
  <si>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</si>
  <si>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</si>
  <si>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</si>
  <si>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</si>
  <si>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ZC743</t>
  </si>
  <si>
    <t>Katetr močový tiemann CH14 s balonkem bal. á 12 ks K02-9814-02</t>
  </si>
  <si>
    <t>ZC751</t>
  </si>
  <si>
    <t>Čepelka skalpelová 11 BB511</t>
  </si>
  <si>
    <t>ZC753</t>
  </si>
  <si>
    <t>Čepelka skalpelová 20 BB520</t>
  </si>
  <si>
    <t>ZC777</t>
  </si>
  <si>
    <t>Filtr sací MSF 271-022-001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</si>
  <si>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</si>
  <si>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</si>
  <si>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</si>
  <si>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</si>
  <si>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</si>
  <si>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</si>
  <si>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</si>
  <si>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</si>
  <si>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ZD113</t>
  </si>
  <si>
    <t>Manžeta fixační Ute-Fix á 30 ks NKS:40-06</t>
  </si>
  <si>
    <t>ZD190</t>
  </si>
  <si>
    <t>Kyveta CO2 pro dospělé á 10 ks MP01062</t>
  </si>
  <si>
    <t>ZD458</t>
  </si>
  <si>
    <t>Spojka vrapovaná roztaž.rovná 15F bal. á 50 ks 038-61-311</t>
  </si>
  <si>
    <t>ZD462</t>
  </si>
  <si>
    <t>Nos umělý termotrach bal. á 50 ks 038-41-250</t>
  </si>
  <si>
    <t>ZD702</t>
  </si>
  <si>
    <t>Multifiltrate-kit Ci-Ca CVVHD 1000 5039011</t>
  </si>
  <si>
    <t>Kit Multifiltrate Ci-Ca CVVHD 1000 5039011</t>
  </si>
  <si>
    <t>ZD945</t>
  </si>
  <si>
    <t>Filtr bakteriální a virový 1344000S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</si>
  <si>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</si>
  <si>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</si>
  <si>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</si>
  <si>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</si>
  <si>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</si>
  <si>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</si>
  <si>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</si>
  <si>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</si>
  <si>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</si>
  <si>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</si>
  <si>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</si>
  <si>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</si>
  <si>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</si>
  <si>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</si>
  <si>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</si>
  <si>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</si>
  <si>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</si>
  <si>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</si>
  <si>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</si>
  <si>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</si>
  <si>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</si>
  <si>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</si>
  <si>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</si>
  <si>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</si>
  <si>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</si>
  <si>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</si>
  <si>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</si>
  <si>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</si>
  <si>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</si>
  <si>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</si>
  <si>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</si>
  <si>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</si>
  <si>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</si>
  <si>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</si>
  <si>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</si>
  <si>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</si>
  <si>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</si>
  <si>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</si>
  <si>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ZK798</t>
  </si>
  <si>
    <t>Zátka combi modrá 4495152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</si>
  <si>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</si>
  <si>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</si>
  <si>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</si>
  <si>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</si>
  <si>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</si>
  <si>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</si>
  <si>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</si>
  <si>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</si>
  <si>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</si>
  <si>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</si>
  <si>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</si>
  <si>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</si>
  <si>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</si>
  <si>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</si>
  <si>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</si>
  <si>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</si>
  <si>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ZB407</t>
  </si>
  <si>
    <t>Sonda gastrojejunální VANKEMMEL bal. á 5 ks LA6218</t>
  </si>
  <si>
    <t>ZB647</t>
  </si>
  <si>
    <t>Minitrach seldinger kit 100/461/000</t>
  </si>
  <si>
    <t>ZB648</t>
  </si>
  <si>
    <t>Páska fixační Hand-Fix 30 bal. á 2 ks NKS:60-65</t>
  </si>
  <si>
    <t>ZB666</t>
  </si>
  <si>
    <t>Spojka Y 9 x 9 x 9 mm symetrická bal. á 100 ks 12049</t>
  </si>
  <si>
    <t>ZB689</t>
  </si>
  <si>
    <t>Trokar hrudní redax F18 atraumatický bal. á 10 ks 21118</t>
  </si>
  <si>
    <t>ZB811</t>
  </si>
  <si>
    <t>Manžeta fixační Ute-Fix velká bal. á 20 ks NKS:40-01</t>
  </si>
  <si>
    <t>ZB816</t>
  </si>
  <si>
    <t>Hadička spojovací-perfusor 150 cm á 100 ks 8722919</t>
  </si>
  <si>
    <t>ZB864</t>
  </si>
  <si>
    <t>Kit lidco injectate 50 cm á 5 ks CM50</t>
  </si>
  <si>
    <t>ZC129</t>
  </si>
  <si>
    <t>Elektroda defibrilační pro dospělé QC 11996-000091</t>
  </si>
  <si>
    <t>ZC351</t>
  </si>
  <si>
    <t>Systém odsávací uzavřený 14F jednocestný 30 cm 72 hod. bal. á 20 ks Z115-14</t>
  </si>
  <si>
    <t>ZC490</t>
  </si>
  <si>
    <t>Kartáček zubní s odsáváním P2220</t>
  </si>
  <si>
    <t>ZD454</t>
  </si>
  <si>
    <t>Filtr pro dospělé s HME a portem 038-41-355</t>
  </si>
  <si>
    <t>ZI347</t>
  </si>
  <si>
    <t>Podložka natura flexibilní 57 mm bal. á 5 ks 0086766 125903</t>
  </si>
  <si>
    <t>ZK353</t>
  </si>
  <si>
    <t>Trokar hrudní redax F20 atraumatický bal. á 10 ks 21120</t>
  </si>
  <si>
    <t>ZL436</t>
  </si>
  <si>
    <t>Trokar hrudní CH24 délka 40 cm vnější pr. 8,0 mm bal. á 10 ks 02.000.30.024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</si>
  <si>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</si>
  <si>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</si>
  <si>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</si>
  <si>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</si>
  <si>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</si>
  <si>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</si>
  <si>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</si>
  <si>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50 ml LL light protected bal.á 60 ks 2022920A</t>
  </si>
  <si>
    <t>ZB793</t>
  </si>
  <si>
    <t>Lžíce laryngoskopická 3 bal. á 10 ks DS.2940.150.20</t>
  </si>
  <si>
    <t>ZF425</t>
  </si>
  <si>
    <t>Podložka almarys pr. 80 mm bal. á 10 ks 036280U</t>
  </si>
  <si>
    <t>ZB505</t>
  </si>
  <si>
    <t>Tubo-fix pro ET rourky á 8 ks komplet NKS:20-10</t>
  </si>
  <si>
    <t>ZD030</t>
  </si>
  <si>
    <t>Skalpel jednorázový cutfix sterilní bal. á 10 ks 5518040</t>
  </si>
  <si>
    <t>ZI346</t>
  </si>
  <si>
    <t>Podložka natura flexibilní 70 mm bal. á 5 ks 0086767 125904</t>
  </si>
  <si>
    <t>ZB415</t>
  </si>
  <si>
    <t>Kanyla ET 5,5 s manžetou 9555E</t>
  </si>
  <si>
    <t>ZM085</t>
  </si>
  <si>
    <t>Konektor bezjehlový k vakům Viaflo CytoLuer bal. á 50 ks GMC7405</t>
  </si>
  <si>
    <t>Konektor bezjehlový k vakům Viaflo SPIKE bal. á 30 ks EMC3482 (GMC7405)</t>
  </si>
  <si>
    <t>ZA685</t>
  </si>
  <si>
    <t>Sonda pro tamponádu jícnu č.7 699021PHX</t>
  </si>
  <si>
    <t>ZF089</t>
  </si>
  <si>
    <t>Souprava ekonokit W-ABV301 (pův.k.č.W-ABV601)</t>
  </si>
  <si>
    <t>ZJ266</t>
  </si>
  <si>
    <t>Manžeta TK k monitoru Datex dvouhadičková NIBP 25-35 cm dospělá U1880ND (Y0004B)</t>
  </si>
  <si>
    <t>ZB873</t>
  </si>
  <si>
    <t>Souprava tracheostomická č. 8 100/561/080</t>
  </si>
  <si>
    <t>ZA753</t>
  </si>
  <si>
    <t>Sonda flocare PUR CH8/110 cm enlock 2778398</t>
  </si>
  <si>
    <t>ZD254</t>
  </si>
  <si>
    <t>Souprava flexi seal FMS pro fekální inkont. Signál akce 2+1 418000</t>
  </si>
  <si>
    <t>ZE800</t>
  </si>
  <si>
    <t>Set enterální dvojitý s proplachem a vakem 1000 ml bal. á 30 ks777405</t>
  </si>
  <si>
    <t>ZM600</t>
  </si>
  <si>
    <t>Spojka flovac žlutá 000-036-102</t>
  </si>
  <si>
    <t>ZB965</t>
  </si>
  <si>
    <t>Nůžky chirurgické rovné hrotnaté 130 mm B397113920003</t>
  </si>
  <si>
    <t>ZA706</t>
  </si>
  <si>
    <t>Katetr močový foley 18CH bal. á 12 ks 1394-02</t>
  </si>
  <si>
    <t>ZJ027</t>
  </si>
  <si>
    <t>Helma castar R vel. L  CP211L/2R</t>
  </si>
  <si>
    <t>ZD071</t>
  </si>
  <si>
    <t>Kanyla TS 9,0 s manžetou bal. á 10 ks 100/860/090 suctionaid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</si>
  <si>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</si>
  <si>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</si>
  <si>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</si>
  <si>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</si>
  <si>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ZA998</t>
  </si>
  <si>
    <t>T-kus HME- Booster 354-000-000/301-001-001/</t>
  </si>
  <si>
    <t>ZK839</t>
  </si>
  <si>
    <t>System hrudní drenáže Sinapi 1000 ml dlouhá trubice kontrola sání XL1000S</t>
  </si>
  <si>
    <t>ZD997</t>
  </si>
  <si>
    <t>Spojka Y 4-4-4 nest. 86060572</t>
  </si>
  <si>
    <t>ZE373</t>
  </si>
  <si>
    <t>Kanyla ET 7,5 se sáním nad manžetou SACETT I.D. 100/189/075</t>
  </si>
  <si>
    <t>ZJ728</t>
  </si>
  <si>
    <t>Krytí - roztok Microdacyn 5000 ml bez rozprašovače (dříve dermacyn) MI44100-00</t>
  </si>
  <si>
    <t>ZN298</t>
  </si>
  <si>
    <t>Hadička spojovací Gamaplus 1,8 x 1800 LL NO DOP (606304) 686403</t>
  </si>
  <si>
    <t>ZJ277</t>
  </si>
  <si>
    <t>Ventil jednorázový expirační V500 á 10 ks MP01060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</si>
  <si>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</si>
  <si>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</si>
  <si>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</si>
  <si>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</si>
  <si>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</si>
  <si>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</si>
  <si>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</si>
  <si>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</si>
  <si>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</si>
  <si>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</si>
  <si>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ZE374</t>
  </si>
  <si>
    <t>Kanyla ET 8,5 se sáním nad manžetou SACETT I.D. 100/189/085</t>
  </si>
  <si>
    <t>ZF510</t>
  </si>
  <si>
    <t>Adaptér metal 65250</t>
  </si>
  <si>
    <t>ZN646</t>
  </si>
  <si>
    <t>Fonendoskop oboustranný různé barvy 710045-s</t>
  </si>
  <si>
    <t>ZE484</t>
  </si>
  <si>
    <t>Souprava pro perkutánní tracheostomii č. 8 portex griggs 100/541/080</t>
  </si>
  <si>
    <t>ZB812</t>
  </si>
  <si>
    <t>Manžeta fixační Ute-Fix bal. á 30 ks NKS:40-05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</si>
  <si>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</si>
  <si>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</si>
  <si>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</si>
  <si>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</si>
  <si>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ZH871</t>
  </si>
  <si>
    <t>Kanyla TS 10,0 s manžetou bal. á 10 ks 100/800/100</t>
  </si>
  <si>
    <t>ZB874</t>
  </si>
  <si>
    <t>Souprava tracheostomická č. 9 100/561/090</t>
  </si>
  <si>
    <t>ZD153</t>
  </si>
  <si>
    <t>Sáček flexi seal bal. á 10 ks  FMS 411101</t>
  </si>
  <si>
    <t>ZO066</t>
  </si>
  <si>
    <t>Stojan na hrudní sání SINAPI – kovový SCDS</t>
  </si>
  <si>
    <t>ZN044</t>
  </si>
  <si>
    <t>Hadička spojovací PE červená 2,0 x 2000 mm LL bal. á 200 ks 12003200E</t>
  </si>
  <si>
    <t>ZK657</t>
  </si>
  <si>
    <t>Spojka čtyřcestná k dialýze 4-way adaptor á 20 ks AQUASPIKE 1500040206</t>
  </si>
  <si>
    <t>ZE884</t>
  </si>
  <si>
    <t>Sáček výpustný+ invisiclose natura 57 mm béžový standard bal. á 10 ks 0082654 416420</t>
  </si>
  <si>
    <t>ZK693</t>
  </si>
  <si>
    <t>Aquapak - sterilní voda 1070 ml + adaptér 404128</t>
  </si>
  <si>
    <t>ZB080</t>
  </si>
  <si>
    <t>Souprava tracheostomická č. 7 100/561/070</t>
  </si>
  <si>
    <t>ZF196</t>
  </si>
  <si>
    <t>Kanyla ET 8,0 se sáním nad manžetou SACETT I.D. 100/189/080</t>
  </si>
  <si>
    <t>ZD656</t>
  </si>
  <si>
    <t>Tunelizátor bal. á 5 ks 090506</t>
  </si>
  <si>
    <t>ZO372</t>
  </si>
  <si>
    <t>Konektor bezjehlový OptiSyte JIM:JSM4001</t>
  </si>
  <si>
    <t>ZN045</t>
  </si>
  <si>
    <t>Hadička spojovací PE zelená 2,0 x 2000 mm LL bal. á 200 ks 12003200E</t>
  </si>
  <si>
    <t>ZN047</t>
  </si>
  <si>
    <t>Hadička spojovací PE žlutá 2,0 x 2000 mm LL bal. á 200 ks 12006200E</t>
  </si>
  <si>
    <t>ZI344</t>
  </si>
  <si>
    <t>Sáček výpustný + invisiclose natura 70 mm béžový standard bal. á 10 ks 0082655 416423</t>
  </si>
  <si>
    <t>ZK735</t>
  </si>
  <si>
    <t>Konektor bezjehlový caresite bal. á 200 ks dohodnutá cena 10,- Kč bez DPH 415122</t>
  </si>
  <si>
    <t>ZO506</t>
  </si>
  <si>
    <t>Senzor fore-sight ELITE dual velký CS 01-07-2103</t>
  </si>
  <si>
    <t>ZE073</t>
  </si>
  <si>
    <t>Kit monitorovací pro piccoplus PV8215</t>
  </si>
  <si>
    <t>ZC052</t>
  </si>
  <si>
    <t>Tlouček drsný 24 x 115 mm JIZE213A/1</t>
  </si>
  <si>
    <t>ZC054</t>
  </si>
  <si>
    <t>Válec odměrný vysoký sklo 100 ml d713880</t>
  </si>
  <si>
    <t>ZC081</t>
  </si>
  <si>
    <t>Močoměr bez teploměru 710363</t>
  </si>
  <si>
    <t>ZC048</t>
  </si>
  <si>
    <t>Miska třecí drsná 211a/0 6,0 cm JIZE211A/0</t>
  </si>
  <si>
    <t>ZC615</t>
  </si>
  <si>
    <t>Katetr CVC 3 lumen 7 Fr x 20 cm certofix trio V720 bal. á 10 ks 4163214P</t>
  </si>
  <si>
    <t>ZD827</t>
  </si>
  <si>
    <t>Katetr CVC 3 lumen 7 Fr x 20 cm certofix trio SB720 bal. á 10 ks 4163206E</t>
  </si>
  <si>
    <t>ZE027</t>
  </si>
  <si>
    <t>Katetr CVC 1 lumen 5 Fr x 30 cm certofix mono ECO 330 bal. á 10 ks 4160282E</t>
  </si>
  <si>
    <t>ZL697</t>
  </si>
  <si>
    <t>Katetr dialyzační 2 lumen 14,5 Fr x 15 cm bal. á 5 ks A40-145215SS</t>
  </si>
  <si>
    <t>ZK733</t>
  </si>
  <si>
    <t>Katetr dialyzační 3 lumen 13,0 Fr x 15 cm K flow Epic KFE-TTL-1315-K</t>
  </si>
  <si>
    <t>ZB045</t>
  </si>
  <si>
    <t>Katetr brachiální arterie dospělí PV2014L22</t>
  </si>
  <si>
    <t>ZB719</t>
  </si>
  <si>
    <t>Set arteriální katetrizační 20GA x 12 cm SAC-01220</t>
  </si>
  <si>
    <t>ZC587</t>
  </si>
  <si>
    <t>Katetr hemodialyzační 2 lumen 14 Fr bal. á 5 ks CV-15142-UF</t>
  </si>
  <si>
    <t>ZJ759</t>
  </si>
  <si>
    <t>Katetr dialyzační 3 lumen 13,0 Fr x 20 cm KFE-TTL-1320-K</t>
  </si>
  <si>
    <t>ZF789</t>
  </si>
  <si>
    <t>Katetr CVC 4 lumen 8 Fr x 20 cm certofix quatro protect V720 4167775P</t>
  </si>
  <si>
    <t>ZG482</t>
  </si>
  <si>
    <t>Katetr CVC 4 lumen 8,5 Fr x 20 cm bal. á 10 ks CV-42854</t>
  </si>
  <si>
    <t>ZC218</t>
  </si>
  <si>
    <t>Katetr dialyzační 2 lumen 14,0 Fr x 15 cm CS-22142-F</t>
  </si>
  <si>
    <t>ZE072</t>
  </si>
  <si>
    <t>Katetr femorální dospělý + kit s monitorovací soupravou PVPK2015L20-46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</si>
  <si>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</si>
  <si>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</si>
  <si>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</si>
  <si>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</si>
  <si>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</si>
  <si>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</si>
  <si>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ZB715</t>
  </si>
  <si>
    <t>Set kangaro univ. pro enterální výživu bal. á 30 ks  S777403</t>
  </si>
  <si>
    <t>ZC499</t>
  </si>
  <si>
    <t>Souprave nebulizační otevřená í2505000/L</t>
  </si>
  <si>
    <t>Souprave nebulizační otevřená 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</si>
  <si>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</si>
  <si>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</si>
  <si>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</si>
  <si>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</si>
  <si>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</si>
  <si>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</si>
  <si>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</si>
  <si>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mersilene gr 0 bal. á 12 ks L154</t>
  </si>
  <si>
    <t>ZA832</t>
  </si>
  <si>
    <t>Jehla injekční 0,9 x 40 mm žlutá 4657519</t>
  </si>
  <si>
    <t>ZA999</t>
  </si>
  <si>
    <t>Jehla injekční 0,5 x 16 mm oranžová 4657853</t>
  </si>
  <si>
    <t>ZB478</t>
  </si>
  <si>
    <t>Jehla chirurgická 0,8 x 32 B11</t>
  </si>
  <si>
    <t>ZB479</t>
  </si>
  <si>
    <t>Jehla chirurgická B12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</si>
  <si>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</si>
  <si>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</si>
  <si>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</si>
  <si>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</si>
  <si>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ZM291</t>
  </si>
  <si>
    <t>Rukavice nitril sempercare bez p. S bal. á 200 ks 30802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</si>
  <si>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</si>
  <si>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</si>
  <si>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</si>
  <si>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</si>
  <si>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</si>
  <si>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</si>
  <si>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</si>
  <si>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</si>
  <si>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</si>
  <si>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</si>
  <si>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</si>
  <si>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</si>
  <si>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</si>
  <si>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</si>
  <si>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</si>
  <si>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</si>
  <si>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</si>
  <si>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</si>
  <si>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ZE992</t>
  </si>
  <si>
    <t>Rukavice operační ansell sensi - touch vel. 6,0 bal. á 40 párů 8050151</t>
  </si>
  <si>
    <t>DG382</t>
  </si>
  <si>
    <t>Bactec Plus Aerobic</t>
  </si>
  <si>
    <t>DG385</t>
  </si>
  <si>
    <t>Bactec Plus Anaerobic</t>
  </si>
  <si>
    <t>DA002</t>
  </si>
  <si>
    <t>PROUZKY TETRAPHAN DIA  KATALOGO</t>
  </si>
  <si>
    <t>DG388</t>
  </si>
  <si>
    <t>Játrový bujon (10ml)</t>
  </si>
  <si>
    <t>DG395</t>
  </si>
  <si>
    <t>Diagnostická souprava AB0 set monoklonální na 30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</si>
  <si>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</si>
  <si>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</si>
  <si>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</si>
  <si>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</si>
  <si>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</si>
  <si>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</si>
  <si>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</si>
  <si>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</si>
  <si>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</si>
  <si>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</si>
  <si>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</si>
  <si>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</si>
  <si>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</si>
  <si>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</si>
  <si>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</si>
  <si>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</si>
  <si>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</si>
  <si>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</si>
  <si>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</si>
  <si>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</si>
  <si>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</si>
  <si>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</si>
  <si>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</si>
  <si>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</si>
  <si>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</si>
  <si>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</si>
  <si>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</si>
  <si>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</si>
  <si>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</si>
  <si>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</si>
  <si>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</si>
  <si>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</si>
  <si>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</si>
  <si>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</si>
  <si>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</si>
  <si>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</si>
  <si>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DH263</t>
  </si>
  <si>
    <t>Termo papír (8ks)</t>
  </si>
  <si>
    <t>DC634</t>
  </si>
  <si>
    <t>THB KALIBRAČNÍ ROZTOK,S7770</t>
  </si>
  <si>
    <t>DC959</t>
  </si>
  <si>
    <t>MEMBRÁNOVÁ SOUPRAVA  Na+</t>
  </si>
  <si>
    <t>DH594</t>
  </si>
  <si>
    <t>Cartridge complete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</si>
  <si>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</si>
  <si>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</si>
  <si>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</si>
  <si>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</si>
  <si>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</si>
  <si>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</si>
  <si>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</si>
  <si>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</si>
  <si>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Převodník tlakový PX260 150 cm 1 linka bal. á 10 ks (T100209A) T100209B</t>
  </si>
  <si>
    <t>ZC740</t>
  </si>
  <si>
    <t>Maska tracheostomická bal. á 50 ks 1075</t>
  </si>
  <si>
    <t>ZC772</t>
  </si>
  <si>
    <t>Maska aerosolová pro dospělé 13101</t>
  </si>
  <si>
    <t>Maska kyslíková pro dospělé uchycení gumičkou 13101</t>
  </si>
  <si>
    <t>ZJ051</t>
  </si>
  <si>
    <t>Okruh dýchací jednorázový - set VentStar Oxylog 3000 bal. á 5 ks 5703041(5702871)</t>
  </si>
  <si>
    <t>ZL249</t>
  </si>
  <si>
    <t>Hadice vrapovaná bal. á 50 m 038-01-228</t>
  </si>
  <si>
    <t>ZB385</t>
  </si>
  <si>
    <t>Hadice silikon 6 x 10,0 mm á 25 m P00272</t>
  </si>
  <si>
    <t>ZD534</t>
  </si>
  <si>
    <t>Okruh dýchací compact II 2,0 m 2151000</t>
  </si>
  <si>
    <t>ZD184</t>
  </si>
  <si>
    <t>Maska pro neinvazivní ventilaci Nova Star vel. L MP01581</t>
  </si>
  <si>
    <t>ZH870</t>
  </si>
  <si>
    <t>Hadice spojovací kyslíková trychtýř - závit 213 cm á 50 ks 01.000.02.099</t>
  </si>
  <si>
    <t>ZD011</t>
  </si>
  <si>
    <t>Maska aerosolová pro dospělé 1103000</t>
  </si>
  <si>
    <t>ZA450</t>
  </si>
  <si>
    <t>Náplast omniplast 1,25 cm x 9,1 m 9004520</t>
  </si>
  <si>
    <t>ZD094</t>
  </si>
  <si>
    <t>Gáza skládaná   8 cm x 17 cm / 5 ks karton á 1000 ks 37017</t>
  </si>
  <si>
    <t>ZD103</t>
  </si>
  <si>
    <t>Náplast omniplast 2,5 cm x 9,2 m 9004530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</si>
  <si>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</si>
  <si>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</si>
  <si>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</si>
  <si>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</si>
  <si>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ZN293</t>
  </si>
  <si>
    <t>Set sterilní pro centrální žilní katetrizaci basic Medikit SET314 bal. á 24 ks 1230111314</t>
  </si>
  <si>
    <t>ZN467</t>
  </si>
  <si>
    <t>Náplast elastpore+pad i. v. 6 x 8 cm steril. 1320113503</t>
  </si>
  <si>
    <t>ZA744</t>
  </si>
  <si>
    <t>Kanyla neoflon 24G žlutá BDC391350</t>
  </si>
  <si>
    <t>ZA839</t>
  </si>
  <si>
    <t>Kanyla ET 4,0 s manžetou 9440E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</si>
  <si>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</si>
  <si>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</si>
  <si>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</si>
  <si>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</si>
  <si>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</si>
  <si>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</si>
  <si>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ZB199</t>
  </si>
  <si>
    <t>Kanyla neoflon 26G fialová BDC391349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</si>
  <si>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</si>
  <si>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</si>
  <si>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</si>
  <si>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</si>
  <si>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</si>
  <si>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</si>
  <si>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</si>
  <si>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</si>
  <si>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ZB597</t>
  </si>
  <si>
    <t>Hadička spojovací HS 3,0 x 150LL bal. á 30 ks 606321</t>
  </si>
  <si>
    <t>ZB682</t>
  </si>
  <si>
    <t>Spojka oboustraná otočná steril.bal. á 20 ks 23411</t>
  </si>
  <si>
    <t>ZC291</t>
  </si>
  <si>
    <t>Manžeta přetlaková 1000 ml 100 ZIT-1000 (051-018-804)</t>
  </si>
  <si>
    <t>ZC770</t>
  </si>
  <si>
    <t>Hadička spojovací HS 3,0 x 2500LL 606347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</si>
  <si>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</si>
  <si>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</si>
  <si>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</si>
  <si>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</si>
  <si>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</si>
  <si>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</si>
  <si>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</si>
  <si>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</si>
  <si>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</si>
  <si>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</si>
  <si>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</si>
  <si>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</si>
  <si>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ZE368</t>
  </si>
  <si>
    <t>Elektroda EKG dětská 32 x 36 mm á 30 ks FSTC1</t>
  </si>
  <si>
    <t>ZF159</t>
  </si>
  <si>
    <t>Nádoba na kontaminovaný odpad 1 l 15-0002</t>
  </si>
  <si>
    <t>ZI436</t>
  </si>
  <si>
    <t>Brýle kyslíkové americký typ upevnění svorkou ALL SOFT H-103106</t>
  </si>
  <si>
    <t>ZK974</t>
  </si>
  <si>
    <t>Cévka odsávací CH8 s přerušovačem sání P01192a</t>
  </si>
  <si>
    <t>ZK976</t>
  </si>
  <si>
    <t>Cévka odsávací CH12 s přerušovačem sání P01171a</t>
  </si>
  <si>
    <t>ZK979</t>
  </si>
  <si>
    <t>Cévka odsávací CH18 s přerušovačem sání P01177a</t>
  </si>
  <si>
    <t>ZA840</t>
  </si>
  <si>
    <t>Kanyla ET 9,5 s manžetou bal. á 10 ks 9495E</t>
  </si>
  <si>
    <t>ZB116</t>
  </si>
  <si>
    <t>Filtr neonatální kombinovaný 1441000</t>
  </si>
  <si>
    <t>ZB121</t>
  </si>
  <si>
    <t>Rourka tracheální nasální 6,5 mm bal. á 10 ks 100/133/065</t>
  </si>
  <si>
    <t>ZB947</t>
  </si>
  <si>
    <t>Manžeta TK dospělá 27-35 cm M1574A</t>
  </si>
  <si>
    <t>ZE785</t>
  </si>
  <si>
    <t>Manžeta přetlaková 1000 ml classic P01269</t>
  </si>
  <si>
    <t>ZF798</t>
  </si>
  <si>
    <t>Rourka tracheální nasální 8,0 mm bal. á 10 ks 100/133/080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</si>
  <si>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</si>
  <si>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</si>
  <si>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</si>
  <si>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</si>
  <si>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</si>
  <si>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</si>
  <si>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ZJ113</t>
  </si>
  <si>
    <t>Vzduchovod ústní guedell 100 mm bal. á 50 ks 311100</t>
  </si>
  <si>
    <t>ZD007</t>
  </si>
  <si>
    <t>Rourka tracheální nasální 6,0 mm bal. á 10 ks 100/133/060</t>
  </si>
  <si>
    <t>ZL951</t>
  </si>
  <si>
    <t>Hadička prodlužovací PVC 150 cm pro světlocitlivé léky NO DOP bal. á 20  ks V686423</t>
  </si>
  <si>
    <t>ZJ107</t>
  </si>
  <si>
    <t>Vzduchovod ústní guedell 40 mm bal. á 50 ks 311040</t>
  </si>
  <si>
    <t>ZM010</t>
  </si>
  <si>
    <t>Kanyla ET 3,5 s manžetou bal. á 10 ks S107-35</t>
  </si>
  <si>
    <t>ZB525</t>
  </si>
  <si>
    <t>Zavaděč ETK 10F bal. á 25 ks 5-15103</t>
  </si>
  <si>
    <t>ZH159</t>
  </si>
  <si>
    <t>Spojka katetru přímá 15 cm bal. á 50 ks  430-005-015</t>
  </si>
  <si>
    <t>ZK975</t>
  </si>
  <si>
    <t>Cévka odsávací CH10 s přerušovačem sání P01169a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</si>
  <si>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</si>
  <si>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</si>
  <si>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</si>
  <si>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</si>
  <si>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ZB389</t>
  </si>
  <si>
    <t>Kanyla ET 9,0 s manžetou bal. á 10 ks 9590E</t>
  </si>
  <si>
    <t>ZH195</t>
  </si>
  <si>
    <t>Membrána č.10 k endoskopické masce 304-40-127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</si>
  <si>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</si>
  <si>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</si>
  <si>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</si>
  <si>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</si>
  <si>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</si>
  <si>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</si>
  <si>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</si>
  <si>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</si>
  <si>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</si>
  <si>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</si>
  <si>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ZF939</t>
  </si>
  <si>
    <t>Vzduchovod nosní 4,0 mm bal. á 10 ks 321040</t>
  </si>
  <si>
    <t>ZF668</t>
  </si>
  <si>
    <t>Manžeta přetlaková 500 ml classic P01268</t>
  </si>
  <si>
    <t>ZJ108</t>
  </si>
  <si>
    <t>Vzduchovod ústní guedell 50 mm bal. á 50 ks 311050</t>
  </si>
  <si>
    <t>ZJ112</t>
  </si>
  <si>
    <t>Vzduchovod ústní guedell 90 mm bal. á 50 ks 311090</t>
  </si>
  <si>
    <t>ZJ114</t>
  </si>
  <si>
    <t>Vzduchovod ústní guedell 110 mm bal. á 30 ks 311110</t>
  </si>
  <si>
    <t>ZA923</t>
  </si>
  <si>
    <t>Lžíce laryngoskopická 2 bal. á 10 ks DS.3940.150.15</t>
  </si>
  <si>
    <t>ZB726</t>
  </si>
  <si>
    <t>Stříkačka Perfix LOR 10 ml 4638107</t>
  </si>
  <si>
    <t>ZF041</t>
  </si>
  <si>
    <t>Kanyla ET 4,5 s manžetou bal. á 10 ks S107-45</t>
  </si>
  <si>
    <t>ZH196</t>
  </si>
  <si>
    <t>Membrána č.  5 k endoskopické masce 30-40-125 (30-40-105)</t>
  </si>
  <si>
    <t>ZB541</t>
  </si>
  <si>
    <t>Jehelec mayo-hegar 160 mm P01126</t>
  </si>
  <si>
    <t>ZD838</t>
  </si>
  <si>
    <t>Kanyla TR 7,0 armovaná s manžetou bal. á 5 ks 100/110/070</t>
  </si>
  <si>
    <t>ZE380</t>
  </si>
  <si>
    <t>Kanyla TR 8,5 armovaná s manžetou bal. á 5 ks 100/110/085</t>
  </si>
  <si>
    <t>ZC612</t>
  </si>
  <si>
    <t>Kanyla TR 8,0 armovaná s manžetou bal. á 5 ks 100/110/080</t>
  </si>
  <si>
    <t>ZB119</t>
  </si>
  <si>
    <t>Rourka tracheální nasální 7,0 mm bal. á 10 ks 100/133/070</t>
  </si>
  <si>
    <t>ZJ115</t>
  </si>
  <si>
    <t>Vzduchovod ústní guedell 120 mm bal. á 50 ks 311120</t>
  </si>
  <si>
    <t>ZJ109</t>
  </si>
  <si>
    <t>Vzduchovod ústní guedell 60 mm bal. á 50 ks 311060</t>
  </si>
  <si>
    <t>ZB239</t>
  </si>
  <si>
    <t>Spojka pacientská Superset 15F 3535000/W</t>
  </si>
  <si>
    <t>ZB271</t>
  </si>
  <si>
    <t>Perifix 0,2MY 4515501</t>
  </si>
  <si>
    <t>ZA843</t>
  </si>
  <si>
    <t>Kanyla ET 3,0 s manžetou bal. á 10 ks 9430E</t>
  </si>
  <si>
    <t>ZN128</t>
  </si>
  <si>
    <t>Zavaděč vzdušný S – GUIDE 15CH délka 65 cm pro oxygenii s lumenem a tvarovou pamětí bal. á 5 ks 33-90-650-1</t>
  </si>
  <si>
    <t>ZJ265</t>
  </si>
  <si>
    <t>Manžeta TK k monitoru Datex dvouhadičková NIBP 27,5-36,5 cm extra dlouhá U1886ND</t>
  </si>
  <si>
    <t>ZD008</t>
  </si>
  <si>
    <t>Rourka tracheální nasální 7,5 mm bal. á 10 ks 100/133/075</t>
  </si>
  <si>
    <t>ZJ097</t>
  </si>
  <si>
    <t>Vzduchovod nosní 6,5 mm bal. á 10 ks 321065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</si>
  <si>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</si>
  <si>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</si>
  <si>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</si>
  <si>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</si>
  <si>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ZO183</t>
  </si>
  <si>
    <t>Kabel propojovací ke kateru močovému foley pro měření teploty  a monitoru PHILIPS ZF-0301</t>
  </si>
  <si>
    <t>ZJ095</t>
  </si>
  <si>
    <t>Vzduchovod nosní 5,5 mm bal. á 10 ks 321055</t>
  </si>
  <si>
    <t>ZE203</t>
  </si>
  <si>
    <t>Manžeta TK k monitoru Mindray a další jednohadičková s vložkou 18 - 26 cm dětská MEC 1200 NIBPHPD</t>
  </si>
  <si>
    <t>ZA697</t>
  </si>
  <si>
    <t>Elektroda EKG H135SG bal. á 500 ks 31.1355.21</t>
  </si>
  <si>
    <t>ZB378</t>
  </si>
  <si>
    <t>Systém odsávací uzavřený TC CH12 wet pack 54 cm / 24 h 21606-5</t>
  </si>
  <si>
    <t>ZJ096</t>
  </si>
  <si>
    <t>Vzduchovod nosní 6,0 mm bal. á 10 ks 321060</t>
  </si>
  <si>
    <t>ZJ101</t>
  </si>
  <si>
    <t>Vzduchovod nosní 8,5 mm bal. á 10 ks 321085</t>
  </si>
  <si>
    <t>ZC297</t>
  </si>
  <si>
    <t>Manžeta TK dvouhadičková zavinovací obézní 17 x 60 cm KVS M2K 60</t>
  </si>
  <si>
    <t>ZJ102</t>
  </si>
  <si>
    <t>Vzduchovod nosní 9,0 mm á 10 ks 321090</t>
  </si>
  <si>
    <t>ZE096</t>
  </si>
  <si>
    <t>Manžeta TK k monitoru Datex a další dvouhadičková NIBP novorozenecká 10 - 19 cm NIBPHPF2</t>
  </si>
  <si>
    <t>ZO894</t>
  </si>
  <si>
    <t>Stříkačka Perifix Lor luer bal. á 50 ks 4637100</t>
  </si>
  <si>
    <t>ZE079</t>
  </si>
  <si>
    <t>Set transfúzní non PVC s odvzdušněním a bakteriálním filtrem ZAR-I-TS</t>
  </si>
  <si>
    <t>ZB291</t>
  </si>
  <si>
    <t>Jehla spinální spinocan 25 G x 88 mm oranžová 4505905-01</t>
  </si>
  <si>
    <t>ZC006</t>
  </si>
  <si>
    <t>Jehla spinální spinocan 25 G x 75 mm oranžová 4505751-01</t>
  </si>
  <si>
    <t>ZB272</t>
  </si>
  <si>
    <t>Jehla spinální spinocan 22 G x 88 mm černá bal. á 25 ks 4507908-01</t>
  </si>
  <si>
    <t>ZD621</t>
  </si>
  <si>
    <t>Jehla spinální pencan 27 G x 88 s vodící jehlou šedá 4502051-13</t>
  </si>
  <si>
    <t>ZA784</t>
  </si>
  <si>
    <t>Jehla spinální spinocan 22 G x 75 mm černá 4507754-13</t>
  </si>
  <si>
    <t>ZH437</t>
  </si>
  <si>
    <t>Jehla spinální-qunckeho hrot 25 G x 89 á 25 ks 76.111.25.035</t>
  </si>
  <si>
    <t>ZK553</t>
  </si>
  <si>
    <t>Jehla spinální pencil extra dlouhá +20 G 25 G/115 mm bal. á 20 ks 100/492/815</t>
  </si>
  <si>
    <t>ZH436</t>
  </si>
  <si>
    <t>Jehla spinální-qunckeho hrot 25 G x 76 á 25 ks 76.111.25.030</t>
  </si>
  <si>
    <t>ZB342</t>
  </si>
  <si>
    <t>Jehla spinální atraucan hnědý 26 G x 88 mm 4504739</t>
  </si>
  <si>
    <t>ZK554</t>
  </si>
  <si>
    <t>Jehla epidurální minipack 1. 18G/110 mm bal. á 10 ks 100/391/518</t>
  </si>
  <si>
    <t>ZJ161</t>
  </si>
  <si>
    <t>Jehla spinální 25 G x 90 mm atraumatická zaváděcí 20 G bal. á 20 ks 100/496/125</t>
  </si>
  <si>
    <t>ZI423</t>
  </si>
  <si>
    <t>Jehla spinální 22 G x 90 mm atraumatická zaváděcí 18 G bal. á 20 ks 100/496/122</t>
  </si>
  <si>
    <t>ZJ162</t>
  </si>
  <si>
    <t>Jehla spinální 27 G x 90 mm atraumatická zaváděcí 20 G bal. á 20 ks 100/496/127</t>
  </si>
  <si>
    <t>ZE668</t>
  </si>
  <si>
    <t>Rukavice latex bez p. zdrsněné L 9421625</t>
  </si>
  <si>
    <t>ZA931</t>
  </si>
  <si>
    <t>Okruh dýchací ventilační pro děti 15 mm 1,5 m hadice + vak 2164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</si>
  <si>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</si>
  <si>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</si>
  <si>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</si>
  <si>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</si>
  <si>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</si>
  <si>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</si>
  <si>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</si>
  <si>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</si>
  <si>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</si>
  <si>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</si>
  <si>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ZB233</t>
  </si>
  <si>
    <t>Maska anesteziologická č.5 EcoMask ( s proužky ) 7095</t>
  </si>
  <si>
    <t>ZH459</t>
  </si>
  <si>
    <t>Maska laryngeální LM PVC silikonová manžeta bal. á 10 ks 105300-000060</t>
  </si>
  <si>
    <t>ZH455</t>
  </si>
  <si>
    <t>Maska laryngeální Sure Seal LM Cuff Pilot 105210-000025</t>
  </si>
  <si>
    <t>ZB398</t>
  </si>
  <si>
    <t>Maska supraglotická č. 4,0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</si>
  <si>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</si>
  <si>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</si>
  <si>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</si>
  <si>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</si>
  <si>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</si>
  <si>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</si>
  <si>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ZA992</t>
  </si>
  <si>
    <t>Maska supraglotická č. 5,0 8205000</t>
  </si>
  <si>
    <t>ZH193</t>
  </si>
  <si>
    <t>Maska endoskopická č.3 s membránou 30-40-333</t>
  </si>
  <si>
    <t>ZH194</t>
  </si>
  <si>
    <t>Maska endoskopická č.5 s membránou 30-40-555</t>
  </si>
  <si>
    <t>ZK712</t>
  </si>
  <si>
    <t>Maska supraglotická č. 2,0 8202000</t>
  </si>
  <si>
    <t>ZN311</t>
  </si>
  <si>
    <t>Maska laryngeální  LMA Supreme vel. č 2,5 bal. á 10 ks 175025</t>
  </si>
  <si>
    <t>ZN313</t>
  </si>
  <si>
    <t>Maska laryngeální  LMA Supreme vel. č 4 bal. á 10 ks 175040</t>
  </si>
  <si>
    <t>ZC838</t>
  </si>
  <si>
    <t>Maska anesteziologická č.0 EcoMask ( s proužky ) 7090</t>
  </si>
  <si>
    <t>ZH192</t>
  </si>
  <si>
    <t>Maska endoskopická č.1 s membránou 30-40-111 (30-40-001)</t>
  </si>
  <si>
    <t>ZN709</t>
  </si>
  <si>
    <t>Maska anesteziologická č.1 EcoMask ( s proužky ) 7091</t>
  </si>
  <si>
    <t>ZN711</t>
  </si>
  <si>
    <t>Maska anesteziologická č.3 EcoMask ( s proužky ) 7093</t>
  </si>
  <si>
    <t>ZN710</t>
  </si>
  <si>
    <t>Maska anesteziologická č.2 EcoMask ( s proužky ) 7092</t>
  </si>
  <si>
    <t>ZH450</t>
  </si>
  <si>
    <t>Maska laryngeální Sure Seal LM Cuff Pilot 105200-000040</t>
  </si>
  <si>
    <t>ZH451</t>
  </si>
  <si>
    <t>Maska laryngeální Sure Seal LM Cuff Pilot 105200-000050</t>
  </si>
  <si>
    <t>ZN314</t>
  </si>
  <si>
    <t>Maska laryngeální  LMA Supreme vel. č 5 bal. á 10 ks 175050</t>
  </si>
  <si>
    <t>ZH453</t>
  </si>
  <si>
    <t>Maska laryngeální Sure Seal LM Cuff Pilot 105210-000015</t>
  </si>
  <si>
    <t>ZN608</t>
  </si>
  <si>
    <t>Klobouček intranasální bez stříkačky bal. á 25 ks MAD 300</t>
  </si>
  <si>
    <t>ZO119</t>
  </si>
  <si>
    <t>Maska laryngeální  LMA Supreme vel. č 2,0 bal. á 10 ks 175020</t>
  </si>
  <si>
    <t>ZH452</t>
  </si>
  <si>
    <t>Maska laryngeální Sure Seal LM Cuff Pilot 105210-000010</t>
  </si>
  <si>
    <t>Gáza skládaná 8 cm x 17 cm / 5 ks karton á 1000 ks 37017</t>
  </si>
  <si>
    <t>ZN294</t>
  </si>
  <si>
    <t>Set sterilní pro centrální žilní katetrizaci Medikit SET313 bal. á 24 ks 1230111313</t>
  </si>
  <si>
    <t>ZN295</t>
  </si>
  <si>
    <t>Set sterilní pro suchý převaz rány Medikit SET160 bal. á 160 ks 1230111160</t>
  </si>
  <si>
    <t>ZN466</t>
  </si>
  <si>
    <t>Set sterilní pro regionální anestezii Medikit SET311 bal. á 55 ks 1230111311</t>
  </si>
  <si>
    <t>ZM937</t>
  </si>
  <si>
    <t>Fixace nosních katetrů tubifix hypoalergenní bal. á 100 ks P-NOSE</t>
  </si>
  <si>
    <t>ZA161</t>
  </si>
  <si>
    <t>Zavaděč bal. á 10 ks CI09800</t>
  </si>
  <si>
    <t>ZB337</t>
  </si>
  <si>
    <t>Manžeta TK dospělá 34-43 cm velká M1575A</t>
  </si>
  <si>
    <t>ZB536</t>
  </si>
  <si>
    <t>Kanyla arteriální 20 G/1,1 x 45 mm bal. á 25 ks 682245</t>
  </si>
  <si>
    <t>ZB540</t>
  </si>
  <si>
    <t>Kanyla endobronchiální 39FG 198-39L</t>
  </si>
  <si>
    <t>ZB376</t>
  </si>
  <si>
    <t>Kanyla endobronchiální 39FG 197-39R</t>
  </si>
  <si>
    <t>ZB899</t>
  </si>
  <si>
    <t>Senzor spirologický bal. á 5 ks 8403735-03</t>
  </si>
  <si>
    <t>ZJ375</t>
  </si>
  <si>
    <t>Kanyla endobronchiální 39 116100-000039</t>
  </si>
  <si>
    <t>ZM668</t>
  </si>
  <si>
    <t>Kanyla endobronchiální 37 116200-000037</t>
  </si>
  <si>
    <t>ZM751</t>
  </si>
  <si>
    <t>Kanyla endobronchiální 35 116100-000035</t>
  </si>
  <si>
    <t>ZB737</t>
  </si>
  <si>
    <t>Humid-Vent 3,0 mm á 10 ks 10121</t>
  </si>
  <si>
    <t>ZB539</t>
  </si>
  <si>
    <t>Kanyla endobronchiální 37FG 198-37L</t>
  </si>
  <si>
    <t>ZM595</t>
  </si>
  <si>
    <t>Kanyla endobronchiální 39 116200-000039</t>
  </si>
  <si>
    <t>ZK555</t>
  </si>
  <si>
    <t>Kanyla endobronchiální 37FG 197-37R</t>
  </si>
  <si>
    <t>ZN296</t>
  </si>
  <si>
    <t>Hadička spojovací Gamaplus 1,8 x 450 UNIV NO DOP 606306-ND</t>
  </si>
  <si>
    <t>ZK849</t>
  </si>
  <si>
    <t>Lžíce laryngoskopická 3 bal. á 10 ks 670150-000030</t>
  </si>
  <si>
    <t>ZN845</t>
  </si>
  <si>
    <t>Kanyla endobronchiální 41 116200-000041</t>
  </si>
  <si>
    <t>ZM594</t>
  </si>
  <si>
    <t>Kanyla endobronchiální 37 116100-000037</t>
  </si>
  <si>
    <t>ZB683</t>
  </si>
  <si>
    <t>Sonda žaludeční CH28, délka 80 cm bal. á 25 ks 21231</t>
  </si>
  <si>
    <t>ZB684</t>
  </si>
  <si>
    <t>Sonda žaludeční CH42, délka 80 cm 22-42.520</t>
  </si>
  <si>
    <t>ZH157</t>
  </si>
  <si>
    <t>Souprava epid. ESPOCAN bal. á 10 ks 4556747</t>
  </si>
  <si>
    <t>ZB738</t>
  </si>
  <si>
    <t>Humid-Vent 3,5 mm 10131</t>
  </si>
  <si>
    <t>ZC482</t>
  </si>
  <si>
    <t>Kanyla endobronchiální BBT-A3060-EU</t>
  </si>
  <si>
    <t>ZH197</t>
  </si>
  <si>
    <t>Membrána č.  3 k endoskopické masce 30-40-123 (30-40-103)</t>
  </si>
  <si>
    <t>ZB418</t>
  </si>
  <si>
    <t>Kanyla endobronchiální 35FG 198-35L</t>
  </si>
  <si>
    <t>ZF721</t>
  </si>
  <si>
    <t>Kanyla endobronchiální 41Fr 125-41</t>
  </si>
  <si>
    <t>ZE562</t>
  </si>
  <si>
    <t>Kanyla endobronchiální 28 116100-000028</t>
  </si>
  <si>
    <t>ZD907</t>
  </si>
  <si>
    <t>Zavaděč vzdušný bal.á 10 ks, C-CAE-14.0-70-FIC</t>
  </si>
  <si>
    <t>ZB217</t>
  </si>
  <si>
    <t>Šití dafilon modrý 3/0 (2) bal. á 36 ks C0932353</t>
  </si>
  <si>
    <t>ZF231</t>
  </si>
  <si>
    <t>Jehla spinální spinocan 22 G x 120 mm černá bal. á 25 ks 4506090</t>
  </si>
  <si>
    <t>ZB868</t>
  </si>
  <si>
    <t>Jehla perican 18G 1,30 x 80 mm pro epid.anest. bal. á 25 ks 4512383</t>
  </si>
  <si>
    <t>ZF751</t>
  </si>
  <si>
    <t>Maska anesteziologická č.6 EcoMask ( s proužky ) 7096</t>
  </si>
  <si>
    <t>ZC498</t>
  </si>
  <si>
    <t>Držák močových sáčků UH 800800100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</si>
  <si>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</si>
  <si>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</si>
  <si>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</si>
  <si>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</si>
  <si>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</si>
  <si>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ZC890</t>
  </si>
  <si>
    <t>Manžeta TK k monitoru Datex dvouhadičková obézní dospělá 25 - 50 cm omyvatelná KVS M2 6ZOMC12,13</t>
  </si>
  <si>
    <t>ZI728</t>
  </si>
  <si>
    <t>Kryt ochranný k teploměru celotělový Genius II bal. 2112 ks 303030</t>
  </si>
  <si>
    <t>ZA746</t>
  </si>
  <si>
    <t>Stříkačka injekční 3-dílná 1 ml L tuberculin Omnifix Solo 9161406V</t>
  </si>
  <si>
    <t>ZC001</t>
  </si>
  <si>
    <t>Zavaděč ETK 5F bal. á 25 ks 5-15102</t>
  </si>
  <si>
    <t>ZL716</t>
  </si>
  <si>
    <t>Kanyla introcan safety 3 žlutá 24G bal. á 50 ks 4251127-01</t>
  </si>
  <si>
    <t>ZK973</t>
  </si>
  <si>
    <t>Cévka odsávací CH6 s přerušovačem sání bal. á 50 ks P01190a</t>
  </si>
  <si>
    <t>ZO251</t>
  </si>
  <si>
    <t>Kanyla ET 4,5 s manžetou s Murphyho otvorem bal. á 10 ks 112482-000045</t>
  </si>
  <si>
    <t>ZI673</t>
  </si>
  <si>
    <t>Set pediatrický epidurální bal. á 20 ks EC-05520-P</t>
  </si>
  <si>
    <t>ZK711</t>
  </si>
  <si>
    <t>Maska supraglotická č. 1,5 8215000</t>
  </si>
  <si>
    <t>ZH454</t>
  </si>
  <si>
    <t>Maska laryngeální Sure Seal LM Cuff Pilot 105210-000020</t>
  </si>
  <si>
    <t>ZK713</t>
  </si>
  <si>
    <t>Maska supraglotická č. 2,5 8225000</t>
  </si>
  <si>
    <t>ZK710</t>
  </si>
  <si>
    <t>Maska supraglotická č. 1,0 8201000</t>
  </si>
  <si>
    <t>ZO117</t>
  </si>
  <si>
    <t>Maska laryngeální  LMA Supreme vel. č 1,0 bal. á 10 ks 175010</t>
  </si>
  <si>
    <t>ZO118</t>
  </si>
  <si>
    <t>Maska laryngeální  LMA Supreme vel. č 1,5 bal. á 10 ks 175015</t>
  </si>
  <si>
    <t>ZN312</t>
  </si>
  <si>
    <t>Maska laryngeální  LMA Supreme vel. č 3 bal. á 10 ks 175030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</si>
  <si>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</si>
  <si>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</si>
  <si>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</si>
  <si>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</si>
  <si>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</si>
  <si>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</si>
  <si>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</si>
  <si>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</si>
  <si>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</si>
  <si>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</si>
  <si>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</si>
  <si>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</si>
  <si>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</si>
  <si>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</si>
  <si>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</si>
  <si>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</si>
  <si>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</si>
  <si>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</si>
  <si>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</si>
  <si>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</si>
  <si>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</si>
  <si>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</si>
  <si>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50115090</t>
  </si>
  <si>
    <t>509 SZM zubolékařský (112 02 110)</t>
  </si>
  <si>
    <t>Spotřeba zdravotnického materiálu - orientační přehled</t>
  </si>
  <si>
    <t>ON Data</t>
  </si>
  <si>
    <t>101 - Pracoviště interního lékařství</t>
  </si>
  <si>
    <t>2F5 - Pracov. standard. ústav. lůž. péče TRN a pneumolog</t>
  </si>
  <si>
    <t>301 - Pracoviště pediatrie</t>
  </si>
  <si>
    <t>3F1 - Pracov. standardní ústavní lůžkové péče pediatrick</t>
  </si>
  <si>
    <t>603 - Pracoviště gynekologie a porodnictví</t>
  </si>
  <si>
    <t>606 - Pracoviště ortopedie</t>
  </si>
  <si>
    <t>6F5 - Prac.stand.úst.lůž.péče stomatochir.a čelist.ortop</t>
  </si>
  <si>
    <t>705 - Pracoviště oftalmologie</t>
  </si>
  <si>
    <t>706 - Pracoviště urologie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</si>
  <si>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</si>
  <si>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</si>
  <si>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</si>
  <si>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</si>
  <si>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</si>
  <si>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Axmannová Denisa</t>
  </si>
  <si>
    <t>Bartuš Michal</t>
  </si>
  <si>
    <t>Behúň Ján</t>
  </si>
  <si>
    <t>beze jména</t>
  </si>
  <si>
    <t>Buvaličová Lenka</t>
  </si>
  <si>
    <t>Dobeš Oldřich</t>
  </si>
  <si>
    <t>Doležel Michal</t>
  </si>
  <si>
    <t>Drozdová Adéla</t>
  </si>
  <si>
    <t>Freiwaldová Barbora</t>
  </si>
  <si>
    <t>Gallová Zuzana</t>
  </si>
  <si>
    <t>Herkeĺ Tomáš</t>
  </si>
  <si>
    <t>Jurečková Lucie</t>
  </si>
  <si>
    <t>Jurkovičová Martina</t>
  </si>
  <si>
    <t>Klementová Olga</t>
  </si>
  <si>
    <t>Kovács Richard</t>
  </si>
  <si>
    <t>Mrozek Zdeněk</t>
  </si>
  <si>
    <t>ObarePyszková Lenka</t>
  </si>
  <si>
    <t>Ösziová Xenie</t>
  </si>
  <si>
    <t>Papaj Jakub</t>
  </si>
  <si>
    <t>Papajčík Branislav</t>
  </si>
  <si>
    <t>Poljaková Iveta</t>
  </si>
  <si>
    <t>Pomajbíková Hana</t>
  </si>
  <si>
    <t>Pös Roman</t>
  </si>
  <si>
    <t>Pospíšilová Libuše</t>
  </si>
  <si>
    <t>Prášil Petr</t>
  </si>
  <si>
    <t>Raimr Jakub</t>
  </si>
  <si>
    <t>Skálová Jitka</t>
  </si>
  <si>
    <t>Staněk Václav</t>
  </si>
  <si>
    <t>Špaček Miloslav</t>
  </si>
  <si>
    <t>Špaček Rostislav</t>
  </si>
  <si>
    <t>Špaňhelová Hana</t>
  </si>
  <si>
    <t>Štrba Peter</t>
  </si>
  <si>
    <t>Uvízl Miroslav</t>
  </si>
  <si>
    <t>Vobrová Michaela</t>
  </si>
  <si>
    <t>Vychodil Tomáš</t>
  </si>
  <si>
    <t>Zatloukalová Petra</t>
  </si>
  <si>
    <t>Zelená Barbora</t>
  </si>
  <si>
    <t>Zdravotní výkony vykázané na pracovišti v rámci ambulantní péče dle lékařů *</t>
  </si>
  <si>
    <t>101</t>
  </si>
  <si>
    <t>V</t>
  </si>
  <si>
    <t>78022</t>
  </si>
  <si>
    <t>CÍLENÉ VYŠETŘENÍ ANESTEZIOLOGEM</t>
  </si>
  <si>
    <t>78023</t>
  </si>
  <si>
    <t>KONTROLNÍ VYŠETŘENÍ ANESTEZIOLOGEM</t>
  </si>
  <si>
    <t>78987</t>
  </si>
  <si>
    <t>KOMBINOVANÁ I. V. A INHALAČNÍ ANESTÉZIE Á 20 MIN.</t>
  </si>
  <si>
    <t>78992</t>
  </si>
  <si>
    <t>ANALGOSEDACE INTRAVENÓZNÍ</t>
  </si>
  <si>
    <t>78121</t>
  </si>
  <si>
    <t>KAPNOMETRIE PŘI ANESTEZII Á 20 MINUT</t>
  </si>
  <si>
    <t>78985</t>
  </si>
  <si>
    <t>ANESTÉZIE INTRAVENOZNÍ Á 20 MIN.</t>
  </si>
  <si>
    <t>2F5</t>
  </si>
  <si>
    <t>301</t>
  </si>
  <si>
    <t>78111</t>
  </si>
  <si>
    <t>3F1</t>
  </si>
  <si>
    <t>78999</t>
  </si>
  <si>
    <t>ZAJIŠTĚNÍ DÝCHACÍCH CEST PŘI ANESTEZII</t>
  </si>
  <si>
    <t>603</t>
  </si>
  <si>
    <t>78112</t>
  </si>
  <si>
    <t>INHALAČNÍ ANESTÉZIE Á 20 MIN.</t>
  </si>
  <si>
    <t>606</t>
  </si>
  <si>
    <t>09227</t>
  </si>
  <si>
    <t>I. V. APLIKACE KRVE NEBO KREVNÍCH DERIVÁTŮ</t>
  </si>
  <si>
    <t>78993</t>
  </si>
  <si>
    <t xml:space="preserve">ZAVEDENÍ SVODNÉ ANESTÉZIE NERVU A NERVOVÉ PLETENĚ </t>
  </si>
  <si>
    <t>09225</t>
  </si>
  <si>
    <t>KANYLACE CENTRÁLNÍ ŽÍLY ZA KONTROLY CELKOVÉHO STAV</t>
  </si>
  <si>
    <t>6F5</t>
  </si>
  <si>
    <t>705</t>
  </si>
  <si>
    <t>78986</t>
  </si>
  <si>
    <t>706</t>
  </si>
  <si>
    <t>708</t>
  </si>
  <si>
    <t>1</t>
  </si>
  <si>
    <t>0000498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</si>
  <si>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</si>
  <si>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</si>
  <si>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</si>
  <si>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</si>
  <si>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</si>
  <si>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</si>
  <si>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</si>
  <si>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</si>
  <si>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SOLU-MEDROL 40 MG/ML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</si>
  <si>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</si>
  <si>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</si>
  <si>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</si>
  <si>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</si>
  <si>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</si>
  <si>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</si>
  <si>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</si>
  <si>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</si>
  <si>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</si>
  <si>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</si>
  <si>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</si>
  <si>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</si>
  <si>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 40 MG/ML</t>
  </si>
  <si>
    <t>0090719</t>
  </si>
  <si>
    <t>TRAMAL INJEKČNÍ ROZTOK 100 MG/2 ML</t>
  </si>
  <si>
    <t>0098864</t>
  </si>
  <si>
    <t>0098872</t>
  </si>
  <si>
    <t>0098876</t>
  </si>
  <si>
    <t>0030160</t>
  </si>
  <si>
    <t>MIDAZOLAM TORREX 1 MG/ML</t>
  </si>
  <si>
    <t>0003761</t>
  </si>
  <si>
    <t>0013440</t>
  </si>
  <si>
    <t>0010820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</si>
  <si>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</si>
  <si>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</si>
  <si>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</si>
  <si>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</si>
  <si>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</si>
  <si>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</si>
  <si>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</si>
  <si>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</si>
  <si>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</si>
  <si>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</si>
  <si>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</si>
  <si>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</si>
  <si>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</si>
  <si>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</si>
  <si>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</si>
  <si>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</si>
  <si>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</si>
  <si>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</si>
  <si>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</si>
  <si>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</si>
  <si>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</si>
  <si>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</si>
  <si>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</si>
  <si>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</si>
  <si>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</si>
  <si>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</si>
  <si>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</si>
  <si>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</si>
  <si>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</si>
  <si>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</si>
  <si>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</si>
  <si>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</si>
  <si>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</si>
  <si>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</si>
  <si>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</si>
  <si>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</si>
  <si>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</si>
  <si>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</si>
  <si>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</si>
  <si>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</si>
  <si>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</si>
  <si>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</si>
  <si>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</si>
  <si>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</si>
  <si>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78220</t>
  </si>
  <si>
    <t>80023</t>
  </si>
  <si>
    <t>KONTROLNÍ VYŠETŘENÍ ALGEZIOLOGEM</t>
  </si>
  <si>
    <t>78310</t>
  </si>
  <si>
    <t xml:space="preserve">NEODKLADNÁ KARDIOPULMONÁLNÍ RESUSCITACE ROZŠÍŘENÁ </t>
  </si>
  <si>
    <t>80200</t>
  </si>
  <si>
    <t xml:space="preserve">RADIOFREKVENČNÍ MINIMÁLNĚ INVAZIVNÍ VÝKON V LÉČBĚ </t>
  </si>
  <si>
    <t>0049189</t>
  </si>
  <si>
    <t>KATETR CENTRÁLNÍ VENÓZNÍ KIT</t>
  </si>
  <si>
    <t>78113</t>
  </si>
  <si>
    <t>78114</t>
  </si>
  <si>
    <t>ANESTÉZIE S TRACHEÁLNÍ INTUBACÍ NEBO S LARYNGEÁLNÍ</t>
  </si>
  <si>
    <t>78988</t>
  </si>
  <si>
    <t>78820</t>
  </si>
  <si>
    <t>78130</t>
  </si>
  <si>
    <t>ANESTÉZIE DÍTĚTE DO 3 LET, PŘIČTI KE KÓDU ANESTÉZI</t>
  </si>
  <si>
    <t>78060</t>
  </si>
  <si>
    <t>POSTANESTETICKÁ PÉČE PROVÁDĚNÁ ANESTEZIOLOGEM</t>
  </si>
  <si>
    <t>FIXÁTOR ZEVNÍ MEFISTO,SYNTHES</t>
  </si>
  <si>
    <t>78998</t>
  </si>
  <si>
    <t>ZAVEDENÍ EPIDURÁLNÍHO KATÉTRU A ZAVEDENÍ OBDOBNÉHO</t>
  </si>
  <si>
    <t>7T8</t>
  </si>
  <si>
    <t>78890</t>
  </si>
  <si>
    <t xml:space="preserve">SIGNÁLNÍ VÝKON INDIKACE ODBĚRU ORGÁNU NEBO ORGÁNŮ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</si>
  <si>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</si>
  <si>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</si>
  <si>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</si>
  <si>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</si>
  <si>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</si>
  <si>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</si>
  <si>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</si>
  <si>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</si>
  <si>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</si>
  <si>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</si>
  <si>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</si>
  <si>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</si>
  <si>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</si>
  <si>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</si>
  <si>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</si>
  <si>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</si>
  <si>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</si>
  <si>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</si>
  <si>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</si>
  <si>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</si>
  <si>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</si>
  <si>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</si>
  <si>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</si>
  <si>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</si>
  <si>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</si>
  <si>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</si>
  <si>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</si>
  <si>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</si>
  <si>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</si>
  <si>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78989</t>
  </si>
  <si>
    <t>ANESTÉZIE S ŘÍZENOU VENTILACÍ Á 20 MIN.</t>
  </si>
  <si>
    <t>78997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</si>
  <si>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</si>
  <si>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</si>
  <si>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</si>
  <si>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</si>
  <si>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</si>
  <si>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</si>
  <si>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51625</t>
  </si>
  <si>
    <t>PEROPERAČNÍ POUŽITÍ PACIENTSKÉ OHŘÍVACÍ SOUPRAVY -</t>
  </si>
  <si>
    <t>78116</t>
  </si>
  <si>
    <t>78994</t>
  </si>
  <si>
    <t>EPIDURÁLNÍ NEBO SUBARACHNOIDEÁLNÍ ANESTÉZIE Á 20 M</t>
  </si>
  <si>
    <t>78320</t>
  </si>
  <si>
    <t>02</t>
  </si>
  <si>
    <t>78242</t>
  </si>
  <si>
    <t>78230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</si>
  <si>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</si>
  <si>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</si>
  <si>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</si>
  <si>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</si>
  <si>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</si>
  <si>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</si>
  <si>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25113</t>
  </si>
  <si>
    <t>FLEXIBILNÍ BRONCHOSKOPIE DIAGNOSTICKÁ NEBO TERAPEU</t>
  </si>
  <si>
    <t>78991</t>
  </si>
  <si>
    <t>78995</t>
  </si>
  <si>
    <t>78117</t>
  </si>
  <si>
    <t>78996</t>
  </si>
  <si>
    <t>78830</t>
  </si>
  <si>
    <t>ZAVEDENÍ INTRAJEJUNÁLNÍ SONDY PRO ENTERÁLNÍ VÝŽIVU</t>
  </si>
  <si>
    <t>78860</t>
  </si>
  <si>
    <t>TUNELIZACE KATÉTRU</t>
  </si>
  <si>
    <t>02125</t>
  </si>
  <si>
    <t>OČKOVÁNÍ VČETNĚ OČKOVACÍ LÁTKY, KTERÁ JE HRAZENA Z</t>
  </si>
  <si>
    <t>05</t>
  </si>
  <si>
    <t>0049179</t>
  </si>
  <si>
    <t>SOUPRAVA SPOJOVACÍ PRO CAPD-ROZDVOJKA</t>
  </si>
  <si>
    <t>78231</t>
  </si>
  <si>
    <t>78815</t>
  </si>
  <si>
    <t>MASIVNÍ PŘETLAKOVÉ NÁHRADY</t>
  </si>
  <si>
    <t>06</t>
  </si>
  <si>
    <t>0049159</t>
  </si>
  <si>
    <t>POUZDRO PRO 3MM HYSTEROSKOP VERSASCOPE GMS805</t>
  </si>
  <si>
    <t>5F1</t>
  </si>
  <si>
    <t>32510</t>
  </si>
  <si>
    <t>ZAVEDENÍ DLOUHODOBÉ KANYLACE CENTRÁLNÍHO ŽILNÍHO S</t>
  </si>
  <si>
    <t>51113</t>
  </si>
  <si>
    <t>MYOTOMIE MUSCULUS KRIKOFARINGIKUS</t>
  </si>
  <si>
    <t>51213</t>
  </si>
  <si>
    <t>SUBTOTÁLNÍ NEBO TOTÁLNÍ EXSTIRPACE JÍCNU BEZ TORAK</t>
  </si>
  <si>
    <t>51333</t>
  </si>
  <si>
    <t>PANKREATODIGESTIVNÍ SPOJKY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</si>
  <si>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</si>
  <si>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</si>
  <si>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</si>
  <si>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</si>
  <si>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</si>
  <si>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</si>
  <si>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</si>
  <si>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</si>
  <si>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</si>
  <si>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</si>
  <si>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</si>
  <si>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</si>
  <si>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</si>
  <si>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</si>
  <si>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</si>
  <si>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</si>
  <si>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</si>
  <si>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</si>
  <si>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</si>
  <si>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</si>
  <si>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</si>
  <si>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</si>
  <si>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</si>
  <si>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DIVULZE ANU EV. S VYNĚTÍM CIZÍHO TĚLESA A MANUÁLNÍ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</si>
  <si>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</si>
  <si>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</si>
  <si>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</si>
  <si>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</si>
  <si>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</si>
  <si>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</si>
  <si>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</si>
  <si>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</si>
  <si>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56324</t>
  </si>
  <si>
    <t>DEKOMPRESE OSTATNÍCH VELKÝCH A STŘEDNÍCH NERVŮ</t>
  </si>
  <si>
    <t>57213</t>
  </si>
  <si>
    <t>PLASTICKÉ VÝKONY NA PRŮDUŠNICI A VELKÝCH BRONŠÍCH</t>
  </si>
  <si>
    <t>57253</t>
  </si>
  <si>
    <t>PLEUREKTOMIE - ABRAZE</t>
  </si>
  <si>
    <t>66683</t>
  </si>
  <si>
    <t>AMPUTACE JEDNOHO PAPRSKU DOLNÍ KONČETINY</t>
  </si>
  <si>
    <t>71717</t>
  </si>
  <si>
    <t>TRACHEOTOMIE</t>
  </si>
  <si>
    <t>76479</t>
  </si>
  <si>
    <t>NEFREKTOMIE TRANSPERITONEÁLNÍ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</si>
  <si>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</si>
  <si>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</si>
  <si>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</si>
  <si>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</si>
  <si>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</si>
  <si>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</si>
  <si>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</si>
  <si>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</si>
  <si>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</si>
  <si>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</si>
  <si>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</si>
  <si>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</si>
  <si>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</si>
  <si>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</si>
  <si>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</si>
  <si>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</si>
  <si>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</si>
  <si>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</si>
  <si>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</si>
  <si>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</si>
  <si>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</si>
  <si>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</si>
  <si>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</si>
  <si>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</si>
  <si>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07356</t>
  </si>
  <si>
    <t>(VZP) TROMBECTOMIE BYPASSU BŘIŠNÍ AORTY</t>
  </si>
  <si>
    <t>07335</t>
  </si>
  <si>
    <t>(VZP) BYPASS AORTO - ILICKÝ NEBO NÁHRADA OBOUSTRAN</t>
  </si>
  <si>
    <t>07391</t>
  </si>
  <si>
    <t>(VZP) NEPŘÍMÁ EMBOLECTOMIE A. ILIACA CESTOU A. FEM</t>
  </si>
  <si>
    <t>07401</t>
  </si>
  <si>
    <t>(VZP) REVIZE V OBLASTI PÁNEVNÍCH TEPEN PRO  KRVÁCE</t>
  </si>
  <si>
    <t>07332</t>
  </si>
  <si>
    <t>(VZP) BYPASS AORTO - ILICKÝ NEBO NÁHRADA JEDNOSTRA</t>
  </si>
  <si>
    <t>07376</t>
  </si>
  <si>
    <t>(VZP) BYPASS NEBO NÁHRADA ILIKO - ILICKÁ PROTETICK</t>
  </si>
  <si>
    <t>57229</t>
  </si>
  <si>
    <t>PLEUROSTOMIE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</si>
  <si>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</si>
  <si>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</si>
  <si>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</si>
  <si>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</si>
  <si>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</si>
  <si>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</si>
  <si>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</si>
  <si>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</si>
  <si>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</si>
  <si>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</si>
  <si>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</si>
  <si>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</si>
  <si>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</si>
  <si>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</si>
  <si>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</si>
  <si>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</si>
  <si>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</si>
  <si>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</si>
  <si>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</si>
  <si>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</si>
  <si>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</si>
  <si>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</si>
  <si>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</si>
  <si>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</si>
  <si>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</si>
  <si>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</si>
  <si>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</si>
  <si>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</si>
  <si>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</si>
  <si>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</si>
  <si>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</si>
  <si>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</si>
  <si>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</si>
  <si>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</si>
  <si>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</si>
  <si>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</si>
  <si>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</si>
  <si>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</si>
  <si>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</si>
  <si>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</si>
  <si>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</si>
  <si>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</si>
  <si>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</si>
  <si>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</si>
  <si>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</si>
  <si>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</si>
  <si>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</si>
  <si>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</si>
  <si>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</si>
  <si>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</si>
  <si>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</si>
  <si>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</si>
  <si>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</si>
  <si>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</si>
  <si>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</si>
  <si>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</si>
  <si>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</si>
  <si>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</si>
  <si>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</si>
  <si>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</si>
  <si>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</si>
  <si>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</si>
  <si>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</si>
  <si>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</si>
  <si>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</si>
  <si>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</si>
  <si>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</si>
  <si>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</si>
  <si>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</si>
  <si>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</si>
  <si>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</si>
  <si>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</si>
  <si>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51355</t>
  </si>
  <si>
    <t>DVOJ - A VÍCENÁSOBNÁ RESEKCE A (NEBO) ANASTOMÓZA T</t>
  </si>
  <si>
    <t>07418</t>
  </si>
  <si>
    <t>(VZP) TROMBECTOMIE  A. FEMORALIS A JEJÍCH VĚTVÍ</t>
  </si>
  <si>
    <t>90844</t>
  </si>
  <si>
    <t>(DRG) PLEUREKTOMIE ABRAZE THORAKOSKOPICKY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</si>
  <si>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</si>
  <si>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</si>
  <si>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</si>
  <si>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</si>
  <si>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</si>
  <si>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</si>
  <si>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</si>
  <si>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</si>
  <si>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07393</t>
  </si>
  <si>
    <t>(VZP)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</si>
  <si>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</si>
  <si>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</si>
  <si>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</si>
  <si>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</si>
  <si>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</si>
  <si>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</si>
  <si>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07364</t>
  </si>
  <si>
    <t>(VZP) ZAVEDENÍ STENTGRAFTU DO BŘIŠNÍ AORTY S VISCE</t>
  </si>
  <si>
    <t>07428</t>
  </si>
  <si>
    <t>(VZP) REVIZE V OBLASTI STEHNA PRO  KRVÁCENÍ</t>
  </si>
  <si>
    <t>57237</t>
  </si>
  <si>
    <t>SUTURA RUPTUTY BRÁNICE TORAKOTOMICKÝM PŘÍSTUPEM</t>
  </si>
  <si>
    <t>07329</t>
  </si>
  <si>
    <t>(VZP) NÁHRADA AORTO - AORTÁLNÍ PROTETICKÁ</t>
  </si>
  <si>
    <t>07161</t>
  </si>
  <si>
    <t>(DRG) STENTING DESCENDENTNÍ AORTY PRO AKUTNÍ DISEK</t>
  </si>
  <si>
    <t>51117</t>
  </si>
  <si>
    <t>KRČNÍ EZOFAGOSTOMIE</t>
  </si>
  <si>
    <t>54130</t>
  </si>
  <si>
    <t>ANEURYSMA BŘIŠNÍ AORTY  INFRARENÁLNÍ NEBO ANEURYSM</t>
  </si>
  <si>
    <t>07360</t>
  </si>
  <si>
    <t>(VZP) UZÁVĚR AORTO - KAVÁLNÍ PÍŠTĚLE</t>
  </si>
  <si>
    <t>07372</t>
  </si>
  <si>
    <t>(VZP) OPERAČNÍ UZÁVĚR VĚTVE BŘIŠNÍ AORTY</t>
  </si>
  <si>
    <t>07387</t>
  </si>
  <si>
    <t>(VZP) JINÉ REKONSTRUKCE V OBLASTI PÁNEVNÍCH TEPEN</t>
  </si>
  <si>
    <t>5F3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</si>
  <si>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</si>
  <si>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</si>
  <si>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</si>
  <si>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</si>
  <si>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</si>
  <si>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</si>
  <si>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</si>
  <si>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</si>
  <si>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</si>
  <si>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</si>
  <si>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</si>
  <si>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</si>
  <si>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</si>
  <si>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</si>
  <si>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</si>
  <si>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</si>
  <si>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</si>
  <si>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</si>
  <si>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</si>
  <si>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</si>
  <si>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</si>
  <si>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</si>
  <si>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</si>
  <si>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</si>
  <si>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</si>
  <si>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</si>
  <si>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</si>
  <si>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</si>
  <si>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</si>
  <si>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</si>
  <si>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61247</t>
  </si>
  <si>
    <t>OPERACE KARPÁLNÍHO TUNELU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</si>
  <si>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</si>
  <si>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</si>
  <si>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</si>
  <si>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</si>
  <si>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</si>
  <si>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</si>
  <si>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</si>
  <si>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</si>
  <si>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</si>
  <si>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</si>
  <si>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</si>
  <si>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</si>
  <si>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</si>
  <si>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</si>
  <si>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</si>
  <si>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</si>
  <si>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</si>
  <si>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</si>
  <si>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</si>
  <si>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</si>
  <si>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</si>
  <si>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</si>
  <si>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</si>
  <si>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</si>
  <si>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</si>
  <si>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</si>
  <si>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</si>
  <si>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</si>
  <si>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</si>
  <si>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</si>
  <si>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</si>
  <si>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</si>
  <si>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</si>
  <si>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</si>
  <si>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</si>
  <si>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</si>
  <si>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</si>
  <si>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</si>
  <si>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</si>
  <si>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</si>
  <si>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</si>
  <si>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</si>
  <si>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</si>
  <si>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</si>
  <si>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</si>
  <si>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</si>
  <si>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</si>
  <si>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</si>
  <si>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</si>
  <si>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</si>
  <si>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</si>
  <si>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66915</t>
  </si>
  <si>
    <t>DEKOMPRESE FASCIÁLNÍHO LOŽE</t>
  </si>
  <si>
    <t>53455</t>
  </si>
  <si>
    <t>OTEVŘENÁ REPOZICE ZLOMENINY KOSTI PATNÍ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</si>
  <si>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</si>
  <si>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</si>
  <si>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</si>
  <si>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</si>
  <si>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</si>
  <si>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</si>
  <si>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</si>
  <si>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</si>
  <si>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</si>
  <si>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</si>
  <si>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</si>
  <si>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</si>
  <si>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</si>
  <si>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</si>
  <si>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</si>
  <si>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</si>
  <si>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</si>
  <si>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</si>
  <si>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</si>
  <si>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</si>
  <si>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</si>
  <si>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</si>
  <si>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</si>
  <si>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</si>
  <si>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</si>
  <si>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</si>
  <si>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</si>
  <si>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</si>
  <si>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</si>
  <si>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</si>
  <si>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</si>
  <si>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</si>
  <si>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</si>
  <si>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</si>
  <si>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</si>
  <si>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</si>
  <si>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</si>
  <si>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</si>
  <si>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</si>
  <si>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</si>
  <si>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</si>
  <si>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</si>
  <si>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</si>
  <si>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</si>
  <si>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</si>
  <si>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</si>
  <si>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</si>
  <si>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</si>
  <si>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</si>
  <si>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</si>
  <si>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</si>
  <si>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</si>
  <si>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</si>
  <si>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</si>
  <si>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</si>
  <si>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</si>
  <si>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</si>
  <si>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</si>
  <si>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</si>
  <si>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</si>
  <si>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</si>
  <si>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</si>
  <si>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</si>
  <si>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</si>
  <si>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56147</t>
  </si>
  <si>
    <t>OŠETŘENÍ KOMPLIKOVANÉ ZLOMENINY LEBKY S (BEZ) REPA</t>
  </si>
  <si>
    <t>6F1</t>
  </si>
  <si>
    <t>61113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</si>
  <si>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</si>
  <si>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</si>
  <si>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</si>
  <si>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</si>
  <si>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</si>
  <si>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</si>
  <si>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</si>
  <si>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</si>
  <si>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</si>
  <si>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</si>
  <si>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</si>
  <si>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</si>
  <si>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</si>
  <si>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</si>
  <si>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61121</t>
  </si>
  <si>
    <t>CÉVNÍ ANASTOMOSA MIKROCHIRURGICKOU TECHNIKOU</t>
  </si>
  <si>
    <t>62440</t>
  </si>
  <si>
    <t>ŠTĚP PŘI POPÁLENÍ (A OSTATNÍCH KOŽNÍCH ZTRÁTÁCH) D</t>
  </si>
  <si>
    <t>62420</t>
  </si>
  <si>
    <t>ŠTĚP PŘI POPÁLENÍ (A OSTATNÍCH KOŽNÍCH ZTRÁTÁCH) -</t>
  </si>
  <si>
    <t>61169</t>
  </si>
  <si>
    <t>TRANSPOZICE MUSKULÁRNÍHO LALOKU</t>
  </si>
  <si>
    <t>61251</t>
  </si>
  <si>
    <t>POLICIZACE PRSTU</t>
  </si>
  <si>
    <t>6F3</t>
  </si>
  <si>
    <t>90809</t>
  </si>
  <si>
    <t>(DRG) ADNEXEKTOMIE LAPAROSKOPICKY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</si>
  <si>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</si>
  <si>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</si>
  <si>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</si>
  <si>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</si>
  <si>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</si>
  <si>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</si>
  <si>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</si>
  <si>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</si>
  <si>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</si>
  <si>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</si>
  <si>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</si>
  <si>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</si>
  <si>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65939</t>
  </si>
  <si>
    <t>HEMIMANDIBULEKTOMIE S EXARTIKULACÍ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</si>
  <si>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</si>
  <si>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</si>
  <si>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</si>
  <si>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</si>
  <si>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</si>
  <si>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</si>
  <si>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6F6</t>
  </si>
  <si>
    <t>66889</t>
  </si>
  <si>
    <t>POUHÁ REVIZE ALOPLASTIKY</t>
  </si>
  <si>
    <t>66815</t>
  </si>
  <si>
    <t>AUTOGENNÍ ŠTĚP</t>
  </si>
  <si>
    <t>66865</t>
  </si>
  <si>
    <t>EXCIZE A EXSTIRPACE KOSTI - RESEKCE A NÁHRADA JINÝ</t>
  </si>
  <si>
    <t>0049990</t>
  </si>
  <si>
    <t>7F1</t>
  </si>
  <si>
    <t>71311</t>
  </si>
  <si>
    <t>LARYNGOSKOPIE PŘÍMÁ</t>
  </si>
  <si>
    <t>71758</t>
  </si>
  <si>
    <t>LATERÁLNÍ FARYNGOTOMIE</t>
  </si>
  <si>
    <t>71763</t>
  </si>
  <si>
    <t>TONZILEKTOMIE</t>
  </si>
  <si>
    <t>7F6</t>
  </si>
  <si>
    <t>76343</t>
  </si>
  <si>
    <t>RESEKCE, SUTURA URETERU JEDNOSTRANNÁ</t>
  </si>
  <si>
    <t>76363</t>
  </si>
  <si>
    <t xml:space="preserve">CYSTOTOMIE EV. CYSTOSTOMIE (EXTRAKCE KONKREMENTU, </t>
  </si>
  <si>
    <t>76531</t>
  </si>
  <si>
    <t>CYSTOURETROSKOPIE</t>
  </si>
  <si>
    <t>76565</t>
  </si>
  <si>
    <t>BIOPSIE EV. EXTRAKCE Z MĚCHÝŘE - CIZÍ TĚLESO, KONK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</si>
  <si>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</si>
  <si>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</si>
  <si>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</si>
  <si>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</si>
  <si>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</si>
  <si>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</si>
  <si>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</si>
  <si>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</si>
  <si>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</si>
  <si>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</si>
  <si>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</si>
  <si>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</si>
  <si>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</si>
  <si>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</si>
  <si>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0014570</t>
  </si>
  <si>
    <t>0014583</t>
  </si>
  <si>
    <t>0015643</t>
  </si>
  <si>
    <t>0016547</t>
  </si>
  <si>
    <t>0016600</t>
  </si>
  <si>
    <t>0017041</t>
  </si>
  <si>
    <t>CEFOBID 1 G</t>
  </si>
  <si>
    <t>0020605</t>
  </si>
  <si>
    <t>0025746</t>
  </si>
  <si>
    <t>INVANZ 1 G</t>
  </si>
  <si>
    <t>0026041</t>
  </si>
  <si>
    <t>KIOVIG 100 MG/ML</t>
  </si>
  <si>
    <t>0026042</t>
  </si>
  <si>
    <t>0026127</t>
  </si>
  <si>
    <t>0026902</t>
  </si>
  <si>
    <t>0027429</t>
  </si>
  <si>
    <t>CANCIDAS 50 MG</t>
  </si>
  <si>
    <t>0028137</t>
  </si>
  <si>
    <t>0029979</t>
  </si>
  <si>
    <t>FLEBOGAMMA DIF 50 MG/ML</t>
  </si>
  <si>
    <t>0029980</t>
  </si>
  <si>
    <t>0047064</t>
  </si>
  <si>
    <t>TAVANIC I.V.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</si>
  <si>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</si>
  <si>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</si>
  <si>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</si>
  <si>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</si>
  <si>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</si>
  <si>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</si>
  <si>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</si>
  <si>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</si>
  <si>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</si>
  <si>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</si>
  <si>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</si>
  <si>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</si>
  <si>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</si>
  <si>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</si>
  <si>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</si>
  <si>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</si>
  <si>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</si>
  <si>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</si>
  <si>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</si>
  <si>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</si>
  <si>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</si>
  <si>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</si>
  <si>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</si>
  <si>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</si>
  <si>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</si>
  <si>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</si>
  <si>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</si>
  <si>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</si>
  <si>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</si>
  <si>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</si>
  <si>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</si>
  <si>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0085515</t>
  </si>
  <si>
    <t>0085516</t>
  </si>
  <si>
    <t>0091148</t>
  </si>
  <si>
    <t>VULMIZOLIN 1,0</t>
  </si>
  <si>
    <t>0092290</t>
  </si>
  <si>
    <t>EDICIN 1 G</t>
  </si>
  <si>
    <t>0093650</t>
  </si>
  <si>
    <t>ACTILYSE</t>
  </si>
  <si>
    <t>0094155</t>
  </si>
  <si>
    <t>0094176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</si>
  <si>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</si>
  <si>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</si>
  <si>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</si>
  <si>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</si>
  <si>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</si>
  <si>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</si>
  <si>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</si>
  <si>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0119095</t>
  </si>
  <si>
    <t>FLEXBUMIN 200 G/L</t>
  </si>
  <si>
    <t>0121238</t>
  </si>
  <si>
    <t>CEFTRIAXON KABI 1 G</t>
  </si>
  <si>
    <t>0121240</t>
  </si>
  <si>
    <t>0129767</t>
  </si>
  <si>
    <t>IMIPENEM/CILASTATIN KABI 500 MG/500 MG</t>
  </si>
  <si>
    <t>0130149</t>
  </si>
  <si>
    <t>0131654</t>
  </si>
  <si>
    <t>CEFTAZIDIM KABI 1 G</t>
  </si>
  <si>
    <t>0131656</t>
  </si>
  <si>
    <t>CEFTAZIDIM KABI 2 G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</si>
  <si>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</si>
  <si>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</si>
  <si>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</si>
  <si>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</si>
  <si>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</si>
  <si>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</si>
  <si>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</si>
  <si>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</si>
  <si>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</si>
  <si>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</si>
  <si>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</si>
  <si>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0162809</t>
  </si>
  <si>
    <t>0164350</t>
  </si>
  <si>
    <t>TAZOCIN 4 G/0,5 G</t>
  </si>
  <si>
    <t>0164401</t>
  </si>
  <si>
    <t>0166269</t>
  </si>
  <si>
    <t>0198417</t>
  </si>
  <si>
    <t>0500570</t>
  </si>
  <si>
    <t>0500720</t>
  </si>
  <si>
    <t>ATENATIV</t>
  </si>
  <si>
    <t>0198192</t>
  </si>
  <si>
    <t>SEFOTAK 1 G</t>
  </si>
  <si>
    <t>0129057</t>
  </si>
  <si>
    <t>0136083</t>
  </si>
  <si>
    <t>0087200</t>
  </si>
  <si>
    <t>MAXIPIME 2 G</t>
  </si>
  <si>
    <t>0137483</t>
  </si>
  <si>
    <t>0201030</t>
  </si>
  <si>
    <t>0193477</t>
  </si>
  <si>
    <t>ZINFORO 600 MG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</si>
  <si>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</si>
  <si>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</si>
  <si>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</si>
  <si>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</si>
  <si>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</si>
  <si>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</si>
  <si>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</si>
  <si>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</si>
  <si>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0147815</t>
  </si>
  <si>
    <t>OCTAGAM 10 %</t>
  </si>
  <si>
    <t>0151460</t>
  </si>
  <si>
    <t>CEFUROXIM KABI 750 MG</t>
  </si>
  <si>
    <t>0192558</t>
  </si>
  <si>
    <t>ANTITHROMBIN III NF BAXTER</t>
  </si>
  <si>
    <t>0129836</t>
  </si>
  <si>
    <t>CLINDAMYCIN KABI 150 MG/ML</t>
  </si>
  <si>
    <t>0147977</t>
  </si>
  <si>
    <t>MEROPENEM HOSPIRA 1 G</t>
  </si>
  <si>
    <t>0192353</t>
  </si>
  <si>
    <t>0146122</t>
  </si>
  <si>
    <t>0166265</t>
  </si>
  <si>
    <t>0183926</t>
  </si>
  <si>
    <t>0202911</t>
  </si>
  <si>
    <t>0003902</t>
  </si>
  <si>
    <t>ZYVOXID 600 MG POTAHOVANÉ TABLETY</t>
  </si>
  <si>
    <t>0029449</t>
  </si>
  <si>
    <t>NOVOSEVEN 100 KIU (2 MG)</t>
  </si>
  <si>
    <t>NOVOSEVEN 2 MG (100KIU)</t>
  </si>
  <si>
    <t>0011453</t>
  </si>
  <si>
    <t>0195147</t>
  </si>
  <si>
    <t>0186672</t>
  </si>
  <si>
    <t>LINEZOLID SANDOZ 2 MG/ML INFUZNÍ ROZTOK</t>
  </si>
  <si>
    <t>FLEBOGAMMA DIF 100 MG/ML</t>
  </si>
  <si>
    <t>0183812</t>
  </si>
  <si>
    <t>0183817</t>
  </si>
  <si>
    <t>0049842</t>
  </si>
  <si>
    <t>0088214</t>
  </si>
  <si>
    <t>EFLORAN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</si>
  <si>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</si>
  <si>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</si>
  <si>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</si>
  <si>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</si>
  <si>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</si>
  <si>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</si>
  <si>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</si>
  <si>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</si>
  <si>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</si>
  <si>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</si>
  <si>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</si>
  <si>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</si>
  <si>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</si>
  <si>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</si>
  <si>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</si>
  <si>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</si>
  <si>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</si>
  <si>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</si>
  <si>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</si>
  <si>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</si>
  <si>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</si>
  <si>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</si>
  <si>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</si>
  <si>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</si>
  <si>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</si>
  <si>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</si>
  <si>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</si>
  <si>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</si>
  <si>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</si>
  <si>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</si>
  <si>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0001739</t>
  </si>
  <si>
    <t>DRÁT KIRSCHNERŮV OCEL</t>
  </si>
  <si>
    <t>0002264</t>
  </si>
  <si>
    <t>0002370</t>
  </si>
  <si>
    <t>FIXÁTOR ZEVNÍ TRUBKOVÝ, SYNTHES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</si>
  <si>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</si>
  <si>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</si>
  <si>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</si>
  <si>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</si>
  <si>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</si>
  <si>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</si>
  <si>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</si>
  <si>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</si>
  <si>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</si>
  <si>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</si>
  <si>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</si>
  <si>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</si>
  <si>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</si>
  <si>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</si>
  <si>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</si>
  <si>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</si>
  <si>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</si>
  <si>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</si>
  <si>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</si>
  <si>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</si>
  <si>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</si>
  <si>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</si>
  <si>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</si>
  <si>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</si>
  <si>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</si>
  <si>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</si>
  <si>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</si>
  <si>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</si>
  <si>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</si>
  <si>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</si>
  <si>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0013004</t>
  </si>
  <si>
    <t>STAPLER LINEÁRNÍ - TX60B; TX60G</t>
  </si>
  <si>
    <t>0013010</t>
  </si>
  <si>
    <t>STAPLER LINEÁRNÍ S NOŽEM - TCT75; TLC75; TCD75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</si>
  <si>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</si>
  <si>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</si>
  <si>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</si>
  <si>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</si>
  <si>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</si>
  <si>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</si>
  <si>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</si>
  <si>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</si>
  <si>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</si>
  <si>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</si>
  <si>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</si>
  <si>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</si>
  <si>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</si>
  <si>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</si>
  <si>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0017751</t>
  </si>
  <si>
    <t>0018678</t>
  </si>
  <si>
    <t>CEMENT KOSTNÍ PALACOS R - 40 + GENTAMICINUM  2X40G</t>
  </si>
  <si>
    <t>0024989</t>
  </si>
  <si>
    <t xml:space="preserve">KOTVIČKA TITANOVÁ PRO STABILIZACI RAMENE GII, GII 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</si>
  <si>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</si>
  <si>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</si>
  <si>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</si>
  <si>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</si>
  <si>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</si>
  <si>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</si>
  <si>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</si>
  <si>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</si>
  <si>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</si>
  <si>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0030515</t>
  </si>
  <si>
    <t xml:space="preserve">ZÁSOBNÍK PRO LINEÁRNÍ STAPLER - TA PREMIUM 55-4.8 </t>
  </si>
  <si>
    <t>0030617</t>
  </si>
  <si>
    <t>STAPLER KOŽNÍ ROYAL - 35W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</si>
  <si>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</si>
  <si>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</si>
  <si>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</si>
  <si>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</si>
  <si>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</si>
  <si>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</si>
  <si>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</si>
  <si>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0034884</t>
  </si>
  <si>
    <t>ŠROUB STARDRIVE ZAJIŠŤOVACÍ TITAN</t>
  </si>
  <si>
    <t>0035069</t>
  </si>
  <si>
    <t>ŠROUB SAMOVRTNÝ XC, OSTEOTITE, STERILNÍ 9961XXXX</t>
  </si>
  <si>
    <t>0037145</t>
  </si>
  <si>
    <t>PROTÉZA GORE-TEX CÉVNÍ - PRUŽNÁ TENKOSTĚNNÁ</t>
  </si>
  <si>
    <t>0042394</t>
  </si>
  <si>
    <t>ŠROUB KORTIKÁLNÍ HEXA DRIVE 7, APTUS RADIUS 2,5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</si>
  <si>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</si>
  <si>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</si>
  <si>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</si>
  <si>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</si>
  <si>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</si>
  <si>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</si>
  <si>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</si>
  <si>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</si>
  <si>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</si>
  <si>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</si>
  <si>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</si>
  <si>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</si>
  <si>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</si>
  <si>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</si>
  <si>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0052834</t>
  </si>
  <si>
    <t>STENT PERIFERNÍ URETERÁLNÍ OPTIMED,POLYURETAN</t>
  </si>
  <si>
    <t>0053464</t>
  </si>
  <si>
    <t>STAPLER ENDOLINEÁRNÍ - ENDO GIA; BEZ ZÁSOB.; UNIVE</t>
  </si>
  <si>
    <t>0053772</t>
  </si>
  <si>
    <t>STAPLER LINEÁRNÍ S NOŽEM - TCT10; TLC10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</si>
  <si>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</si>
  <si>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</si>
  <si>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</si>
  <si>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</si>
  <si>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</si>
  <si>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0056288</t>
  </si>
  <si>
    <t>KATETR BALONKOVÝ FOGARTY 120403F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</si>
  <si>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</si>
  <si>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</si>
  <si>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</si>
  <si>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</si>
  <si>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</si>
  <si>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</si>
  <si>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0058179</t>
  </si>
  <si>
    <t>SÁČEK - ENDOBAG POUCH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</si>
  <si>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</si>
  <si>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</si>
  <si>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</si>
  <si>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</si>
  <si>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</si>
  <si>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</si>
  <si>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</si>
  <si>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</si>
  <si>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0067017</t>
  </si>
  <si>
    <t xml:space="preserve">IMPLANTÁT SPINÁLNÍ SYSTÉM CERVIFIX                </t>
  </si>
  <si>
    <t>0067020</t>
  </si>
  <si>
    <t>0067417</t>
  </si>
  <si>
    <t xml:space="preserve">IMPLANTÁT SPINÁLNÍ SYSTÉM CASPAR                  </t>
  </si>
  <si>
    <t>0067537</t>
  </si>
  <si>
    <t>IMPLANTÁT SPINÁLNÍ SYSTÉM CASPAR,KRČNÍ,PŘEDNÍ PŘÍS</t>
  </si>
  <si>
    <t>0067884</t>
  </si>
  <si>
    <t>IMPLANTÁT KOSTNÍ UMĚLÁ NÁHRADA DURÁLNÍ TVRDÉ PLENY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</si>
  <si>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</si>
  <si>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</si>
  <si>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</si>
  <si>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</si>
  <si>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</si>
  <si>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</si>
  <si>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</si>
  <si>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</si>
  <si>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</si>
  <si>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</si>
  <si>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</si>
  <si>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</si>
  <si>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</si>
  <si>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</si>
  <si>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</si>
  <si>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</si>
  <si>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</si>
  <si>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</si>
  <si>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</si>
  <si>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</si>
  <si>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</si>
  <si>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</si>
  <si>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</si>
  <si>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</si>
  <si>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</si>
  <si>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</si>
  <si>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</si>
  <si>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0071602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</si>
  <si>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</si>
  <si>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</si>
  <si>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</si>
  <si>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</si>
  <si>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</si>
  <si>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</si>
  <si>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</si>
  <si>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</si>
  <si>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</si>
  <si>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</si>
  <si>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</si>
  <si>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</si>
  <si>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</si>
  <si>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</si>
  <si>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</si>
  <si>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</si>
  <si>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</si>
  <si>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</si>
  <si>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</si>
  <si>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</si>
  <si>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</si>
  <si>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</si>
  <si>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</si>
  <si>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</si>
  <si>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</si>
  <si>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</si>
  <si>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</si>
  <si>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</si>
  <si>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</si>
  <si>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</si>
  <si>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0081997</t>
  </si>
  <si>
    <t>NPWT-V.A.C. ATS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</si>
  <si>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</si>
  <si>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</si>
  <si>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</si>
  <si>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</si>
  <si>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</si>
  <si>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</si>
  <si>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</si>
  <si>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</si>
  <si>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</si>
  <si>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</si>
  <si>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</si>
  <si>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</si>
  <si>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</si>
  <si>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</si>
  <si>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</si>
  <si>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</si>
  <si>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</si>
  <si>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</si>
  <si>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0083228</t>
  </si>
  <si>
    <t>DLAHA LCP TIBIE DISTÁLNÍ MEDIÁLNÍ MALÝ FRAGMENT OC</t>
  </si>
  <si>
    <t>0083242</t>
  </si>
  <si>
    <t>DLAHA LCP OLEKRANON MALÝ FRAGMENT OCEL TITAN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</si>
  <si>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</si>
  <si>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</si>
  <si>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</si>
  <si>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</si>
  <si>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</si>
  <si>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0092436</t>
  </si>
  <si>
    <t>STAPLER LINEÁRNÍ S NOŽEM - GIA DST 60-4,8; GIA6048</t>
  </si>
  <si>
    <t>0096309</t>
  </si>
  <si>
    <t xml:space="preserve">IMPLANTÁT SPINÁLNÍ SYSTÉM EXPEDIUM                </t>
  </si>
  <si>
    <t>0096970</t>
  </si>
  <si>
    <t>IMPLANTÁT KOSTNÍ PRO VERTEBROPLASTIKU PERKUTÁNNÍ</t>
  </si>
  <si>
    <t>0097023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</si>
  <si>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</si>
  <si>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</si>
  <si>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</si>
  <si>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</si>
  <si>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</si>
  <si>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</si>
  <si>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</si>
  <si>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</si>
  <si>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</si>
  <si>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</si>
  <si>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0098648</t>
  </si>
  <si>
    <t>ŠROUB KANYLOVANÝ TI T-DRIVE</t>
  </si>
  <si>
    <t>0098656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</si>
  <si>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</si>
  <si>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</si>
  <si>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</si>
  <si>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</si>
  <si>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</si>
  <si>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</si>
  <si>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</si>
  <si>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</si>
  <si>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</si>
  <si>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</si>
  <si>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</si>
  <si>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</si>
  <si>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</si>
  <si>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</si>
  <si>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0099935</t>
  </si>
  <si>
    <t>0099939</t>
  </si>
  <si>
    <t>NÁHRADA KOL. KLOUBU,COLUMBUS, TIBIÁLNÍ PLATO PE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</si>
  <si>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</si>
  <si>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</si>
  <si>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</si>
  <si>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</si>
  <si>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</si>
  <si>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</si>
  <si>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0112074</t>
  </si>
  <si>
    <t>CEMENT KOSTNÍ VANCOGENX VANCOMYCIN+GENTAMICIN 1X40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</si>
  <si>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</si>
  <si>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</si>
  <si>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</si>
  <si>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</si>
  <si>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</si>
  <si>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</si>
  <si>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0163241</t>
  </si>
  <si>
    <t xml:space="preserve">IMPLANTÁT MAXILLOFACIÁLNÍ STŘEDNÍ OBLIČEJOVÁ ETÁŽ </t>
  </si>
  <si>
    <t>0163243</t>
  </si>
  <si>
    <t>0163244</t>
  </si>
  <si>
    <t>0163251</t>
  </si>
  <si>
    <t>0163261</t>
  </si>
  <si>
    <t>0163264</t>
  </si>
  <si>
    <t>0163266</t>
  </si>
  <si>
    <t>0092444</t>
  </si>
  <si>
    <t>ZÁSOBNÍK PRO LIN. STAPLER - GIA DST 60-4,8 SULU GI</t>
  </si>
  <si>
    <t>0013054</t>
  </si>
  <si>
    <t>STAPLER KOŽNÍ, 35 NEREZ.OCEL. NÁPLNÍ PMW35,PMR35</t>
  </si>
  <si>
    <t>0031475</t>
  </si>
  <si>
    <t>DLAHA LCP MALÝ FRAGMENT OCEL</t>
  </si>
  <si>
    <t>0031490</t>
  </si>
  <si>
    <t>DLAHA LCP TIBIE PROXIMÁLNÍ VELKÝ FRAGMENT OCEL TIT</t>
  </si>
  <si>
    <t>0073963</t>
  </si>
  <si>
    <t>0099483</t>
  </si>
  <si>
    <t>ŠROUB KONDYLÁRNÍ PR. 5MM, TI</t>
  </si>
  <si>
    <t>0001223</t>
  </si>
  <si>
    <t>ŠROUB SAMOŘEZNÝ KORTIKÁLNÍ RUKA OCEL</t>
  </si>
  <si>
    <t>0042396</t>
  </si>
  <si>
    <t>0008238</t>
  </si>
  <si>
    <t>FIXÁTOR ZEVNÍ ZÁPĚSTÍ TYP PENNIG    35000</t>
  </si>
  <si>
    <t>0081995</t>
  </si>
  <si>
    <t>NPWT-RENASYS EZ SBĚRNÁ NÁDOBA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</si>
  <si>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</si>
  <si>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</si>
  <si>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</si>
  <si>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</si>
  <si>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</si>
  <si>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</si>
  <si>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</si>
  <si>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</si>
  <si>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</si>
  <si>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</si>
  <si>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</si>
  <si>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</si>
  <si>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</si>
  <si>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</si>
  <si>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0053479</t>
  </si>
  <si>
    <t>RETRAKTOR SKLOPNÝ- ENDO RETRACT II 10MM</t>
  </si>
  <si>
    <t>0069961</t>
  </si>
  <si>
    <t>IMPLANTÁT SPINÁLNÍ SYSTÉM CDH X10 CROSSLINK TI HRU</t>
  </si>
  <si>
    <t>0163255</t>
  </si>
  <si>
    <t>0163202</t>
  </si>
  <si>
    <t>IMPLANTÁT KRANIOFACIÁLNÍ LA FÓRTE SYSTÉM</t>
  </si>
  <si>
    <t>0046893</t>
  </si>
  <si>
    <t>PROTÉZA CÉVNÍ GELSOFT PLUS DÉLKA 30 CM</t>
  </si>
  <si>
    <t>0111740</t>
  </si>
  <si>
    <t>KARDIOSTIMULÁTOR JEDNODUTINOVÝ EFFECTA SR KOMPLET</t>
  </si>
  <si>
    <t>0082141</t>
  </si>
  <si>
    <t>NPWT-RENASYS F PŘEVAZOVÝ SET MALÝ S</t>
  </si>
  <si>
    <t>0013013</t>
  </si>
  <si>
    <t>STAPLER LINEÁRNÍ - TL90; TLH90</t>
  </si>
  <si>
    <t>0082143</t>
  </si>
  <si>
    <t>NPWT-RENASYS F PŘEVAZOVÝ SET VELKÝ L</t>
  </si>
  <si>
    <t>0049999</t>
  </si>
  <si>
    <t>EXTRAKTOR SVOREK PROXIMATE</t>
  </si>
  <si>
    <t>0107484</t>
  </si>
  <si>
    <t>DLAHA LCP HUMERUS DISTÁLNÍ MALÝ FRAGMNENT OCEL TIT</t>
  </si>
  <si>
    <t>0019159</t>
  </si>
  <si>
    <t>DLAHA PRO ŽEBRA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</si>
  <si>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</si>
  <si>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</si>
  <si>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</si>
  <si>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</si>
  <si>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</si>
  <si>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0052291</t>
  </si>
  <si>
    <t>0114255</t>
  </si>
  <si>
    <t>0114257</t>
  </si>
  <si>
    <t>0043968</t>
  </si>
  <si>
    <t>0002263</t>
  </si>
  <si>
    <t>FIXÁTOR ZEVNÍ TUBULÁRNÍ,SYNTHES</t>
  </si>
  <si>
    <t>0107228</t>
  </si>
  <si>
    <t>ŠROUB SKLUZNÝ TELESKOPICKÝ TITANOVÝ TARGON FN</t>
  </si>
  <si>
    <t>0067014</t>
  </si>
  <si>
    <t>0107227</t>
  </si>
  <si>
    <t>DLAHA FEMORÁLNÍ TITANOVÁ TARGON FN</t>
  </si>
  <si>
    <t>0163267</t>
  </si>
  <si>
    <t>0097834</t>
  </si>
  <si>
    <t>DRÁT VODÍCÍ KALIBROVANÝ OCEL</t>
  </si>
  <si>
    <t>0163215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</si>
  <si>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</si>
  <si>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</si>
  <si>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</si>
  <si>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</si>
  <si>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</si>
  <si>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</si>
  <si>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</si>
  <si>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</si>
  <si>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</si>
  <si>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</si>
  <si>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</si>
  <si>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</si>
  <si>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</si>
  <si>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</si>
  <si>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</si>
  <si>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</si>
  <si>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</si>
  <si>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</si>
  <si>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</si>
  <si>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</si>
  <si>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</si>
  <si>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</si>
  <si>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</si>
  <si>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</si>
  <si>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</si>
  <si>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</si>
  <si>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</si>
  <si>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</si>
  <si>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</si>
  <si>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</si>
  <si>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</si>
  <si>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</si>
  <si>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</si>
  <si>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</si>
  <si>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</si>
  <si>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</si>
  <si>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</si>
  <si>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78840</t>
  </si>
  <si>
    <t>ELIMINAČNÍ METODA PRO NÁHRADU FUNKCE AKUTNĚ SELHÁV</t>
  </si>
  <si>
    <t>08</t>
  </si>
  <si>
    <t>09</t>
  </si>
  <si>
    <t>10</t>
  </si>
  <si>
    <t>78232</t>
  </si>
  <si>
    <t>11</t>
  </si>
  <si>
    <t>0049185</t>
  </si>
  <si>
    <t>SET DIAG.ARTERIAL.SAC-01618..SAC-02318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</si>
  <si>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</si>
  <si>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</si>
  <si>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</si>
  <si>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</si>
  <si>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</si>
  <si>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</si>
  <si>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</si>
  <si>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</si>
  <si>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</si>
  <si>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</si>
  <si>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</si>
  <si>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</si>
  <si>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</si>
  <si>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</si>
  <si>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</si>
  <si>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</si>
  <si>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</si>
  <si>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</si>
  <si>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</si>
  <si>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</si>
  <si>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</si>
  <si>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</si>
  <si>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</si>
  <si>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</si>
  <si>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</si>
  <si>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</si>
  <si>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</si>
  <si>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</si>
  <si>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</si>
  <si>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</si>
  <si>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</si>
  <si>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</si>
  <si>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</si>
  <si>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</si>
  <si>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</si>
  <si>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</si>
  <si>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</si>
  <si>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</si>
  <si>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</si>
  <si>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</si>
  <si>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</si>
  <si>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</si>
  <si>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</si>
  <si>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</si>
  <si>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</si>
  <si>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</si>
  <si>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</si>
  <si>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</si>
  <si>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</si>
  <si>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</si>
  <si>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</si>
  <si>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</si>
  <si>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</si>
  <si>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</si>
  <si>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</si>
  <si>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</si>
  <si>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</si>
  <si>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</si>
  <si>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</si>
  <si>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</si>
  <si>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</si>
  <si>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</si>
  <si>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</si>
  <si>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</si>
  <si>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</si>
  <si>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</si>
  <si>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</si>
  <si>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</si>
  <si>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</si>
  <si>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04413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</si>
  <si>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</si>
  <si>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</si>
  <si>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</si>
  <si>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05013</t>
  </si>
  <si>
    <t xml:space="preserve">SRDEČNÍ DEFIBRILÁTOR A IMPLANTÁT PRO PODPORU FUNKCE SRD                                             </t>
  </si>
  <si>
    <t>05023</t>
  </si>
  <si>
    <t xml:space="preserve">VÝKONY NA SRDEČNÍ CHLOPNI SE SRDEČNÍ KATETRIZACÍ S MCC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</si>
  <si>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</si>
  <si>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</si>
  <si>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</si>
  <si>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</si>
  <si>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</si>
  <si>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</si>
  <si>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</si>
  <si>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</si>
  <si>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05113</t>
  </si>
  <si>
    <t xml:space="preserve">IMPLANTACE TRVALÉHO KARDIOSTIMULÁTORU BEZ AKUTNÍHO INFA                                             </t>
  </si>
  <si>
    <t>05203</t>
  </si>
  <si>
    <t xml:space="preserve">JINÉ VÝKONY PŘI ONEMOCNĚNÍCH A PORUCHÁCH OBĚHOVÉHO SYST                                             </t>
  </si>
  <si>
    <t>05303</t>
  </si>
  <si>
    <t xml:space="preserve">SRDEČNÍ KATETRIZACE PŘI AKUTNÍM INFARKTU MYOKARDU S MCC                                             </t>
  </si>
  <si>
    <t>05323</t>
  </si>
  <si>
    <t xml:space="preserve">SRDEČNÍ KATETRIZACE PŘI JINÝCH PORUCHÁCH OBĚHOVÉHO SYST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</si>
  <si>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</si>
  <si>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</si>
  <si>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</si>
  <si>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</si>
  <si>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</si>
  <si>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</si>
  <si>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</si>
  <si>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</si>
  <si>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07053</t>
  </si>
  <si>
    <t xml:space="preserve">JINÉ VÝKONY PŘI PORUCHÁCH A ONEMOCNĚNÍCH HEPATOBILIÁRNÍ                                             </t>
  </si>
  <si>
    <t>07323</t>
  </si>
  <si>
    <t xml:space="preserve">PORUCHY PANKREATU, KROMĚ MALIGNÍHO ONEMOCNĚNÍ S MCC                                                 </t>
  </si>
  <si>
    <t>09333</t>
  </si>
  <si>
    <t xml:space="preserve">PORANĚNÍ KŮŽE, PODKOŽNÍ TKÁNĚ A PRSU S MCC                                                          </t>
  </si>
  <si>
    <t>10033</t>
  </si>
  <si>
    <t xml:space="preserve">VÝKONY PRO OBEZITU S MCC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</si>
  <si>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</si>
  <si>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</si>
  <si>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</si>
  <si>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</si>
  <si>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</si>
  <si>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</si>
  <si>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</si>
  <si>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</si>
  <si>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</si>
  <si>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</si>
  <si>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</si>
  <si>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</si>
  <si>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</si>
  <si>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                                            </t>
  </si>
  <si>
    <t>21303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</si>
  <si>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</si>
  <si>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</si>
  <si>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</si>
  <si>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</si>
  <si>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</si>
  <si>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</si>
  <si>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</si>
  <si>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</si>
  <si>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</si>
  <si>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</si>
  <si>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>25053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</si>
  <si>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</si>
  <si>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</si>
  <si>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</si>
  <si>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25303</t>
  </si>
  <si>
    <t xml:space="preserve">DIAGNÓZY TÝKAJÍCÍ SE HLAVY, HRUDNÍKU A DOLNÍCH KONČETIN                                             </t>
  </si>
  <si>
    <t>25361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</si>
  <si>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</si>
  <si>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</si>
  <si>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</si>
  <si>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</si>
  <si>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</si>
  <si>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</si>
  <si>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</si>
  <si>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</si>
  <si>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</si>
  <si>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</si>
  <si>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</si>
  <si>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</si>
  <si>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</si>
  <si>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</si>
  <si>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</si>
  <si>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</si>
  <si>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</si>
  <si>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</si>
  <si>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</si>
  <si>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</si>
  <si>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</si>
  <si>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</si>
  <si>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</si>
  <si>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</si>
  <si>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</si>
  <si>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</si>
  <si>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</si>
  <si>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</si>
  <si>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</si>
  <si>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</si>
  <si>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</si>
  <si>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</si>
  <si>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</si>
  <si>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</si>
  <si>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</si>
  <si>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</si>
  <si>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</si>
  <si>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</si>
  <si>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</si>
  <si>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</si>
  <si>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</si>
  <si>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</si>
  <si>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</si>
  <si>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</si>
  <si>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</si>
  <si>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</si>
  <si>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</si>
  <si>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</si>
  <si>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</si>
  <si>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</si>
  <si>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</si>
  <si>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</si>
  <si>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</si>
  <si>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</si>
  <si>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</si>
  <si>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</si>
  <si>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</si>
  <si>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</si>
  <si>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</si>
  <si>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</si>
  <si>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</si>
  <si>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</si>
  <si>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</si>
  <si>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</si>
  <si>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</si>
  <si>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</si>
  <si>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</si>
  <si>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</si>
  <si>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</si>
  <si>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</si>
  <si>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</si>
  <si>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</si>
  <si>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</si>
  <si>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</si>
  <si>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</si>
  <si>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</si>
  <si>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</si>
  <si>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</si>
  <si>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</si>
  <si>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</si>
  <si>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</si>
  <si>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</si>
  <si>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</si>
  <si>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</si>
  <si>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</si>
  <si>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</si>
  <si>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</si>
  <si>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</si>
  <si>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</si>
  <si>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</si>
  <si>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</si>
  <si>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</si>
  <si>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</si>
  <si>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</si>
  <si>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</si>
  <si>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</si>
  <si>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</si>
  <si>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</si>
  <si>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</si>
  <si>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</si>
  <si>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</si>
  <si>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</si>
  <si>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</si>
  <si>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</si>
  <si>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</si>
  <si>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</si>
  <si>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</si>
  <si>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</si>
  <si>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</si>
  <si>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</si>
  <si>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</si>
  <si>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</si>
  <si>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</si>
  <si>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</si>
  <si>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</si>
  <si>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</si>
  <si>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</si>
  <si>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</si>
  <si>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</si>
  <si>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</si>
  <si>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</si>
  <si>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</si>
  <si>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</si>
  <si>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</si>
  <si>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</si>
  <si>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</si>
  <si>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</si>
  <si>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</si>
  <si>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</si>
  <si>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</si>
  <si>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</si>
  <si>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</si>
  <si>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</si>
  <si>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</si>
  <si>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</si>
  <si>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</si>
  <si>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</si>
  <si>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</si>
  <si>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</si>
  <si>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</si>
  <si>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</si>
  <si>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</si>
  <si>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</si>
  <si>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</si>
  <si>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</si>
  <si>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</si>
  <si>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</si>
  <si>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</si>
  <si>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</si>
  <si>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</si>
  <si>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</si>
  <si>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</si>
  <si>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</si>
  <si>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</si>
  <si>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</si>
  <si>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</si>
  <si>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</si>
  <si>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</si>
  <si>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</si>
  <si>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</si>
  <si>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</si>
  <si>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</si>
  <si>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</si>
  <si>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</si>
  <si>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</si>
  <si>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</si>
  <si>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</si>
  <si>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</si>
  <si>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</si>
  <si>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</si>
  <si>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</si>
  <si>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</si>
  <si>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</si>
  <si>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</si>
  <si>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</si>
  <si>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</si>
  <si>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</si>
  <si>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</si>
  <si>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</si>
  <si>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</si>
  <si>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</si>
  <si>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</si>
  <si>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</si>
  <si>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</si>
  <si>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</si>
  <si>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</si>
  <si>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</si>
  <si>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</si>
  <si>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</si>
  <si>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</si>
  <si>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</si>
  <si>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</si>
  <si>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</si>
  <si>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</si>
  <si>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</si>
  <si>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</si>
  <si>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</si>
  <si>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</si>
  <si>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</si>
  <si>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</si>
  <si>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</si>
  <si>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</si>
  <si>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</si>
  <si>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</si>
  <si>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</si>
  <si>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</si>
  <si>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</si>
  <si>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</si>
  <si>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</si>
  <si>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</si>
  <si>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</si>
  <si>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</si>
  <si>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</si>
  <si>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</si>
  <si>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</si>
  <si>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</si>
  <si>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</si>
  <si>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</si>
  <si>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</si>
  <si>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</si>
  <si>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</si>
  <si>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</si>
  <si>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</si>
  <si>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</si>
  <si>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</si>
  <si>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</si>
  <si>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</si>
  <si>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</si>
  <si>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</si>
  <si>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</si>
  <si>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</si>
  <si>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</si>
  <si>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</si>
  <si>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</si>
  <si>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</si>
  <si>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</si>
  <si>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</si>
  <si>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</si>
  <si>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</si>
  <si>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</si>
  <si>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</si>
  <si>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</si>
  <si>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</si>
  <si>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</si>
  <si>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</si>
  <si>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</si>
  <si>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</si>
  <si>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</si>
  <si>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</si>
  <si>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</si>
  <si>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</si>
  <si>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</si>
  <si>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</si>
  <si>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</si>
  <si>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</si>
  <si>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</si>
  <si>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</si>
  <si>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</si>
  <si>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</si>
  <si>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</si>
  <si>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</si>
  <si>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</si>
  <si>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</si>
  <si>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</si>
  <si>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</si>
  <si>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</si>
  <si>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</si>
  <si>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</si>
  <si>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</si>
  <si>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</si>
  <si>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</si>
  <si>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</si>
  <si>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</si>
  <si>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</si>
  <si>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</si>
  <si>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</si>
  <si>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</si>
  <si>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</si>
  <si>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</si>
  <si>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</si>
  <si>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</si>
  <si>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</si>
  <si>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</si>
  <si>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</si>
  <si>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</si>
  <si>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</si>
  <si>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</si>
  <si>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</si>
  <si>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</si>
  <si>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</si>
  <si>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</si>
  <si>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</si>
  <si>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</si>
  <si>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</si>
  <si>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</si>
  <si>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</si>
  <si>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</si>
  <si>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</si>
  <si>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</si>
  <si>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</si>
  <si>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</si>
  <si>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</si>
  <si>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</si>
  <si>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</si>
  <si>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</si>
  <si>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</si>
  <si>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</si>
  <si>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</si>
  <si>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</si>
  <si>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</si>
  <si>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</si>
  <si>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</si>
  <si>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</si>
  <si>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</si>
  <si>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</si>
  <si>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</si>
  <si>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</si>
  <si>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</si>
  <si>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</si>
  <si>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</si>
  <si>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</si>
  <si>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</si>
  <si>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</si>
  <si>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</si>
  <si>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</si>
  <si>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</si>
  <si>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</si>
  <si>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</si>
  <si>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</si>
  <si>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</si>
  <si>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</si>
  <si>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</si>
  <si>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</si>
  <si>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</si>
  <si>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</si>
  <si>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</si>
  <si>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</si>
  <si>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</si>
  <si>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</si>
  <si>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</si>
  <si>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</si>
  <si>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</si>
  <si>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</si>
  <si>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</si>
  <si>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</si>
  <si>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</si>
  <si>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</si>
  <si>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</si>
  <si>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</si>
  <si>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</si>
  <si>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</si>
  <si>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</si>
  <si>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</si>
  <si>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</si>
  <si>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</si>
  <si>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</si>
  <si>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</si>
  <si>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</si>
  <si>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</si>
  <si>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</si>
  <si>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</si>
  <si>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</si>
  <si>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</si>
  <si>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</si>
  <si>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</si>
  <si>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</si>
  <si>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</si>
  <si>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</si>
  <si>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</si>
  <si>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</si>
  <si>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</si>
  <si>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</si>
  <si>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</si>
  <si>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</si>
  <si>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</si>
  <si>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</si>
  <si>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</si>
  <si>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</si>
  <si>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</si>
  <si>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</si>
  <si>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</si>
  <si>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</si>
  <si>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</si>
  <si>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</si>
  <si>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</si>
  <si>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</si>
  <si>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</si>
  <si>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</si>
  <si>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</si>
  <si>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</si>
  <si>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</si>
  <si>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</si>
  <si>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</si>
  <si>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</si>
  <si>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</si>
  <si>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</si>
  <si>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</si>
  <si>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</si>
  <si>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</si>
  <si>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</si>
  <si>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</si>
  <si>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</si>
  <si>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</si>
  <si>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</si>
  <si>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</si>
  <si>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</si>
  <si>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</si>
  <si>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</si>
  <si>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</si>
  <si>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</si>
  <si>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</si>
  <si>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</si>
  <si>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</si>
  <si>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</si>
  <si>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</si>
  <si>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</si>
  <si>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</si>
  <si>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</si>
  <si>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</si>
  <si>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</si>
  <si>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</si>
  <si>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</si>
  <si>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</si>
  <si>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</si>
  <si>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</si>
  <si>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</si>
  <si>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</si>
  <si>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</si>
  <si>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</si>
  <si>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</si>
  <si>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</si>
  <si>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</si>
  <si>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</si>
  <si>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</si>
  <si>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0048307</t>
  </si>
  <si>
    <t>STENTGRAFT VASKULÁRNÍ - FLUENCY; SAMOEXP.; NITINOL</t>
  </si>
  <si>
    <t>0048523</t>
  </si>
  <si>
    <t>VODIČ INTERVENČNÍ SELECTIVA DO 145CM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</si>
  <si>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</si>
  <si>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</si>
  <si>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</si>
  <si>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</si>
  <si>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</si>
  <si>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</si>
  <si>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</si>
  <si>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</si>
  <si>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</si>
  <si>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</si>
  <si>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</si>
  <si>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</si>
  <si>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</si>
  <si>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</si>
  <si>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</si>
  <si>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</si>
  <si>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</si>
  <si>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</si>
  <si>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</si>
  <si>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</si>
  <si>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</si>
  <si>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</si>
  <si>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</si>
  <si>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</si>
  <si>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</si>
  <si>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</si>
  <si>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</si>
  <si>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</si>
  <si>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</si>
  <si>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BALONKOVÝ FOGARTY TRU-LUMEN 12TLW805F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</si>
  <si>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</si>
  <si>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</si>
  <si>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</si>
  <si>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</si>
  <si>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</si>
  <si>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</si>
  <si>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</si>
  <si>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</si>
  <si>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</si>
  <si>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</si>
  <si>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</si>
  <si>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</si>
  <si>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</si>
  <si>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</si>
  <si>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</si>
  <si>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</si>
  <si>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</si>
  <si>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</si>
  <si>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</si>
  <si>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</si>
  <si>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</si>
  <si>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</si>
  <si>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</si>
  <si>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</si>
  <si>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</si>
  <si>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</si>
  <si>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</si>
  <si>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</si>
  <si>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</si>
  <si>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</si>
  <si>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</si>
  <si>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</si>
  <si>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</si>
  <si>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</si>
  <si>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</si>
  <si>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</si>
  <si>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</si>
  <si>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</si>
  <si>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</si>
  <si>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</si>
  <si>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</si>
  <si>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</si>
  <si>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</si>
  <si>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</si>
  <si>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</si>
  <si>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0192089</t>
  </si>
  <si>
    <t>STENTGRAFT AORTÁLNÍ - ZENITH LP - TĚLO</t>
  </si>
  <si>
    <t>0193339</t>
  </si>
  <si>
    <t>STENTGRAFT AORTÁLNÍ ZENITH-NOHA SPIRÁLNÍ</t>
  </si>
  <si>
    <t>STENTGRAFT AORTÁLNÍ - ZENITH - NOHA SPIRÁLNÍ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</si>
  <si>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</si>
  <si>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</si>
  <si>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</si>
  <si>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</si>
  <si>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</si>
  <si>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</si>
  <si>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</si>
  <si>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</si>
  <si>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</si>
  <si>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ZENITH FLEX AAA,SAMOEXPANDIBIL</t>
  </si>
  <si>
    <t>STENTGRAFT AORTÁLNÍ - ZENITH FLEX AAA; SAMOEXPAND;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</si>
  <si>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</si>
  <si>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</si>
  <si>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</si>
  <si>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</si>
  <si>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</si>
  <si>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</si>
  <si>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0054353</t>
  </si>
  <si>
    <t>KATETR BALÓNKOVÝ PTA - MAXI LD</t>
  </si>
  <si>
    <t>0056396</t>
  </si>
  <si>
    <t>ZAVADĚČ CHECK-FLO III BLUE TYP MULLINS RADIOOPÁKNÍ</t>
  </si>
  <si>
    <t>0056384</t>
  </si>
  <si>
    <t>ZAVADĚČ CHECK-FLO III BLUE VELKÁ CHLOPEŇ J VODIČ</t>
  </si>
  <si>
    <t>0152216</t>
  </si>
  <si>
    <t>STENTGRAFT AORTÁLNÍ HRUDNÍ - ZENITH ALPHA - TĚLO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</si>
  <si>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</si>
  <si>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</si>
  <si>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</si>
  <si>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</si>
  <si>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</si>
  <si>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</si>
  <si>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</si>
  <si>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</si>
  <si>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</si>
  <si>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</si>
  <si>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</si>
  <si>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</si>
  <si>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</si>
  <si>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</si>
  <si>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</si>
  <si>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</si>
  <si>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</si>
  <si>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</si>
  <si>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</si>
  <si>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</si>
  <si>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</si>
  <si>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</si>
  <si>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</si>
  <si>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</si>
  <si>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</si>
  <si>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</si>
  <si>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</si>
  <si>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</si>
  <si>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</si>
  <si>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</si>
  <si>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</si>
  <si>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</si>
  <si>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</si>
  <si>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</si>
  <si>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</si>
  <si>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</si>
  <si>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</si>
  <si>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</si>
  <si>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</si>
  <si>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</si>
  <si>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</si>
  <si>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</si>
  <si>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</si>
  <si>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</si>
  <si>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</si>
  <si>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</si>
  <si>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</si>
  <si>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</si>
  <si>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</si>
  <si>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</si>
  <si>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</si>
  <si>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</si>
  <si>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</si>
  <si>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</si>
  <si>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</si>
  <si>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</si>
  <si>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</si>
  <si>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</si>
  <si>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</si>
  <si>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</si>
  <si>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</si>
  <si>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</si>
  <si>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</si>
  <si>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</si>
  <si>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</si>
  <si>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</si>
  <si>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</si>
  <si>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</si>
  <si>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</si>
  <si>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</si>
  <si>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</si>
  <si>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</si>
  <si>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</si>
  <si>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</si>
  <si>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</si>
  <si>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</si>
  <si>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</si>
  <si>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</si>
  <si>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</si>
  <si>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</si>
  <si>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</si>
  <si>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</si>
  <si>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</si>
  <si>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</si>
  <si>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</si>
  <si>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</si>
  <si>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</si>
  <si>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</si>
  <si>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</si>
  <si>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</si>
  <si>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</si>
  <si>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</si>
  <si>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</si>
  <si>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</si>
  <si>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</si>
  <si>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</si>
  <si>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</si>
  <si>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</si>
  <si>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</si>
  <si>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</si>
  <si>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</si>
  <si>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</si>
  <si>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</si>
  <si>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</si>
  <si>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</si>
  <si>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</si>
  <si>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</si>
  <si>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</si>
  <si>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</si>
  <si>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</si>
  <si>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</si>
  <si>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</si>
  <si>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</si>
  <si>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</si>
  <si>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</si>
  <si>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</si>
  <si>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</si>
  <si>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</si>
  <si>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</si>
  <si>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</si>
  <si>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</si>
  <si>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</si>
  <si>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</si>
  <si>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</si>
  <si>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</si>
  <si>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</si>
  <si>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</si>
  <si>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</si>
  <si>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</si>
  <si>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</si>
  <si>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</si>
  <si>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</si>
  <si>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</si>
  <si>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</si>
  <si>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</si>
  <si>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</si>
  <si>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</si>
  <si>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</si>
  <si>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</si>
  <si>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</si>
  <si>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</si>
  <si>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</si>
  <si>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</si>
  <si>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</si>
  <si>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</si>
  <si>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</si>
  <si>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</si>
  <si>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</si>
  <si>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</si>
  <si>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</si>
  <si>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</si>
  <si>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</si>
  <si>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</si>
  <si>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</si>
  <si>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</si>
  <si>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</si>
  <si>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</si>
  <si>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</si>
  <si>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</si>
  <si>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</si>
  <si>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</si>
  <si>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</si>
  <si>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</si>
  <si>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</si>
  <si>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</si>
  <si>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</si>
  <si>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</si>
  <si>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</si>
  <si>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</si>
  <si>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</si>
  <si>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</si>
  <si>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</si>
  <si>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</si>
  <si>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</si>
  <si>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</si>
  <si>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</si>
  <si>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</si>
  <si>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</si>
  <si>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</si>
  <si>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</si>
  <si>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</si>
  <si>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</si>
  <si>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</si>
  <si>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</si>
  <si>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</si>
  <si>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</si>
  <si>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</si>
  <si>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</si>
  <si>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</si>
  <si>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</si>
  <si>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</si>
  <si>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</si>
  <si>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</si>
  <si>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</si>
  <si>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</si>
  <si>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</si>
  <si>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</si>
  <si>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</si>
  <si>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</si>
  <si>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</si>
  <si>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</si>
  <si>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</si>
  <si>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</si>
  <si>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</si>
  <si>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</si>
  <si>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</si>
  <si>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</si>
  <si>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</si>
  <si>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</si>
  <si>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</si>
  <si>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</si>
  <si>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</si>
  <si>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</si>
  <si>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</si>
  <si>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</si>
  <si>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</si>
  <si>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</si>
  <si>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</si>
  <si>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</si>
  <si>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</si>
  <si>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</si>
  <si>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</si>
  <si>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</si>
  <si>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</si>
  <si>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</si>
  <si>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</si>
  <si>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</si>
  <si>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</si>
  <si>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</si>
  <si>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</si>
  <si>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</si>
  <si>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</si>
  <si>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</si>
  <si>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</si>
  <si>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</si>
  <si>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</si>
  <si>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</si>
  <si>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41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</si>
  <si>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</si>
  <si>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</si>
  <si>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</si>
  <si>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</si>
  <si>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</si>
  <si>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</si>
  <si>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</si>
  <si>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</si>
  <si>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</si>
  <si>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</si>
  <si>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</si>
  <si>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</si>
  <si>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</si>
  <si>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</si>
  <si>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</si>
  <si>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</si>
  <si>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</si>
  <si>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</si>
  <si>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</si>
  <si>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</si>
  <si>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</si>
  <si>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</si>
  <si>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</si>
  <si>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</si>
  <si>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</si>
  <si>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</si>
  <si>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</si>
  <si>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</si>
  <si>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</si>
  <si>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</si>
  <si>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</si>
  <si>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</si>
  <si>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</si>
  <si>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</si>
  <si>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</si>
  <si>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</si>
  <si>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</si>
  <si>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</si>
  <si>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</si>
  <si>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</si>
  <si>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</si>
  <si>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</si>
  <si>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</si>
  <si>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</si>
  <si>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</si>
  <si>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</si>
  <si>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</si>
  <si>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</si>
  <si>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</si>
  <si>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</si>
  <si>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</si>
  <si>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</si>
  <si>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</si>
  <si>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</si>
  <si>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</si>
  <si>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</si>
  <si>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</si>
  <si>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</si>
  <si>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</si>
  <si>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</si>
  <si>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</si>
  <si>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</si>
  <si>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</si>
  <si>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</si>
  <si>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</si>
  <si>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</si>
  <si>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</si>
  <si>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</si>
  <si>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</si>
  <si>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</si>
  <si>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</si>
  <si>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86113</t>
  </si>
  <si>
    <t>STATIM CROSS - MATCH NEPŘÍBUZNÝCH DÁRCŮ JEDNODUCHÝ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</si>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</sst>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0.25990302563131007</c:v>
                </c:pt>
                <c:pt idx="1">
                  <c:v>0.34781432868830836</c:v>
                </c:pt>
                <c:pt idx="2">
                  <c:v>0.31012637665883952</c:v>
                </c:pt>
                <c:pt idx="3">
                  <c:v>0.34351526795914933</c:v>
                </c:pt>
                <c:pt idx="4">
                  <c:v>0.34136879795035369</c:v>
                </c:pt>
                <c:pt idx="5">
                  <c:v>0.31770833075864896</c:v>
                </c:pt>
                <c:pt idx="6">
                  <c:v>0.29061998857363885</c:v>
                </c:pt>
                <c:pt idx="7">
                  <c:v>0.32852488216430653</c:v>
                </c:pt>
                <c:pt idx="8">
                  <c:v>0.31747107656143397</c:v>
                </c:pt>
                <c:pt idx="9">
                  <c:v>0.30684048784182061</c:v>
                </c:pt>
                <c:pt idx="10">
                  <c:v>0.31506658998460102</c:v>
                </c:pt>
                <c:pt idx="11">
                  <c:v>0.31592655521275964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1504"/>
        <c:axId val="-964614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0.37549727594290522</c:v>
                </c:pt>
                <c:pt idx="1">
                  <c:v>0.37549727594290522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224"/>
        <c:axId val="-964616400"/>
      </c:scatterChart>
      <c:catAx>
        <c:axId val="-96461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1504"/>
        <c:crosses val="autoZero"/>
        <c:crossBetween val="between"/>
      </c:valAx>
      <c:valAx>
        <c:axId val="-9646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valAx>
        <c:axId val="-96461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1.0246305418719213</c:v>
                </c:pt>
                <c:pt idx="1">
                  <c:v>0.88235294117647056</c:v>
                </c:pt>
                <c:pt idx="2">
                  <c:v>0.80607814761215635</c:v>
                </c:pt>
                <c:pt idx="3">
                  <c:v>0.75822050290135401</c:v>
                </c:pt>
                <c:pt idx="4">
                  <c:v>0.70588235294117652</c:v>
                </c:pt>
                <c:pt idx="5">
                  <c:v>0.68636668905305576</c:v>
                </c:pt>
                <c:pt idx="6">
                  <c:v>0.66198044009779955</c:v>
                </c:pt>
                <c:pt idx="7">
                  <c:v>0.6660403945514326</c:v>
                </c:pt>
                <c:pt idx="8">
                  <c:v>0.66551126516464476</c:v>
                </c:pt>
                <c:pt idx="9">
                  <c:v>0.65514469453376201</c:v>
                </c:pt>
                <c:pt idx="10">
                  <c:v>0.68654597089101876</c:v>
                </c:pt>
                <c:pt idx="11">
                  <c:v>0.681421647819063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5856"/>
        <c:axId val="-964610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69312"/>
        <c:axId val="-296268224"/>
      </c:scatterChart>
      <c:catAx>
        <c:axId val="-9646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0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5856"/>
        <c:crosses val="autoZero"/>
        <c:crossBetween val="between"/>
      </c:valAx>
      <c:valAx>
        <c:axId val="-296269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8224"/>
        <c:crosses val="max"/>
        <c:crossBetween val="midCat"/>
      </c:valAx>
      <c:valAx>
        <c:axId val="-296268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693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3117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4775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4776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4815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5975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5988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6028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6166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7291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7419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8274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171382.70800607634</v>
      </c>
      <c r="D4" s="287">
        <f ca="1">IF(ISERROR(VLOOKUP("Náklady celkem",INDIRECT("HI!$A:$G"),5,0)),0,VLOOKUP("Náklady celkem",INDIRECT("HI!$A:$G"),5,0))</f>
        <v>182486.96502</v>
      </c>
      <c r="E4" s="288">
        <f ca="1">IF(C4=0,0,D4/C4)</f>
        <v>1.0647921668592724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21735.541200970805</v>
      </c>
      <c r="D7" s="295">
        <f>IF(ISERROR(HI!E5),"",HI!E5)</f>
        <v>23467.699180000011</v>
      </c>
      <c r="E7" s="292">
        <f t="shared" ref="E7:E15" si="0">IF(C7=0,0,D7/C7)</f>
        <v>1.0796924246336153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0.80334695952248991</v>
      </c>
      <c r="E8" s="292">
        <f t="shared" si="0"/>
        <v>0.89260773280276651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0.11602107793288342</v>
      </c>
      <c r="E9" s="292">
        <f>IF(C9=0,0,D9/C9)</f>
        <v>0.38673692644294477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0.77433173078007622</v>
      </c>
      <c r="E11" s="292">
        <f t="shared" si="0"/>
        <v>1.2905528846334604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0.88575370086938299</v>
      </c>
      <c r="E12" s="292">
        <f t="shared" si="0"/>
        <v>1.1071921260867286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12163.437322410464</v>
      </c>
      <c r="D15" s="295">
        <f>IF(ISERROR(HI!E6),"",HI!E6)</f>
        <v>11139.443650000003</v>
      </c>
      <c r="E15" s="292">
        <f t="shared" si="0"/>
        <v>0.91581379134302698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117313.01059095826</v>
      </c>
      <c r="D16" s="291">
        <f ca="1">IF(ISERROR(VLOOKUP("Osobní náklady (Kč) *",INDIRECT("HI!$A:$G"),5,0)),0,VLOOKUP("Osobní náklady (Kč) *",INDIRECT("HI!$A:$G"),5,0))</f>
        <v>127194.84318000005</v>
      </c>
      <c r="E16" s="292">
        <f ca="1">IF(C16=0,0,D16/C16)</f>
        <v>1.0842347540077828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64353.74</v>
      </c>
      <c r="D18" s="310">
        <f ca="1">IF(ISERROR(VLOOKUP("Výnosy celkem",INDIRECT("HI!$A:$G"),5,0)),0,VLOOKUP("Výnosy celkem",INDIRECT("HI!$A:$G"),5,0))</f>
        <v>57652.478339999994</v>
      </c>
      <c r="E18" s="311">
        <f t="shared" ref="E18:E28" ca="1" si="1">IF(C18=0,0,D18/C18)</f>
        <v>0.89586834176226582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3814.43</v>
      </c>
      <c r="D19" s="291">
        <f ca="1">IF(ISERROR(VLOOKUP("Ambulance *",INDIRECT("HI!$A:$G"),5,0)),0,VLOOKUP("Ambulance *",INDIRECT("HI!$A:$G"),5,0))</f>
        <v>4852.6283400000002</v>
      </c>
      <c r="E19" s="292">
        <f t="shared" ca="1" si="1"/>
        <v>1.2721765348951219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1.2721765348951219</v>
      </c>
      <c r="E20" s="292">
        <f t="shared" si="1"/>
        <v>1.2721765348951219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1.0333053364469285</v>
      </c>
      <c r="E21" s="292">
        <f t="shared" si="1"/>
        <v>1.2156533369963864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60539.31</v>
      </c>
      <c r="D22" s="291">
        <f ca="1">IF(ISERROR(VLOOKUP("Hospitalizace *",INDIRECT("HI!$A:$G"),5,0)),0,VLOOKUP("Hospitalizace *",INDIRECT("HI!$A:$G"),5,0))</f>
        <v>52799.849999999991</v>
      </c>
      <c r="E22" s="292">
        <f ca="1">IF(C22=0,0,D22/C22)</f>
        <v>0.87215810685652007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0.87215810685652007</v>
      </c>
      <c r="E23" s="292">
        <f t="shared" si="1"/>
        <v>0.87215810685652007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0.85580399534353346</v>
      </c>
      <c r="E24" s="292">
        <f t="shared" si="1"/>
        <v>0.85580399534353346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8.3004737198285579</v>
      </c>
      <c r="E25" s="292">
        <f t="shared" si="1"/>
        <v>8.3004737198285579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0.93500000000000005</v>
      </c>
      <c r="E26" s="292">
        <f t="shared" si="1"/>
        <v>0.98421052631578954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0.681421647819063</v>
      </c>
      <c r="E27" s="292">
        <f t="shared" si="1"/>
        <v>0.681421647819063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0.69431621371304009</v>
      </c>
      <c r="D28" s="296">
        <f>IF(ISERROR(VLOOKUP("Celkem:",'ZV Vyžád.'!$A:$M,7,0)),"",VLOOKUP("Celkem:",'ZV Vyžád.'!$A:$M,7,0))</f>
        <v>1.128102362026105</v>
      </c>
      <c r="E28" s="292">
        <f t="shared" si="1"/>
        <v>1.6247674182823393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22148.528050000004</v>
      </c>
      <c r="C5" s="33">
        <v>21983.366770000001</v>
      </c>
      <c r="D5" s="12"/>
      <c r="E5" s="230">
        <v>23467.699180000011</v>
      </c>
      <c r="F5" s="32">
        <v>21735.541200970805</v>
      </c>
      <c r="G5" s="229">
        <f>E5-F5</f>
        <v>1732.1579790292053</v>
      </c>
      <c r="H5" s="235">
        <f>IF(F5&lt;0.00000001,"",E5/F5)</f>
        <v>1.0796924246336153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11066.559320000002</v>
      </c>
      <c r="C6" s="35">
        <v>12300.55911</v>
      </c>
      <c r="D6" s="12"/>
      <c r="E6" s="231">
        <v>11139.443650000003</v>
      </c>
      <c r="F6" s="34">
        <v>12163.437322410464</v>
      </c>
      <c r="G6" s="232">
        <f>E6-F6</f>
        <v>-1023.9936724104609</v>
      </c>
      <c r="H6" s="236">
        <f>IF(F6&lt;0.00000001,"",E6/F6)</f>
        <v>0.91581379134302698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108293.44586000004</v>
      </c>
      <c r="C7" s="35">
        <v>118547.84862000002</v>
      </c>
      <c r="D7" s="12"/>
      <c r="E7" s="231">
        <v>127194.84318000005</v>
      </c>
      <c r="F7" s="34">
        <v>117313.01059095826</v>
      </c>
      <c r="G7" s="232">
        <f>E7-F7</f>
        <v>9881.8325890417909</v>
      </c>
      <c r="H7" s="236">
        <f>IF(F7&lt;0.00000001,"",E7/F7)</f>
        <v>1.0842347540077828</v>
      </c>
    </row>
    <row r="8" spans="1:8" ht="14.4" customHeight="1" thickBot="1" x14ac:dyDescent="0.35">
      <c r="A8" s="1" t="s">
        <v>97</v>
      </c>
      <c r="B8" s="15">
        <v>22314.688570000042</v>
      </c>
      <c r="C8" s="37">
        <v>19597.299399999938</v>
      </c>
      <c r="D8" s="12"/>
      <c r="E8" s="233">
        <v>20684.979009999937</v>
      </c>
      <c r="F8" s="36">
        <v>20170.718891736808</v>
      </c>
      <c r="G8" s="234">
        <f>E8-F8</f>
        <v>514.2601182631297</v>
      </c>
      <c r="H8" s="237">
        <f>IF(F8&lt;0.00000001,"",E8/F8)</f>
        <v>1.0254953787727319</v>
      </c>
    </row>
    <row r="9" spans="1:8" ht="14.4" customHeight="1" thickBot="1" x14ac:dyDescent="0.35">
      <c r="A9" s="2" t="s">
        <v>98</v>
      </c>
      <c r="B9" s="3">
        <v>163823.22180000012</v>
      </c>
      <c r="C9" s="39">
        <v>172429.07389999996</v>
      </c>
      <c r="D9" s="12"/>
      <c r="E9" s="3">
        <v>182486.96502</v>
      </c>
      <c r="F9" s="38">
        <v>171382.70800607634</v>
      </c>
      <c r="G9" s="38">
        <f>E9-F9</f>
        <v>11104.257013923663</v>
      </c>
      <c r="H9" s="238">
        <f>IF(F9&lt;0.00000001,"",E9/F9)</f>
        <v>1.0647921668592724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3814.43</v>
      </c>
      <c r="C11" s="33">
        <f>IF(ISERROR(VLOOKUP("Celkem:",'ZV Vykáz.-A'!A:F,4,0)),0,VLOOKUP("Celkem:",'ZV Vykáz.-A'!A:F,4,0)/1000)</f>
        <v>4128.06034</v>
      </c>
      <c r="D11" s="12"/>
      <c r="E11" s="230">
        <f>IF(ISERROR(VLOOKUP("Celkem:",'ZV Vykáz.-A'!A:F,6,0)),0,VLOOKUP("Celkem:",'ZV Vykáz.-A'!A:F,6,0)/1000)</f>
        <v>4852.6283400000002</v>
      </c>
      <c r="F11" s="32">
        <f>B11</f>
        <v>3814.43</v>
      </c>
      <c r="G11" s="229">
        <f>E11-F11</f>
        <v>1038.1983400000004</v>
      </c>
      <c r="H11" s="235">
        <f>IF(F11&lt;0.00000001,"",E11/F11)</f>
        <v>1.2721765348951219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60539.31</v>
      </c>
      <c r="C12" s="37">
        <f>IF(ISERROR(VLOOKUP("Celkem",CaseMix!A:D,3,0)),0,VLOOKUP("Celkem",CaseMix!A:D,3,0)*30)</f>
        <v>62506.41</v>
      </c>
      <c r="D12" s="12"/>
      <c r="E12" s="233">
        <f>IF(ISERROR(VLOOKUP("Celkem",CaseMix!A:D,4,0)),0,VLOOKUP("Celkem",CaseMix!A:D,4,0)*30)</f>
        <v>52799.849999999991</v>
      </c>
      <c r="F12" s="36">
        <f>B12</f>
        <v>60539.31</v>
      </c>
      <c r="G12" s="234">
        <f>E12-F12</f>
        <v>-7739.4600000000064</v>
      </c>
      <c r="H12" s="237">
        <f>IF(F12&lt;0.00000001,"",E12/F12)</f>
        <v>0.87215810685652007</v>
      </c>
    </row>
    <row r="13" spans="1:8" ht="14.4" customHeight="1" thickBot="1" x14ac:dyDescent="0.35">
      <c r="A13" s="4" t="s">
        <v>101</v>
      </c>
      <c r="B13" s="9">
        <f>SUM(B11:B12)</f>
        <v>64353.74</v>
      </c>
      <c r="C13" s="41">
        <f>SUM(C11:C12)</f>
        <v>66634.47034</v>
      </c>
      <c r="D13" s="12"/>
      <c r="E13" s="9">
        <f>SUM(E11:E12)</f>
        <v>57652.478339999994</v>
      </c>
      <c r="F13" s="40">
        <f>SUM(F11:F12)</f>
        <v>64353.74</v>
      </c>
      <c r="G13" s="40">
        <f>E13-F13</f>
        <v>-6701.2616600000038</v>
      </c>
      <c r="H13" s="239">
        <f>IF(F13&lt;0.00000001,"",E13/F13)</f>
        <v>0.89586834176226582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0.39282428518323736</v>
      </c>
      <c r="C15" s="43">
        <f>IF(C9=0,"",C13/C9)</f>
        <v>0.38644567782486949</v>
      </c>
      <c r="D15" s="12"/>
      <c r="E15" s="10">
        <f>IF(E9=0,"",E13/E9)</f>
        <v>0.31592655581554258</v>
      </c>
      <c r="F15" s="42">
        <f>IF(F9=0,"",F13/F9)</f>
        <v>0.37549727594290522</v>
      </c>
      <c r="G15" s="42">
        <f>IF(ISERROR(F15-E15),"",E15-F15)</f>
        <v>-5.9570720127362642E-2</v>
      </c>
      <c r="H15" s="240">
        <f>IF(ISERROR(F15-E15),"",IF(F15&lt;0.00000001,"",E15/F15))</f>
        <v>0.84135512041259009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0.25990302563131007</v>
      </c>
      <c r="C4" s="330">
        <f t="shared" ref="C4:M4" si="0">(C10+C8)/C6</f>
        <v>0.34781432868830836</v>
      </c>
      <c r="D4" s="330">
        <f t="shared" si="0"/>
        <v>0.31012637665883952</v>
      </c>
      <c r="E4" s="330">
        <f t="shared" si="0"/>
        <v>0.34351526795914933</v>
      </c>
      <c r="F4" s="330">
        <f t="shared" si="0"/>
        <v>0.34136879795035369</v>
      </c>
      <c r="G4" s="330">
        <f t="shared" si="0"/>
        <v>0.31770833075864896</v>
      </c>
      <c r="H4" s="330">
        <f t="shared" si="0"/>
        <v>0.29061998857363885</v>
      </c>
      <c r="I4" s="330">
        <f t="shared" si="0"/>
        <v>0.32852488216430653</v>
      </c>
      <c r="J4" s="330">
        <f t="shared" si="0"/>
        <v>0.31747107656143397</v>
      </c>
      <c r="K4" s="330">
        <f t="shared" si="0"/>
        <v>0.30684048784182061</v>
      </c>
      <c r="L4" s="330">
        <f t="shared" si="0"/>
        <v>0.31506658998460102</v>
      </c>
      <c r="M4" s="330">
        <f t="shared" si="0"/>
        <v>0.31592655521275964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15410.740180000001</v>
      </c>
      <c r="C5" s="330">
        <f>IF(ISERROR(VLOOKUP($A5,'Man Tab'!$A:$Q,COLUMN()+2,0)),0,VLOOKUP($A5,'Man Tab'!$A:$Q,COLUMN()+2,0))</f>
        <v>13914.93297</v>
      </c>
      <c r="D5" s="330">
        <f>IF(ISERROR(VLOOKUP($A5,'Man Tab'!$A:$Q,COLUMN()+2,0)),0,VLOOKUP($A5,'Man Tab'!$A:$Q,COLUMN()+2,0))</f>
        <v>15024.372590000001</v>
      </c>
      <c r="E5" s="330">
        <f>IF(ISERROR(VLOOKUP($A5,'Man Tab'!$A:$Q,COLUMN()+2,0)),0,VLOOKUP($A5,'Man Tab'!$A:$Q,COLUMN()+2,0))</f>
        <v>14940.36211</v>
      </c>
      <c r="F5" s="330">
        <f>IF(ISERROR(VLOOKUP($A5,'Man Tab'!$A:$Q,COLUMN()+2,0)),0,VLOOKUP($A5,'Man Tab'!$A:$Q,COLUMN()+2,0))</f>
        <v>14742.428459999999</v>
      </c>
      <c r="G5" s="330">
        <f>IF(ISERROR(VLOOKUP($A5,'Man Tab'!$A:$Q,COLUMN()+2,0)),0,VLOOKUP($A5,'Man Tab'!$A:$Q,COLUMN()+2,0))</f>
        <v>13943.15602</v>
      </c>
      <c r="H5" s="330">
        <f>IF(ISERROR(VLOOKUP($A5,'Man Tab'!$A:$Q,COLUMN()+2,0)),0,VLOOKUP($A5,'Man Tab'!$A:$Q,COLUMN()+2,0))</f>
        <v>16399.668369999999</v>
      </c>
      <c r="I5" s="330">
        <f>IF(ISERROR(VLOOKUP($A5,'Man Tab'!$A:$Q,COLUMN()+2,0)),0,VLOOKUP($A5,'Man Tab'!$A:$Q,COLUMN()+2,0))</f>
        <v>13964.38616</v>
      </c>
      <c r="J5" s="330">
        <f>IF(ISERROR(VLOOKUP($A5,'Man Tab'!$A:$Q,COLUMN()+2,0)),0,VLOOKUP($A5,'Man Tab'!$A:$Q,COLUMN()+2,0))</f>
        <v>16680.703389999999</v>
      </c>
      <c r="K5" s="330">
        <f>IF(ISERROR(VLOOKUP($A5,'Man Tab'!$A:$Q,COLUMN()+2,0)),0,VLOOKUP($A5,'Man Tab'!$A:$Q,COLUMN()+2,0))</f>
        <v>15457.29427</v>
      </c>
      <c r="L5" s="330">
        <f>IF(ISERROR(VLOOKUP($A5,'Man Tab'!$A:$Q,COLUMN()+2,0)),0,VLOOKUP($A5,'Man Tab'!$A:$Q,COLUMN()+2,0))</f>
        <v>15957.44749</v>
      </c>
      <c r="M5" s="330">
        <f>IF(ISERROR(VLOOKUP($A5,'Man Tab'!$A:$Q,COLUMN()+2,0)),0,VLOOKUP($A5,'Man Tab'!$A:$Q,COLUMN()+2,0))</f>
        <v>16051.4730100001</v>
      </c>
    </row>
    <row r="6" spans="1:13" ht="14.4" customHeight="1" x14ac:dyDescent="0.3">
      <c r="A6" s="331" t="s">
        <v>98</v>
      </c>
      <c r="B6" s="332">
        <f>B5</f>
        <v>15410.740180000001</v>
      </c>
      <c r="C6" s="332">
        <f t="shared" ref="C6:M6" si="1">C5+B6</f>
        <v>29325.673150000002</v>
      </c>
      <c r="D6" s="332">
        <f t="shared" si="1"/>
        <v>44350.045740000001</v>
      </c>
      <c r="E6" s="332">
        <f t="shared" si="1"/>
        <v>59290.407850000003</v>
      </c>
      <c r="F6" s="332">
        <f t="shared" si="1"/>
        <v>74032.836309999999</v>
      </c>
      <c r="G6" s="332">
        <f t="shared" si="1"/>
        <v>87975.992329999994</v>
      </c>
      <c r="H6" s="332">
        <f t="shared" si="1"/>
        <v>104375.66069999999</v>
      </c>
      <c r="I6" s="332">
        <f t="shared" si="1"/>
        <v>118340.04685999999</v>
      </c>
      <c r="J6" s="332">
        <f t="shared" si="1"/>
        <v>135020.75024999998</v>
      </c>
      <c r="K6" s="332">
        <f t="shared" si="1"/>
        <v>150478.04452</v>
      </c>
      <c r="L6" s="332">
        <f t="shared" si="1"/>
        <v>166435.49200999999</v>
      </c>
      <c r="M6" s="332">
        <f t="shared" si="1"/>
        <v>182486.96502000009</v>
      </c>
    </row>
    <row r="7" spans="1:13" ht="14.4" customHeight="1" x14ac:dyDescent="0.3">
      <c r="A7" s="331" t="s">
        <v>126</v>
      </c>
      <c r="B7" s="331">
        <v>120.32299999999999</v>
      </c>
      <c r="C7" s="331">
        <v>314.5</v>
      </c>
      <c r="D7" s="331">
        <v>419.82900000000001</v>
      </c>
      <c r="E7" s="331">
        <v>623.92100000000005</v>
      </c>
      <c r="F7" s="331">
        <v>771.93799999999999</v>
      </c>
      <c r="G7" s="331">
        <v>846.01400000000001</v>
      </c>
      <c r="H7" s="331">
        <v>917.50800000000004</v>
      </c>
      <c r="I7" s="331">
        <v>1190.1210000000001</v>
      </c>
      <c r="J7" s="331">
        <v>1308.761</v>
      </c>
      <c r="K7" s="331">
        <v>1404.6310000000001</v>
      </c>
      <c r="L7" s="331">
        <v>1596.7850000000001</v>
      </c>
      <c r="M7" s="331">
        <v>1759.9949999999999</v>
      </c>
    </row>
    <row r="8" spans="1:13" ht="14.4" customHeight="1" x14ac:dyDescent="0.3">
      <c r="A8" s="331" t="s">
        <v>99</v>
      </c>
      <c r="B8" s="332">
        <f>B7*30</f>
        <v>3609.6899999999996</v>
      </c>
      <c r="C8" s="332">
        <f t="shared" ref="C8:M8" si="2">C7*30</f>
        <v>9435</v>
      </c>
      <c r="D8" s="332">
        <f t="shared" si="2"/>
        <v>12594.87</v>
      </c>
      <c r="E8" s="332">
        <f t="shared" si="2"/>
        <v>18717.63</v>
      </c>
      <c r="F8" s="332">
        <f t="shared" si="2"/>
        <v>23158.14</v>
      </c>
      <c r="G8" s="332">
        <f t="shared" si="2"/>
        <v>25380.420000000002</v>
      </c>
      <c r="H8" s="332">
        <f t="shared" si="2"/>
        <v>27525.24</v>
      </c>
      <c r="I8" s="332">
        <f t="shared" si="2"/>
        <v>35703.630000000005</v>
      </c>
      <c r="J8" s="332">
        <f t="shared" si="2"/>
        <v>39262.83</v>
      </c>
      <c r="K8" s="332">
        <f t="shared" si="2"/>
        <v>42138.93</v>
      </c>
      <c r="L8" s="332">
        <f t="shared" si="2"/>
        <v>47903.55</v>
      </c>
      <c r="M8" s="332">
        <f t="shared" si="2"/>
        <v>52799.85</v>
      </c>
    </row>
    <row r="9" spans="1:13" ht="14.4" customHeight="1" x14ac:dyDescent="0.3">
      <c r="A9" s="331" t="s">
        <v>127</v>
      </c>
      <c r="B9" s="331">
        <v>395608</v>
      </c>
      <c r="C9" s="331">
        <v>369281.32</v>
      </c>
      <c r="D9" s="331">
        <v>394359.67000000004</v>
      </c>
      <c r="E9" s="331">
        <v>490281.35</v>
      </c>
      <c r="F9" s="331">
        <v>464829.99999999994</v>
      </c>
      <c r="G9" s="331">
        <v>455925.32999999996</v>
      </c>
      <c r="H9" s="331">
        <v>238127.65000000002</v>
      </c>
      <c r="I9" s="331">
        <v>365606.63</v>
      </c>
      <c r="J9" s="331">
        <v>428332.99</v>
      </c>
      <c r="K9" s="331">
        <v>431473.65</v>
      </c>
      <c r="L9" s="331">
        <v>500886.32999999996</v>
      </c>
      <c r="M9" s="331">
        <v>317915.31</v>
      </c>
    </row>
    <row r="10" spans="1:13" ht="14.4" customHeight="1" x14ac:dyDescent="0.3">
      <c r="A10" s="331" t="s">
        <v>100</v>
      </c>
      <c r="B10" s="332">
        <f>B9/1000</f>
        <v>395.608</v>
      </c>
      <c r="C10" s="332">
        <f t="shared" ref="C10:M10" si="3">C9/1000+B10</f>
        <v>764.88932</v>
      </c>
      <c r="D10" s="332">
        <f t="shared" si="3"/>
        <v>1159.24899</v>
      </c>
      <c r="E10" s="332">
        <f t="shared" si="3"/>
        <v>1649.53034</v>
      </c>
      <c r="F10" s="332">
        <f t="shared" si="3"/>
        <v>2114.3603400000002</v>
      </c>
      <c r="G10" s="332">
        <f t="shared" si="3"/>
        <v>2570.2856700000002</v>
      </c>
      <c r="H10" s="332">
        <f t="shared" si="3"/>
        <v>2808.4133200000001</v>
      </c>
      <c r="I10" s="332">
        <f t="shared" si="3"/>
        <v>3174.0199499999999</v>
      </c>
      <c r="J10" s="332">
        <f t="shared" si="3"/>
        <v>3602.3529399999998</v>
      </c>
      <c r="K10" s="332">
        <f t="shared" si="3"/>
        <v>4033.8265899999997</v>
      </c>
      <c r="L10" s="332">
        <f t="shared" si="3"/>
        <v>4534.7129199999999</v>
      </c>
      <c r="M10" s="332">
        <f t="shared" si="3"/>
        <v>4852.6282300000003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0.37549727594290522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0.37549727594290522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21735.541200970802</v>
      </c>
      <c r="C7" s="56">
        <v>1811.2951000809001</v>
      </c>
      <c r="D7" s="56">
        <v>2142.40193</v>
      </c>
      <c r="E7" s="56">
        <v>1709.82149</v>
      </c>
      <c r="F7" s="56">
        <v>2096.40022</v>
      </c>
      <c r="G7" s="56">
        <v>2307.36265</v>
      </c>
      <c r="H7" s="56">
        <v>2197.73146</v>
      </c>
      <c r="I7" s="56">
        <v>1973.73164</v>
      </c>
      <c r="J7" s="56">
        <v>1454.9866500000001</v>
      </c>
      <c r="K7" s="56">
        <v>1597.21002</v>
      </c>
      <c r="L7" s="56">
        <v>2429.7474200000001</v>
      </c>
      <c r="M7" s="56">
        <v>2339.7249700000002</v>
      </c>
      <c r="N7" s="56">
        <v>1775.3217299999999</v>
      </c>
      <c r="O7" s="56">
        <v>1443.25900000001</v>
      </c>
      <c r="P7" s="57">
        <v>23467.69918</v>
      </c>
      <c r="Q7" s="189">
        <v>1.079692424633</v>
      </c>
    </row>
    <row r="8" spans="1:17" ht="14.4" customHeight="1" x14ac:dyDescent="0.3">
      <c r="A8" s="19" t="s">
        <v>36</v>
      </c>
      <c r="B8" s="55">
        <v>5649.6718177694502</v>
      </c>
      <c r="C8" s="56">
        <v>470.80598481412</v>
      </c>
      <c r="D8" s="56">
        <v>377.012</v>
      </c>
      <c r="E8" s="56">
        <v>382.113</v>
      </c>
      <c r="F8" s="56">
        <v>334.89</v>
      </c>
      <c r="G8" s="56">
        <v>428.98500000000001</v>
      </c>
      <c r="H8" s="56">
        <v>323.875</v>
      </c>
      <c r="I8" s="56">
        <v>0</v>
      </c>
      <c r="J8" s="56">
        <v>0</v>
      </c>
      <c r="K8" s="56">
        <v>336.18599999999998</v>
      </c>
      <c r="L8" s="56">
        <v>1817.902</v>
      </c>
      <c r="M8" s="56">
        <v>293.99799999999999</v>
      </c>
      <c r="N8" s="56">
        <v>424.37699999999899</v>
      </c>
      <c r="O8" s="56">
        <v>253.85000000000099</v>
      </c>
      <c r="P8" s="57">
        <v>4973.1880000000001</v>
      </c>
      <c r="Q8" s="189">
        <v>0.880261395778</v>
      </c>
    </row>
    <row r="9" spans="1:17" ht="14.4" customHeight="1" x14ac:dyDescent="0.3">
      <c r="A9" s="19" t="s">
        <v>37</v>
      </c>
      <c r="B9" s="55">
        <v>12163.4373224105</v>
      </c>
      <c r="C9" s="56">
        <v>1013.6197768675401</v>
      </c>
      <c r="D9" s="56">
        <v>950.14478999999994</v>
      </c>
      <c r="E9" s="56">
        <v>737.89770999999996</v>
      </c>
      <c r="F9" s="56">
        <v>1061.6184599999999</v>
      </c>
      <c r="G9" s="56">
        <v>894.91047000000003</v>
      </c>
      <c r="H9" s="56">
        <v>1054.55376</v>
      </c>
      <c r="I9" s="56">
        <v>1028.5794900000001</v>
      </c>
      <c r="J9" s="56">
        <v>1062.4313099999999</v>
      </c>
      <c r="K9" s="56">
        <v>925.71478999999999</v>
      </c>
      <c r="L9" s="56">
        <v>923.70812000000001</v>
      </c>
      <c r="M9" s="56">
        <v>861.75244999999995</v>
      </c>
      <c r="N9" s="56">
        <v>876.487969999999</v>
      </c>
      <c r="O9" s="56">
        <v>761.64433000000304</v>
      </c>
      <c r="P9" s="57">
        <v>11139.443649999999</v>
      </c>
      <c r="Q9" s="189">
        <v>0.91581379134300001</v>
      </c>
    </row>
    <row r="10" spans="1:17" ht="14.4" customHeight="1" x14ac:dyDescent="0.3">
      <c r="A10" s="19" t="s">
        <v>38</v>
      </c>
      <c r="B10" s="55">
        <v>49.635783129601002</v>
      </c>
      <c r="C10" s="56">
        <v>4.1363152608</v>
      </c>
      <c r="D10" s="56">
        <v>2.7321399999999998</v>
      </c>
      <c r="E10" s="56">
        <v>1.50858</v>
      </c>
      <c r="F10" s="56">
        <v>5.85032</v>
      </c>
      <c r="G10" s="56">
        <v>1.7322</v>
      </c>
      <c r="H10" s="56">
        <v>6.36388</v>
      </c>
      <c r="I10" s="56">
        <v>4.4304699999999997</v>
      </c>
      <c r="J10" s="56">
        <v>3.0630600000000001</v>
      </c>
      <c r="K10" s="56">
        <v>3.5567000000000002</v>
      </c>
      <c r="L10" s="56">
        <v>2.99133</v>
      </c>
      <c r="M10" s="56">
        <v>2.50929</v>
      </c>
      <c r="N10" s="56">
        <v>2.7525400000000002</v>
      </c>
      <c r="O10" s="56">
        <v>2.9119700000000002</v>
      </c>
      <c r="P10" s="57">
        <v>40.402479999999997</v>
      </c>
      <c r="Q10" s="189">
        <v>0.81397889692799996</v>
      </c>
    </row>
    <row r="11" spans="1:17" ht="14.4" customHeight="1" x14ac:dyDescent="0.3">
      <c r="A11" s="19" t="s">
        <v>39</v>
      </c>
      <c r="B11" s="55">
        <v>932.00355370413001</v>
      </c>
      <c r="C11" s="56">
        <v>77.666962808676999</v>
      </c>
      <c r="D11" s="56">
        <v>74.124110000000002</v>
      </c>
      <c r="E11" s="56">
        <v>73.116919999999993</v>
      </c>
      <c r="F11" s="56">
        <v>70.484840000000005</v>
      </c>
      <c r="G11" s="56">
        <v>81.136060000000001</v>
      </c>
      <c r="H11" s="56">
        <v>70.133780000000002</v>
      </c>
      <c r="I11" s="56">
        <v>112.36893999999999</v>
      </c>
      <c r="J11" s="56">
        <v>56.734630000000003</v>
      </c>
      <c r="K11" s="56">
        <v>65.082589999999996</v>
      </c>
      <c r="L11" s="56">
        <v>71.752520000000004</v>
      </c>
      <c r="M11" s="56">
        <v>84.105230000000006</v>
      </c>
      <c r="N11" s="56">
        <v>118.61157</v>
      </c>
      <c r="O11" s="56">
        <v>116.862660000001</v>
      </c>
      <c r="P11" s="57">
        <v>994.51385000000096</v>
      </c>
      <c r="Q11" s="189">
        <v>1.0670708776240001</v>
      </c>
    </row>
    <row r="12" spans="1:17" ht="14.4" customHeight="1" x14ac:dyDescent="0.3">
      <c r="A12" s="19" t="s">
        <v>40</v>
      </c>
      <c r="B12" s="55">
        <v>777.69916178719905</v>
      </c>
      <c r="C12" s="56">
        <v>64.808263482266</v>
      </c>
      <c r="D12" s="56">
        <v>43.067059999999998</v>
      </c>
      <c r="E12" s="56">
        <v>171.05488</v>
      </c>
      <c r="F12" s="56">
        <v>47.058520000000001</v>
      </c>
      <c r="G12" s="56">
        <v>67.942980000000006</v>
      </c>
      <c r="H12" s="56">
        <v>116.81849</v>
      </c>
      <c r="I12" s="56">
        <v>26.613040000000002</v>
      </c>
      <c r="J12" s="56">
        <v>55.68477</v>
      </c>
      <c r="K12" s="56">
        <v>51.741039999999998</v>
      </c>
      <c r="L12" s="56">
        <v>49.974359999999997</v>
      </c>
      <c r="M12" s="56">
        <v>86.140950000000004</v>
      </c>
      <c r="N12" s="56">
        <v>71.028899999998998</v>
      </c>
      <c r="O12" s="56">
        <v>29.643070000000002</v>
      </c>
      <c r="P12" s="57">
        <v>816.76805999999999</v>
      </c>
      <c r="Q12" s="189">
        <v>1.0502365183510001</v>
      </c>
    </row>
    <row r="13" spans="1:17" ht="14.4" customHeight="1" x14ac:dyDescent="0.3">
      <c r="A13" s="19" t="s">
        <v>41</v>
      </c>
      <c r="B13" s="55">
        <v>281.43006994765699</v>
      </c>
      <c r="C13" s="56">
        <v>23.452505828970999</v>
      </c>
      <c r="D13" s="56">
        <v>36.241750000000003</v>
      </c>
      <c r="E13" s="56">
        <v>32.972900000000003</v>
      </c>
      <c r="F13" s="56">
        <v>16.533159999999999</v>
      </c>
      <c r="G13" s="56">
        <v>27.268979999999999</v>
      </c>
      <c r="H13" s="56">
        <v>28.79785</v>
      </c>
      <c r="I13" s="56">
        <v>34.725090000000002</v>
      </c>
      <c r="J13" s="56">
        <v>29.428809999999999</v>
      </c>
      <c r="K13" s="56">
        <v>22.670580000000001</v>
      </c>
      <c r="L13" s="56">
        <v>23.074020000000001</v>
      </c>
      <c r="M13" s="56">
        <v>22.431660000000001</v>
      </c>
      <c r="N13" s="56">
        <v>21.382529999999999</v>
      </c>
      <c r="O13" s="56">
        <v>18.28687</v>
      </c>
      <c r="P13" s="57">
        <v>313.81420000000003</v>
      </c>
      <c r="Q13" s="189">
        <v>1.115069900165</v>
      </c>
    </row>
    <row r="14" spans="1:17" ht="14.4" customHeight="1" x14ac:dyDescent="0.3">
      <c r="A14" s="19" t="s">
        <v>42</v>
      </c>
      <c r="B14" s="55">
        <v>1320.5530614946799</v>
      </c>
      <c r="C14" s="56">
        <v>110.04608845788999</v>
      </c>
      <c r="D14" s="56">
        <v>184.05500000000001</v>
      </c>
      <c r="E14" s="56">
        <v>141.785</v>
      </c>
      <c r="F14" s="56">
        <v>149.887</v>
      </c>
      <c r="G14" s="56">
        <v>115.351</v>
      </c>
      <c r="H14" s="56">
        <v>88.748999999999995</v>
      </c>
      <c r="I14" s="56">
        <v>76.807000000000002</v>
      </c>
      <c r="J14" s="56">
        <v>71.558999999999997</v>
      </c>
      <c r="K14" s="56">
        <v>74.001999999999995</v>
      </c>
      <c r="L14" s="56">
        <v>77.384</v>
      </c>
      <c r="M14" s="56">
        <v>122.316</v>
      </c>
      <c r="N14" s="56">
        <v>139.767</v>
      </c>
      <c r="O14" s="56">
        <v>158.298000000001</v>
      </c>
      <c r="P14" s="57">
        <v>1399.96</v>
      </c>
      <c r="Q14" s="189">
        <v>1.0601315773069999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1311.6243995305299</v>
      </c>
      <c r="C17" s="56">
        <v>109.302033294211</v>
      </c>
      <c r="D17" s="56">
        <v>74.905869999999993</v>
      </c>
      <c r="E17" s="56">
        <v>113.38186</v>
      </c>
      <c r="F17" s="56">
        <v>44.277709999999999</v>
      </c>
      <c r="G17" s="56">
        <v>40.619770000000003</v>
      </c>
      <c r="H17" s="56">
        <v>55.485019999999999</v>
      </c>
      <c r="I17" s="56">
        <v>154.91397000000001</v>
      </c>
      <c r="J17" s="56">
        <v>92.212400000000002</v>
      </c>
      <c r="K17" s="56">
        <v>49.204569999999997</v>
      </c>
      <c r="L17" s="56">
        <v>405.19655999999998</v>
      </c>
      <c r="M17" s="56">
        <v>94.490840000000006</v>
      </c>
      <c r="N17" s="56">
        <v>73.888959999999003</v>
      </c>
      <c r="O17" s="56">
        <v>85.749859999999998</v>
      </c>
      <c r="P17" s="57">
        <v>1284.3273899999999</v>
      </c>
      <c r="Q17" s="189">
        <v>0.97918839452700002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6.4180000000000001</v>
      </c>
      <c r="E18" s="56">
        <v>3.7349999999999999</v>
      </c>
      <c r="F18" s="56">
        <v>6.8159999999999998</v>
      </c>
      <c r="G18" s="56">
        <v>3.3530000000000002</v>
      </c>
      <c r="H18" s="56">
        <v>6.407</v>
      </c>
      <c r="I18" s="56">
        <v>55.098999999999997</v>
      </c>
      <c r="J18" s="56">
        <v>0</v>
      </c>
      <c r="K18" s="56">
        <v>0.91200000000000003</v>
      </c>
      <c r="L18" s="56">
        <v>9.1430000000000007</v>
      </c>
      <c r="M18" s="56">
        <v>51.59</v>
      </c>
      <c r="N18" s="56">
        <v>28.111000000000001</v>
      </c>
      <c r="O18" s="56">
        <v>44.546999999999997</v>
      </c>
      <c r="P18" s="57">
        <v>216.131</v>
      </c>
      <c r="Q18" s="189" t="s">
        <v>311</v>
      </c>
    </row>
    <row r="19" spans="1:17" ht="14.4" customHeight="1" x14ac:dyDescent="0.3">
      <c r="A19" s="19" t="s">
        <v>47</v>
      </c>
      <c r="B19" s="55">
        <v>3600.37486192388</v>
      </c>
      <c r="C19" s="56">
        <v>300.03123849365602</v>
      </c>
      <c r="D19" s="56">
        <v>318.63135999999997</v>
      </c>
      <c r="E19" s="56">
        <v>159.26802000000001</v>
      </c>
      <c r="F19" s="56">
        <v>230.29784000000001</v>
      </c>
      <c r="G19" s="56">
        <v>206.36569</v>
      </c>
      <c r="H19" s="56">
        <v>193.75754000000001</v>
      </c>
      <c r="I19" s="56">
        <v>285.02039000000002</v>
      </c>
      <c r="J19" s="56">
        <v>228.07204999999999</v>
      </c>
      <c r="K19" s="56">
        <v>293.73136</v>
      </c>
      <c r="L19" s="56">
        <v>423.29419000000001</v>
      </c>
      <c r="M19" s="56">
        <v>413.77170000000001</v>
      </c>
      <c r="N19" s="56">
        <v>248.44076000000001</v>
      </c>
      <c r="O19" s="56">
        <v>795.53497000000402</v>
      </c>
      <c r="P19" s="57">
        <v>3796.1858699999998</v>
      </c>
      <c r="Q19" s="189">
        <v>1.054386283535</v>
      </c>
    </row>
    <row r="20" spans="1:17" ht="14.4" customHeight="1" x14ac:dyDescent="0.3">
      <c r="A20" s="19" t="s">
        <v>48</v>
      </c>
      <c r="B20" s="55">
        <v>117313.010590958</v>
      </c>
      <c r="C20" s="56">
        <v>9776.0842159131898</v>
      </c>
      <c r="D20" s="56">
        <v>10622.62091</v>
      </c>
      <c r="E20" s="56">
        <v>9863.1061499999996</v>
      </c>
      <c r="F20" s="56">
        <v>10383.685310000001</v>
      </c>
      <c r="G20" s="56">
        <v>10189.991309999999</v>
      </c>
      <c r="H20" s="56">
        <v>10060.74879</v>
      </c>
      <c r="I20" s="56">
        <v>9651.0103900000195</v>
      </c>
      <c r="J20" s="56">
        <v>12835.198340000001</v>
      </c>
      <c r="K20" s="56">
        <v>9992.1469099999995</v>
      </c>
      <c r="L20" s="56">
        <v>9883.3191499999994</v>
      </c>
      <c r="M20" s="56">
        <v>10484.95793</v>
      </c>
      <c r="N20" s="56">
        <v>11640.502990000001</v>
      </c>
      <c r="O20" s="56">
        <v>11587.5550000001</v>
      </c>
      <c r="P20" s="57">
        <v>127194.84318</v>
      </c>
      <c r="Q20" s="189">
        <v>1.0842347540070001</v>
      </c>
    </row>
    <row r="21" spans="1:17" ht="14.4" customHeight="1" x14ac:dyDescent="0.3">
      <c r="A21" s="20" t="s">
        <v>49</v>
      </c>
      <c r="B21" s="55">
        <v>6018.0138971245997</v>
      </c>
      <c r="C21" s="56">
        <v>501.50115809371601</v>
      </c>
      <c r="D21" s="56">
        <v>516.36599999999999</v>
      </c>
      <c r="E21" s="56">
        <v>511.84500000000003</v>
      </c>
      <c r="F21" s="56">
        <v>510.23099999999999</v>
      </c>
      <c r="G21" s="56">
        <v>507.78699999999998</v>
      </c>
      <c r="H21" s="56">
        <v>507.78699999999998</v>
      </c>
      <c r="I21" s="56">
        <v>493.42500000000098</v>
      </c>
      <c r="J21" s="56">
        <v>493.42500000000001</v>
      </c>
      <c r="K21" s="56">
        <v>493.42500000000001</v>
      </c>
      <c r="L21" s="56">
        <v>532.63499999999999</v>
      </c>
      <c r="M21" s="56">
        <v>485.096</v>
      </c>
      <c r="N21" s="56">
        <v>485.09199999999902</v>
      </c>
      <c r="O21" s="56">
        <v>499.93300000000198</v>
      </c>
      <c r="P21" s="57">
        <v>6037.0469999999996</v>
      </c>
      <c r="Q21" s="189">
        <v>1.0031626884210001</v>
      </c>
    </row>
    <row r="22" spans="1:17" ht="14.4" customHeight="1" x14ac:dyDescent="0.3">
      <c r="A22" s="19" t="s">
        <v>50</v>
      </c>
      <c r="B22" s="55">
        <v>229.71228532509801</v>
      </c>
      <c r="C22" s="56">
        <v>19.142690443757999</v>
      </c>
      <c r="D22" s="56">
        <v>43.799579999999999</v>
      </c>
      <c r="E22" s="56">
        <v>0</v>
      </c>
      <c r="F22" s="56">
        <v>15.4154</v>
      </c>
      <c r="G22" s="56">
        <v>37.969799999999999</v>
      </c>
      <c r="H22" s="56">
        <v>10.720599999999999</v>
      </c>
      <c r="I22" s="56">
        <v>40.835700000000003</v>
      </c>
      <c r="J22" s="56">
        <v>16.872710000000001</v>
      </c>
      <c r="K22" s="56">
        <v>57.432499999999997</v>
      </c>
      <c r="L22" s="56">
        <v>7.7077</v>
      </c>
      <c r="M22" s="56">
        <v>85.128500000000003</v>
      </c>
      <c r="N22" s="56">
        <v>25.206399999999999</v>
      </c>
      <c r="O22" s="56">
        <v>198.40336000000099</v>
      </c>
      <c r="P22" s="57">
        <v>539.49225000000104</v>
      </c>
      <c r="Q22" s="189">
        <v>2.3485563657880002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-2.91038304567337E-11</v>
      </c>
      <c r="C24" s="56">
        <v>0</v>
      </c>
      <c r="D24" s="56">
        <v>18.219679999996</v>
      </c>
      <c r="E24" s="56">
        <v>13.326460000000001</v>
      </c>
      <c r="F24" s="56">
        <v>50.926809999999001</v>
      </c>
      <c r="G24" s="56">
        <v>29.586199999999</v>
      </c>
      <c r="H24" s="56">
        <v>20.499289999996002</v>
      </c>
      <c r="I24" s="56">
        <v>5.5958999999980001</v>
      </c>
      <c r="J24" s="56">
        <v>-3.5999999799999998E-4</v>
      </c>
      <c r="K24" s="56">
        <v>1.3700999999979999</v>
      </c>
      <c r="L24" s="56">
        <v>22.874019999999</v>
      </c>
      <c r="M24" s="56">
        <v>29.280749999998999</v>
      </c>
      <c r="N24" s="56">
        <v>26.476140000002001</v>
      </c>
      <c r="O24" s="56">
        <v>54.993920000001999</v>
      </c>
      <c r="P24" s="57">
        <v>273.14890999999398</v>
      </c>
      <c r="Q24" s="189"/>
    </row>
    <row r="25" spans="1:17" ht="14.4" customHeight="1" x14ac:dyDescent="0.3">
      <c r="A25" s="21" t="s">
        <v>53</v>
      </c>
      <c r="B25" s="58">
        <v>171382.70800607599</v>
      </c>
      <c r="C25" s="59">
        <v>14281.8923338397</v>
      </c>
      <c r="D25" s="59">
        <v>15410.740180000001</v>
      </c>
      <c r="E25" s="59">
        <v>13914.93297</v>
      </c>
      <c r="F25" s="59">
        <v>15024.372590000001</v>
      </c>
      <c r="G25" s="59">
        <v>14940.36211</v>
      </c>
      <c r="H25" s="59">
        <v>14742.428459999999</v>
      </c>
      <c r="I25" s="59">
        <v>13943.15602</v>
      </c>
      <c r="J25" s="59">
        <v>16399.668369999999</v>
      </c>
      <c r="K25" s="59">
        <v>13964.38616</v>
      </c>
      <c r="L25" s="59">
        <v>16680.703389999999</v>
      </c>
      <c r="M25" s="59">
        <v>15457.29427</v>
      </c>
      <c r="N25" s="59">
        <v>15957.44749</v>
      </c>
      <c r="O25" s="59">
        <v>16051.4730100001</v>
      </c>
      <c r="P25" s="60">
        <v>182486.96502</v>
      </c>
      <c r="Q25" s="190">
        <v>1.0647921668589999</v>
      </c>
    </row>
    <row r="26" spans="1:17" ht="14.4" customHeight="1" x14ac:dyDescent="0.3">
      <c r="A26" s="19" t="s">
        <v>54</v>
      </c>
      <c r="B26" s="55">
        <v>15752.755262520501</v>
      </c>
      <c r="C26" s="56">
        <v>1312.7296052100401</v>
      </c>
      <c r="D26" s="56">
        <v>1547.93001</v>
      </c>
      <c r="E26" s="56">
        <v>1138.0157099999999</v>
      </c>
      <c r="F26" s="56">
        <v>1447.04142</v>
      </c>
      <c r="G26" s="56">
        <v>1447.62445</v>
      </c>
      <c r="H26" s="56">
        <v>1216.27486</v>
      </c>
      <c r="I26" s="56">
        <v>1503.58116</v>
      </c>
      <c r="J26" s="56">
        <v>1604.17218</v>
      </c>
      <c r="K26" s="56">
        <v>1478.27647</v>
      </c>
      <c r="L26" s="56">
        <v>1369.48468</v>
      </c>
      <c r="M26" s="56">
        <v>1243.10753</v>
      </c>
      <c r="N26" s="56">
        <v>1621.79078</v>
      </c>
      <c r="O26" s="56">
        <v>1606.4415100000001</v>
      </c>
      <c r="P26" s="57">
        <v>17223.740760000001</v>
      </c>
      <c r="Q26" s="189">
        <v>1.093379569031</v>
      </c>
    </row>
    <row r="27" spans="1:17" ht="14.4" customHeight="1" x14ac:dyDescent="0.3">
      <c r="A27" s="22" t="s">
        <v>55</v>
      </c>
      <c r="B27" s="58">
        <v>187135.463268597</v>
      </c>
      <c r="C27" s="59">
        <v>15594.621939049701</v>
      </c>
      <c r="D27" s="59">
        <v>16958.670190000001</v>
      </c>
      <c r="E27" s="59">
        <v>15052.94868</v>
      </c>
      <c r="F27" s="59">
        <v>16471.41401</v>
      </c>
      <c r="G27" s="59">
        <v>16387.986560000001</v>
      </c>
      <c r="H27" s="59">
        <v>15958.703320000001</v>
      </c>
      <c r="I27" s="59">
        <v>15446.73718</v>
      </c>
      <c r="J27" s="59">
        <v>18003.840550000001</v>
      </c>
      <c r="K27" s="59">
        <v>15442.662630000001</v>
      </c>
      <c r="L27" s="59">
        <v>18050.18807</v>
      </c>
      <c r="M27" s="59">
        <v>16700.4018</v>
      </c>
      <c r="N27" s="59">
        <v>17579.238270000002</v>
      </c>
      <c r="O27" s="59">
        <v>17657.9145200001</v>
      </c>
      <c r="P27" s="60">
        <v>199710.70577999999</v>
      </c>
      <c r="Q27" s="190">
        <v>1.0671986073169999</v>
      </c>
    </row>
    <row r="28" spans="1:17" ht="14.4" customHeight="1" x14ac:dyDescent="0.3">
      <c r="A28" s="20" t="s">
        <v>56</v>
      </c>
      <c r="B28" s="55">
        <v>360.91608232534799</v>
      </c>
      <c r="C28" s="56">
        <v>30.076340193779</v>
      </c>
      <c r="D28" s="56">
        <v>32.192810000000001</v>
      </c>
      <c r="E28" s="56">
        <v>2.62399</v>
      </c>
      <c r="F28" s="56">
        <v>40.791519999999998</v>
      </c>
      <c r="G28" s="56">
        <v>32.09742</v>
      </c>
      <c r="H28" s="56">
        <v>49.814900000000002</v>
      </c>
      <c r="I28" s="56">
        <v>65.084469999999996</v>
      </c>
      <c r="J28" s="56">
        <v>16.413699999999999</v>
      </c>
      <c r="K28" s="56">
        <v>34.347569999999997</v>
      </c>
      <c r="L28" s="56">
        <v>38.36665</v>
      </c>
      <c r="M28" s="56">
        <v>34.847050000000003</v>
      </c>
      <c r="N28" s="56">
        <v>41.005499999999998</v>
      </c>
      <c r="O28" s="56">
        <v>21.986540000000002</v>
      </c>
      <c r="P28" s="57">
        <v>409.57211999999998</v>
      </c>
      <c r="Q28" s="189">
        <v>1.134812606191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16.872710000000001</v>
      </c>
      <c r="K31" s="62">
        <v>0</v>
      </c>
      <c r="L31" s="62">
        <v>0</v>
      </c>
      <c r="M31" s="62">
        <v>0</v>
      </c>
      <c r="N31" s="62">
        <v>0</v>
      </c>
      <c r="O31" s="62">
        <v>14.25</v>
      </c>
      <c r="P31" s="63">
        <v>31.122710000000001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158163.99584609299</v>
      </c>
      <c r="C6" s="616">
        <v>172429.07389999999</v>
      </c>
      <c r="D6" s="617">
        <v>14265.0780539071</v>
      </c>
      <c r="E6" s="618">
        <v>1.0901916898190001</v>
      </c>
      <c r="F6" s="616">
        <v>171382.70800607599</v>
      </c>
      <c r="G6" s="617">
        <v>171382.70800607599</v>
      </c>
      <c r="H6" s="619">
        <v>16051.4730100001</v>
      </c>
      <c r="I6" s="616">
        <v>182486.96502</v>
      </c>
      <c r="J6" s="617">
        <v>11104.2570139238</v>
      </c>
      <c r="K6" s="620">
        <v>1.0647921668589999</v>
      </c>
    </row>
    <row r="7" spans="1:11" ht="14.4" customHeight="1" thickBot="1" x14ac:dyDescent="0.35">
      <c r="A7" s="635" t="s">
        <v>314</v>
      </c>
      <c r="B7" s="616">
        <v>40848.856640174701</v>
      </c>
      <c r="C7" s="616">
        <v>43085.943570000003</v>
      </c>
      <c r="D7" s="617">
        <v>2237.0869298252701</v>
      </c>
      <c r="E7" s="618">
        <v>1.0547649827629999</v>
      </c>
      <c r="F7" s="616">
        <v>42909.971971213898</v>
      </c>
      <c r="G7" s="617">
        <v>42909.971971213898</v>
      </c>
      <c r="H7" s="619">
        <v>2795.7068200000099</v>
      </c>
      <c r="I7" s="616">
        <v>43156.754330000003</v>
      </c>
      <c r="J7" s="617">
        <v>246.782358786077</v>
      </c>
      <c r="K7" s="620">
        <v>1.005751165695</v>
      </c>
    </row>
    <row r="8" spans="1:11" ht="14.4" customHeight="1" thickBot="1" x14ac:dyDescent="0.35">
      <c r="A8" s="636" t="s">
        <v>315</v>
      </c>
      <c r="B8" s="616">
        <v>39270.265899238198</v>
      </c>
      <c r="C8" s="616">
        <v>41658.665569999997</v>
      </c>
      <c r="D8" s="617">
        <v>2388.3996707618398</v>
      </c>
      <c r="E8" s="618">
        <v>1.0608195441529999</v>
      </c>
      <c r="F8" s="616">
        <v>41589.418909719301</v>
      </c>
      <c r="G8" s="617">
        <v>41589.418909719301</v>
      </c>
      <c r="H8" s="619">
        <v>2637.4088200000101</v>
      </c>
      <c r="I8" s="616">
        <v>41756.794329999997</v>
      </c>
      <c r="J8" s="617">
        <v>167.37542028073901</v>
      </c>
      <c r="K8" s="620">
        <v>1.0040244712390001</v>
      </c>
    </row>
    <row r="9" spans="1:11" ht="14.4" customHeight="1" thickBot="1" x14ac:dyDescent="0.35">
      <c r="A9" s="637" t="s">
        <v>316</v>
      </c>
      <c r="B9" s="621">
        <v>0</v>
      </c>
      <c r="C9" s="621">
        <v>1.174E-2</v>
      </c>
      <c r="D9" s="622">
        <v>1.174E-2</v>
      </c>
      <c r="E9" s="623" t="s">
        <v>311</v>
      </c>
      <c r="F9" s="621">
        <v>0</v>
      </c>
      <c r="G9" s="622">
        <v>0</v>
      </c>
      <c r="H9" s="624">
        <v>-8.00000000000004E-5</v>
      </c>
      <c r="I9" s="621">
        <v>1.391E-2</v>
      </c>
      <c r="J9" s="622">
        <v>1.391E-2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1.174E-2</v>
      </c>
      <c r="D10" s="617">
        <v>1.174E-2</v>
      </c>
      <c r="E10" s="626" t="s">
        <v>311</v>
      </c>
      <c r="F10" s="616">
        <v>0</v>
      </c>
      <c r="G10" s="617">
        <v>0</v>
      </c>
      <c r="H10" s="619">
        <v>-8.00000000000004E-5</v>
      </c>
      <c r="I10" s="616">
        <v>1.391E-2</v>
      </c>
      <c r="J10" s="617">
        <v>1.391E-2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21181.893864862599</v>
      </c>
      <c r="C11" s="621">
        <v>21983.366770000001</v>
      </c>
      <c r="D11" s="622">
        <v>801.47290513738699</v>
      </c>
      <c r="E11" s="628">
        <v>1.0378376414420001</v>
      </c>
      <c r="F11" s="621">
        <v>21735.541200970802</v>
      </c>
      <c r="G11" s="622">
        <v>21735.541200970802</v>
      </c>
      <c r="H11" s="624">
        <v>1443.25900000001</v>
      </c>
      <c r="I11" s="621">
        <v>23467.69918</v>
      </c>
      <c r="J11" s="622">
        <v>1732.1579790292301</v>
      </c>
      <c r="K11" s="629">
        <v>1.079692424633</v>
      </c>
    </row>
    <row r="12" spans="1:11" ht="14.4" customHeight="1" thickBot="1" x14ac:dyDescent="0.35">
      <c r="A12" s="638" t="s">
        <v>319</v>
      </c>
      <c r="B12" s="616">
        <v>14371.3137982341</v>
      </c>
      <c r="C12" s="616">
        <v>14713.91295</v>
      </c>
      <c r="D12" s="617">
        <v>342.59915176592898</v>
      </c>
      <c r="E12" s="618">
        <v>1.0238390975639999</v>
      </c>
      <c r="F12" s="616">
        <v>14905.6047451507</v>
      </c>
      <c r="G12" s="617">
        <v>14905.6047451507</v>
      </c>
      <c r="H12" s="619">
        <v>986.40800000000502</v>
      </c>
      <c r="I12" s="616">
        <v>14982.911340000001</v>
      </c>
      <c r="J12" s="617">
        <v>77.306594849342005</v>
      </c>
      <c r="K12" s="620">
        <v>1.005186411163</v>
      </c>
    </row>
    <row r="13" spans="1:11" ht="14.4" customHeight="1" thickBot="1" x14ac:dyDescent="0.35">
      <c r="A13" s="638" t="s">
        <v>320</v>
      </c>
      <c r="B13" s="616">
        <v>1096</v>
      </c>
      <c r="C13" s="616">
        <v>1056.98098</v>
      </c>
      <c r="D13" s="617">
        <v>-39.019019999999998</v>
      </c>
      <c r="E13" s="618">
        <v>0.96439870437899999</v>
      </c>
      <c r="F13" s="616">
        <v>1106.00009984911</v>
      </c>
      <c r="G13" s="617">
        <v>1106.00009984911</v>
      </c>
      <c r="H13" s="619">
        <v>47.835039999999999</v>
      </c>
      <c r="I13" s="616">
        <v>932.58231000000001</v>
      </c>
      <c r="J13" s="617">
        <v>-173.41778984910999</v>
      </c>
      <c r="K13" s="620">
        <v>0.84320273581000005</v>
      </c>
    </row>
    <row r="14" spans="1:11" ht="14.4" customHeight="1" thickBot="1" x14ac:dyDescent="0.35">
      <c r="A14" s="638" t="s">
        <v>321</v>
      </c>
      <c r="B14" s="616">
        <v>223</v>
      </c>
      <c r="C14" s="616">
        <v>470.14711</v>
      </c>
      <c r="D14" s="617">
        <v>247.14711000000099</v>
      </c>
      <c r="E14" s="618">
        <v>2.108283004484</v>
      </c>
      <c r="F14" s="616">
        <v>472.00004261191702</v>
      </c>
      <c r="G14" s="617">
        <v>472.00004261191702</v>
      </c>
      <c r="H14" s="619">
        <v>29.551279999999998</v>
      </c>
      <c r="I14" s="616">
        <v>393.43788000000001</v>
      </c>
      <c r="J14" s="617">
        <v>-78.562162611915994</v>
      </c>
      <c r="K14" s="620">
        <v>0.833554755255</v>
      </c>
    </row>
    <row r="15" spans="1:11" ht="14.4" customHeight="1" thickBot="1" x14ac:dyDescent="0.35">
      <c r="A15" s="638" t="s">
        <v>322</v>
      </c>
      <c r="B15" s="616">
        <v>19.120369768124998</v>
      </c>
      <c r="C15" s="616">
        <v>0</v>
      </c>
      <c r="D15" s="617">
        <v>-19.120369768124998</v>
      </c>
      <c r="E15" s="618">
        <v>0</v>
      </c>
      <c r="F15" s="616">
        <v>0</v>
      </c>
      <c r="G15" s="617">
        <v>0</v>
      </c>
      <c r="H15" s="619">
        <v>0</v>
      </c>
      <c r="I15" s="616">
        <v>0</v>
      </c>
      <c r="J15" s="617">
        <v>0</v>
      </c>
      <c r="K15" s="620">
        <v>0</v>
      </c>
    </row>
    <row r="16" spans="1:11" ht="14.4" customHeight="1" thickBot="1" x14ac:dyDescent="0.35">
      <c r="A16" s="638" t="s">
        <v>323</v>
      </c>
      <c r="B16" s="616">
        <v>937.386935851364</v>
      </c>
      <c r="C16" s="616">
        <v>1463.44759</v>
      </c>
      <c r="D16" s="617">
        <v>526.06065414863599</v>
      </c>
      <c r="E16" s="618">
        <v>1.561199046017</v>
      </c>
      <c r="F16" s="616">
        <v>1054.0000951545801</v>
      </c>
      <c r="G16" s="617">
        <v>1054.0000951545801</v>
      </c>
      <c r="H16" s="619">
        <v>118.628740000001</v>
      </c>
      <c r="I16" s="616">
        <v>2134.1629400000002</v>
      </c>
      <c r="J16" s="617">
        <v>1080.1628448454201</v>
      </c>
      <c r="K16" s="620">
        <v>2.024822340919</v>
      </c>
    </row>
    <row r="17" spans="1:11" ht="14.4" customHeight="1" thickBot="1" x14ac:dyDescent="0.35">
      <c r="A17" s="638" t="s">
        <v>324</v>
      </c>
      <c r="B17" s="616">
        <v>42.079836292990002</v>
      </c>
      <c r="C17" s="616">
        <v>43.133980000000001</v>
      </c>
      <c r="D17" s="617">
        <v>1.0541437070090001</v>
      </c>
      <c r="E17" s="618">
        <v>1.025051041065</v>
      </c>
      <c r="F17" s="616">
        <v>40.000003611178997</v>
      </c>
      <c r="G17" s="617">
        <v>40.000003611178997</v>
      </c>
      <c r="H17" s="619">
        <v>0</v>
      </c>
      <c r="I17" s="616">
        <v>143.57889</v>
      </c>
      <c r="J17" s="617">
        <v>103.578886388821</v>
      </c>
      <c r="K17" s="620">
        <v>3.5894719259440002</v>
      </c>
    </row>
    <row r="18" spans="1:11" ht="14.4" customHeight="1" thickBot="1" x14ac:dyDescent="0.35">
      <c r="A18" s="638" t="s">
        <v>325</v>
      </c>
      <c r="B18" s="616">
        <v>1744.64465182553</v>
      </c>
      <c r="C18" s="616">
        <v>1623.2745299999999</v>
      </c>
      <c r="D18" s="617">
        <v>-121.37012182552699</v>
      </c>
      <c r="E18" s="618">
        <v>0.93043275506000001</v>
      </c>
      <c r="F18" s="616">
        <v>1480.0001336136399</v>
      </c>
      <c r="G18" s="617">
        <v>1480.0001336136399</v>
      </c>
      <c r="H18" s="619">
        <v>186.251450000001</v>
      </c>
      <c r="I18" s="616">
        <v>1572.48108</v>
      </c>
      <c r="J18" s="617">
        <v>92.480946386363001</v>
      </c>
      <c r="K18" s="620">
        <v>1.0624871202949999</v>
      </c>
    </row>
    <row r="19" spans="1:11" ht="14.4" customHeight="1" thickBot="1" x14ac:dyDescent="0.35">
      <c r="A19" s="638" t="s">
        <v>326</v>
      </c>
      <c r="B19" s="616">
        <v>2025.91649015396</v>
      </c>
      <c r="C19" s="616">
        <v>1926.3356799999999</v>
      </c>
      <c r="D19" s="617">
        <v>-99.580810153954999</v>
      </c>
      <c r="E19" s="618">
        <v>0.95084653753600001</v>
      </c>
      <c r="F19" s="616">
        <v>1949.9360152562299</v>
      </c>
      <c r="G19" s="617">
        <v>1949.9360152562299</v>
      </c>
      <c r="H19" s="619">
        <v>22.427900000000001</v>
      </c>
      <c r="I19" s="616">
        <v>2736.51089</v>
      </c>
      <c r="J19" s="617">
        <v>786.57487474377501</v>
      </c>
      <c r="K19" s="620">
        <v>1.4033849667830001</v>
      </c>
    </row>
    <row r="20" spans="1:11" ht="14.4" customHeight="1" thickBot="1" x14ac:dyDescent="0.35">
      <c r="A20" s="638" t="s">
        <v>327</v>
      </c>
      <c r="B20" s="616">
        <v>722.43178273658202</v>
      </c>
      <c r="C20" s="616">
        <v>686.13395000000003</v>
      </c>
      <c r="D20" s="617">
        <v>-36.297832736582002</v>
      </c>
      <c r="E20" s="618">
        <v>0.94975604118699997</v>
      </c>
      <c r="F20" s="616">
        <v>728.00006572346604</v>
      </c>
      <c r="G20" s="617">
        <v>728.00006572346604</v>
      </c>
      <c r="H20" s="619">
        <v>52.156590000000001</v>
      </c>
      <c r="I20" s="616">
        <v>572.03385000000003</v>
      </c>
      <c r="J20" s="617">
        <v>-155.96621572346601</v>
      </c>
      <c r="K20" s="620">
        <v>0.78576071202800002</v>
      </c>
    </row>
    <row r="21" spans="1:11" ht="14.4" customHeight="1" thickBot="1" x14ac:dyDescent="0.35">
      <c r="A21" s="637" t="s">
        <v>328</v>
      </c>
      <c r="B21" s="621">
        <v>5027.7288171127602</v>
      </c>
      <c r="C21" s="621">
        <v>5340.4918900000002</v>
      </c>
      <c r="D21" s="622">
        <v>312.76307288724399</v>
      </c>
      <c r="E21" s="628">
        <v>1.062207625801</v>
      </c>
      <c r="F21" s="621">
        <v>5649.6718177694502</v>
      </c>
      <c r="G21" s="622">
        <v>5649.6718177694502</v>
      </c>
      <c r="H21" s="624">
        <v>253.85000000000099</v>
      </c>
      <c r="I21" s="621">
        <v>4973.1880000000001</v>
      </c>
      <c r="J21" s="622">
        <v>-676.48381776944495</v>
      </c>
      <c r="K21" s="629">
        <v>0.880261395778</v>
      </c>
    </row>
    <row r="22" spans="1:11" ht="14.4" customHeight="1" thickBot="1" x14ac:dyDescent="0.35">
      <c r="A22" s="638" t="s">
        <v>329</v>
      </c>
      <c r="B22" s="616">
        <v>4246.9391440706004</v>
      </c>
      <c r="C22" s="616">
        <v>4634.0948900000003</v>
      </c>
      <c r="D22" s="617">
        <v>387.15574592939902</v>
      </c>
      <c r="E22" s="618">
        <v>1.091161123999</v>
      </c>
      <c r="F22" s="616">
        <v>4972.9790345263</v>
      </c>
      <c r="G22" s="617">
        <v>4972.9790345263</v>
      </c>
      <c r="H22" s="619">
        <v>226.61000000000101</v>
      </c>
      <c r="I22" s="616">
        <v>4253.68</v>
      </c>
      <c r="J22" s="617">
        <v>-719.29903452629901</v>
      </c>
      <c r="K22" s="620">
        <v>0.85535852262099998</v>
      </c>
    </row>
    <row r="23" spans="1:11" ht="14.4" customHeight="1" thickBot="1" x14ac:dyDescent="0.35">
      <c r="A23" s="638" t="s">
        <v>330</v>
      </c>
      <c r="B23" s="616">
        <v>780.78967304215496</v>
      </c>
      <c r="C23" s="616">
        <v>706.39700000000005</v>
      </c>
      <c r="D23" s="617">
        <v>-74.392673042154996</v>
      </c>
      <c r="E23" s="618">
        <v>0.90472123849599995</v>
      </c>
      <c r="F23" s="616">
        <v>676.69278324314701</v>
      </c>
      <c r="G23" s="617">
        <v>676.69278324314701</v>
      </c>
      <c r="H23" s="619">
        <v>27.24</v>
      </c>
      <c r="I23" s="616">
        <v>719.50800000000004</v>
      </c>
      <c r="J23" s="617">
        <v>42.815216756852998</v>
      </c>
      <c r="K23" s="620">
        <v>1.063271277331</v>
      </c>
    </row>
    <row r="24" spans="1:11" ht="14.4" customHeight="1" thickBot="1" x14ac:dyDescent="0.35">
      <c r="A24" s="637" t="s">
        <v>331</v>
      </c>
      <c r="B24" s="621">
        <v>11149.407369673399</v>
      </c>
      <c r="C24" s="621">
        <v>12300.55911</v>
      </c>
      <c r="D24" s="622">
        <v>1151.15174032657</v>
      </c>
      <c r="E24" s="628">
        <v>1.103247796242</v>
      </c>
      <c r="F24" s="621">
        <v>12163.4373224105</v>
      </c>
      <c r="G24" s="622">
        <v>12163.4373224105</v>
      </c>
      <c r="H24" s="624">
        <v>761.64433000000304</v>
      </c>
      <c r="I24" s="621">
        <v>11139.443649999999</v>
      </c>
      <c r="J24" s="622">
        <v>-1023.99367241046</v>
      </c>
      <c r="K24" s="629">
        <v>0.91581379134300001</v>
      </c>
    </row>
    <row r="25" spans="1:11" ht="14.4" customHeight="1" thickBot="1" x14ac:dyDescent="0.35">
      <c r="A25" s="638" t="s">
        <v>332</v>
      </c>
      <c r="B25" s="616">
        <v>448.999985857588</v>
      </c>
      <c r="C25" s="616">
        <v>430.53665999999998</v>
      </c>
      <c r="D25" s="617">
        <v>-18.463325857587002</v>
      </c>
      <c r="E25" s="618">
        <v>0.958879005703</v>
      </c>
      <c r="F25" s="616">
        <v>423.00003818822199</v>
      </c>
      <c r="G25" s="617">
        <v>423.00003818822199</v>
      </c>
      <c r="H25" s="619">
        <v>93.802549999999997</v>
      </c>
      <c r="I25" s="616">
        <v>495.93369000000001</v>
      </c>
      <c r="J25" s="617">
        <v>72.933651811778006</v>
      </c>
      <c r="K25" s="620">
        <v>1.1724199650760001</v>
      </c>
    </row>
    <row r="26" spans="1:11" ht="14.4" customHeight="1" thickBot="1" x14ac:dyDescent="0.35">
      <c r="A26" s="638" t="s">
        <v>333</v>
      </c>
      <c r="B26" s="616">
        <v>2.8037699116880002</v>
      </c>
      <c r="C26" s="616">
        <v>4.0268800000000002</v>
      </c>
      <c r="D26" s="617">
        <v>1.223110088311</v>
      </c>
      <c r="E26" s="618">
        <v>1.436237682419</v>
      </c>
      <c r="F26" s="616">
        <v>3.000000270838</v>
      </c>
      <c r="G26" s="617">
        <v>3.000000270838</v>
      </c>
      <c r="H26" s="619">
        <v>0</v>
      </c>
      <c r="I26" s="616">
        <v>2.44217</v>
      </c>
      <c r="J26" s="617">
        <v>-0.55783027083799996</v>
      </c>
      <c r="K26" s="620">
        <v>0.81405659317400003</v>
      </c>
    </row>
    <row r="27" spans="1:11" ht="14.4" customHeight="1" thickBot="1" x14ac:dyDescent="0.35">
      <c r="A27" s="638" t="s">
        <v>334</v>
      </c>
      <c r="B27" s="616">
        <v>836.26899419389201</v>
      </c>
      <c r="C27" s="616">
        <v>956.07745999999997</v>
      </c>
      <c r="D27" s="617">
        <v>119.808465806108</v>
      </c>
      <c r="E27" s="618">
        <v>1.1432654643869999</v>
      </c>
      <c r="F27" s="616">
        <v>952.12605668985395</v>
      </c>
      <c r="G27" s="617">
        <v>952.12605668985395</v>
      </c>
      <c r="H27" s="619">
        <v>82.125380000000007</v>
      </c>
      <c r="I27" s="616">
        <v>985.17640000000097</v>
      </c>
      <c r="J27" s="617">
        <v>33.050343310145998</v>
      </c>
      <c r="K27" s="620">
        <v>1.0347121508520001</v>
      </c>
    </row>
    <row r="28" spans="1:11" ht="14.4" customHeight="1" thickBot="1" x14ac:dyDescent="0.35">
      <c r="A28" s="638" t="s">
        <v>335</v>
      </c>
      <c r="B28" s="616">
        <v>8005.8765378241796</v>
      </c>
      <c r="C28" s="616">
        <v>7080.22102</v>
      </c>
      <c r="D28" s="617">
        <v>-925.65551782417594</v>
      </c>
      <c r="E28" s="618">
        <v>0.88437799240899995</v>
      </c>
      <c r="F28" s="616">
        <v>7004.3244148619697</v>
      </c>
      <c r="G28" s="617">
        <v>7004.3244148619697</v>
      </c>
      <c r="H28" s="619">
        <v>331.01408000000202</v>
      </c>
      <c r="I28" s="616">
        <v>5844.82312</v>
      </c>
      <c r="J28" s="617">
        <v>-1159.5012948619701</v>
      </c>
      <c r="K28" s="620">
        <v>0.83445922458900001</v>
      </c>
    </row>
    <row r="29" spans="1:11" ht="14.4" customHeight="1" thickBot="1" x14ac:dyDescent="0.35">
      <c r="A29" s="638" t="s">
        <v>336</v>
      </c>
      <c r="B29" s="616">
        <v>479.99998488116302</v>
      </c>
      <c r="C29" s="616">
        <v>458.99322000000001</v>
      </c>
      <c r="D29" s="617">
        <v>-21.006764881163001</v>
      </c>
      <c r="E29" s="618">
        <v>0.95623590511900003</v>
      </c>
      <c r="F29" s="616">
        <v>465.00004197995997</v>
      </c>
      <c r="G29" s="617">
        <v>465.00004197995997</v>
      </c>
      <c r="H29" s="619">
        <v>31.498840000000001</v>
      </c>
      <c r="I29" s="616">
        <v>497.70479999999998</v>
      </c>
      <c r="J29" s="617">
        <v>32.704758020039002</v>
      </c>
      <c r="K29" s="620">
        <v>1.0703328065960001</v>
      </c>
    </row>
    <row r="30" spans="1:11" ht="14.4" customHeight="1" thickBot="1" x14ac:dyDescent="0.35">
      <c r="A30" s="638" t="s">
        <v>337</v>
      </c>
      <c r="B30" s="616">
        <v>79.999997480193002</v>
      </c>
      <c r="C30" s="616">
        <v>73.225769999999997</v>
      </c>
      <c r="D30" s="617">
        <v>-6.7742274801929998</v>
      </c>
      <c r="E30" s="618">
        <v>0.91532215383000004</v>
      </c>
      <c r="F30" s="616">
        <v>80.000007222357993</v>
      </c>
      <c r="G30" s="617">
        <v>80.000007222357993</v>
      </c>
      <c r="H30" s="619">
        <v>0.98118000000000005</v>
      </c>
      <c r="I30" s="616">
        <v>53.669719999999998</v>
      </c>
      <c r="J30" s="617">
        <v>-26.330287222357999</v>
      </c>
      <c r="K30" s="620">
        <v>0.67087143943399996</v>
      </c>
    </row>
    <row r="31" spans="1:11" ht="14.4" customHeight="1" thickBot="1" x14ac:dyDescent="0.35">
      <c r="A31" s="638" t="s">
        <v>338</v>
      </c>
      <c r="B31" s="616">
        <v>252.99999203111301</v>
      </c>
      <c r="C31" s="616">
        <v>399.85761000000002</v>
      </c>
      <c r="D31" s="617">
        <v>146.85761796888701</v>
      </c>
      <c r="E31" s="618">
        <v>1.58046491144</v>
      </c>
      <c r="F31" s="616">
        <v>404.72617629147499</v>
      </c>
      <c r="G31" s="617">
        <v>404.72617629147499</v>
      </c>
      <c r="H31" s="619">
        <v>14.77943</v>
      </c>
      <c r="I31" s="616">
        <v>471.35437999999999</v>
      </c>
      <c r="J31" s="617">
        <v>66.628203708525007</v>
      </c>
      <c r="K31" s="620">
        <v>1.164625387759</v>
      </c>
    </row>
    <row r="32" spans="1:11" ht="14.4" customHeight="1" thickBot="1" x14ac:dyDescent="0.35">
      <c r="A32" s="638" t="s">
        <v>339</v>
      </c>
      <c r="B32" s="616">
        <v>425.45812692762598</v>
      </c>
      <c r="C32" s="616">
        <v>446.92791</v>
      </c>
      <c r="D32" s="617">
        <v>21.469783072374</v>
      </c>
      <c r="E32" s="618">
        <v>1.0504627405460001</v>
      </c>
      <c r="F32" s="616">
        <v>452.22078441073802</v>
      </c>
      <c r="G32" s="617">
        <v>452.22078441073802</v>
      </c>
      <c r="H32" s="619">
        <v>19.457999999999998</v>
      </c>
      <c r="I32" s="616">
        <v>411.69049999999999</v>
      </c>
      <c r="J32" s="617">
        <v>-40.530284410737998</v>
      </c>
      <c r="K32" s="620">
        <v>0.9103750075</v>
      </c>
    </row>
    <row r="33" spans="1:11" ht="14.4" customHeight="1" thickBot="1" x14ac:dyDescent="0.35">
      <c r="A33" s="638" t="s">
        <v>340</v>
      </c>
      <c r="B33" s="616">
        <v>139.99999559033901</v>
      </c>
      <c r="C33" s="616">
        <v>128.26399000000001</v>
      </c>
      <c r="D33" s="617">
        <v>-11.736005590338999</v>
      </c>
      <c r="E33" s="618">
        <v>0.91617138600000003</v>
      </c>
      <c r="F33" s="616">
        <v>116.00001047242</v>
      </c>
      <c r="G33" s="617">
        <v>116.00001047242</v>
      </c>
      <c r="H33" s="619">
        <v>0</v>
      </c>
      <c r="I33" s="616">
        <v>128.26400000000001</v>
      </c>
      <c r="J33" s="617">
        <v>12.263989527579</v>
      </c>
      <c r="K33" s="620">
        <v>1.1057240381060001</v>
      </c>
    </row>
    <row r="34" spans="1:11" ht="14.4" customHeight="1" thickBot="1" x14ac:dyDescent="0.35">
      <c r="A34" s="638" t="s">
        <v>341</v>
      </c>
      <c r="B34" s="616">
        <v>476.99998497565599</v>
      </c>
      <c r="C34" s="616">
        <v>572.15124000000003</v>
      </c>
      <c r="D34" s="617">
        <v>95.151255024343001</v>
      </c>
      <c r="E34" s="618">
        <v>1.1994785283460001</v>
      </c>
      <c r="F34" s="616">
        <v>512.00004622309598</v>
      </c>
      <c r="G34" s="617">
        <v>512.00004622309598</v>
      </c>
      <c r="H34" s="619">
        <v>23.97625</v>
      </c>
      <c r="I34" s="616">
        <v>543.40449000000001</v>
      </c>
      <c r="J34" s="617">
        <v>31.404443776903999</v>
      </c>
      <c r="K34" s="620">
        <v>1.0613367987140001</v>
      </c>
    </row>
    <row r="35" spans="1:11" ht="14.4" customHeight="1" thickBot="1" x14ac:dyDescent="0.35">
      <c r="A35" s="638" t="s">
        <v>342</v>
      </c>
      <c r="B35" s="616">
        <v>0</v>
      </c>
      <c r="C35" s="616">
        <v>1750.2773500000001</v>
      </c>
      <c r="D35" s="617">
        <v>1750.2773500000001</v>
      </c>
      <c r="E35" s="626" t="s">
        <v>343</v>
      </c>
      <c r="F35" s="616">
        <v>1751.03974579953</v>
      </c>
      <c r="G35" s="617">
        <v>1751.03974579953</v>
      </c>
      <c r="H35" s="619">
        <v>157.075320000001</v>
      </c>
      <c r="I35" s="616">
        <v>1698.0470800000001</v>
      </c>
      <c r="J35" s="617">
        <v>-52.992665799529</v>
      </c>
      <c r="K35" s="620">
        <v>0.96973645748000004</v>
      </c>
    </row>
    <row r="36" spans="1:11" ht="14.4" customHeight="1" thickBot="1" x14ac:dyDescent="0.35">
      <c r="A36" s="638" t="s">
        <v>344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6.9333</v>
      </c>
      <c r="I36" s="616">
        <v>6.9333</v>
      </c>
      <c r="J36" s="617">
        <v>6.9333</v>
      </c>
      <c r="K36" s="627" t="s">
        <v>343</v>
      </c>
    </row>
    <row r="37" spans="1:11" ht="14.4" customHeight="1" thickBot="1" x14ac:dyDescent="0.35">
      <c r="A37" s="637" t="s">
        <v>345</v>
      </c>
      <c r="B37" s="621">
        <v>203.07424950187701</v>
      </c>
      <c r="C37" s="621">
        <v>57.673560000000002</v>
      </c>
      <c r="D37" s="622">
        <v>-145.400689501877</v>
      </c>
      <c r="E37" s="628">
        <v>0.28400232989300001</v>
      </c>
      <c r="F37" s="621">
        <v>49.635783129601002</v>
      </c>
      <c r="G37" s="622">
        <v>49.635783129601002</v>
      </c>
      <c r="H37" s="624">
        <v>2.9119700000000002</v>
      </c>
      <c r="I37" s="621">
        <v>40.402479999999997</v>
      </c>
      <c r="J37" s="622">
        <v>-9.2333031296009995</v>
      </c>
      <c r="K37" s="629">
        <v>0.81397889692799996</v>
      </c>
    </row>
    <row r="38" spans="1:11" ht="14.4" customHeight="1" thickBot="1" x14ac:dyDescent="0.35">
      <c r="A38" s="638" t="s">
        <v>346</v>
      </c>
      <c r="B38" s="616">
        <v>173.99999451942199</v>
      </c>
      <c r="C38" s="616">
        <v>19.431000000000001</v>
      </c>
      <c r="D38" s="617">
        <v>-154.56899451942201</v>
      </c>
      <c r="E38" s="618">
        <v>0.11167241730999999</v>
      </c>
      <c r="F38" s="616">
        <v>22.978092615251999</v>
      </c>
      <c r="G38" s="617">
        <v>22.978092615251999</v>
      </c>
      <c r="H38" s="619">
        <v>1.4442200000000001</v>
      </c>
      <c r="I38" s="616">
        <v>21.685549999999999</v>
      </c>
      <c r="J38" s="617">
        <v>-1.2925426152520001</v>
      </c>
      <c r="K38" s="620">
        <v>0.94374891611300005</v>
      </c>
    </row>
    <row r="39" spans="1:11" ht="14.4" customHeight="1" thickBot="1" x14ac:dyDescent="0.35">
      <c r="A39" s="638" t="s">
        <v>347</v>
      </c>
      <c r="B39" s="616">
        <v>29.074254982454999</v>
      </c>
      <c r="C39" s="616">
        <v>38.242559999999997</v>
      </c>
      <c r="D39" s="617">
        <v>9.1683050175450003</v>
      </c>
      <c r="E39" s="618">
        <v>1.3153410129709999</v>
      </c>
      <c r="F39" s="616">
        <v>26.657690514348999</v>
      </c>
      <c r="G39" s="617">
        <v>26.657690514348999</v>
      </c>
      <c r="H39" s="619">
        <v>1.4677500000000001</v>
      </c>
      <c r="I39" s="616">
        <v>18.716930000000001</v>
      </c>
      <c r="J39" s="617">
        <v>-7.9407605143479998</v>
      </c>
      <c r="K39" s="620">
        <v>0.70212121300999997</v>
      </c>
    </row>
    <row r="40" spans="1:11" ht="14.4" customHeight="1" thickBot="1" x14ac:dyDescent="0.35">
      <c r="A40" s="637" t="s">
        <v>348</v>
      </c>
      <c r="B40" s="621">
        <v>792.27604177856699</v>
      </c>
      <c r="C40" s="621">
        <v>947.57632000000001</v>
      </c>
      <c r="D40" s="622">
        <v>155.30027822143299</v>
      </c>
      <c r="E40" s="628">
        <v>1.1960178902700001</v>
      </c>
      <c r="F40" s="621">
        <v>932.00355370413001</v>
      </c>
      <c r="G40" s="622">
        <v>932.00355370413001</v>
      </c>
      <c r="H40" s="624">
        <v>116.862660000001</v>
      </c>
      <c r="I40" s="621">
        <v>994.51385000000096</v>
      </c>
      <c r="J40" s="622">
        <v>62.510296295869999</v>
      </c>
      <c r="K40" s="629">
        <v>1.0670708776240001</v>
      </c>
    </row>
    <row r="41" spans="1:11" ht="14.4" customHeight="1" thickBot="1" x14ac:dyDescent="0.35">
      <c r="A41" s="638" t="s">
        <v>349</v>
      </c>
      <c r="B41" s="616">
        <v>13.080925672959999</v>
      </c>
      <c r="C41" s="616">
        <v>33.207149999999999</v>
      </c>
      <c r="D41" s="617">
        <v>20.126224327039001</v>
      </c>
      <c r="E41" s="618">
        <v>2.538593279269</v>
      </c>
      <c r="F41" s="616">
        <v>30.080596498529999</v>
      </c>
      <c r="G41" s="617">
        <v>30.080596498529999</v>
      </c>
      <c r="H41" s="619">
        <v>35.068199999999997</v>
      </c>
      <c r="I41" s="616">
        <v>48.23536</v>
      </c>
      <c r="J41" s="617">
        <v>18.154763501468999</v>
      </c>
      <c r="K41" s="620">
        <v>1.6035373501429999</v>
      </c>
    </row>
    <row r="42" spans="1:11" ht="14.4" customHeight="1" thickBot="1" x14ac:dyDescent="0.35">
      <c r="A42" s="638" t="s">
        <v>350</v>
      </c>
      <c r="B42" s="616">
        <v>13.999999559033</v>
      </c>
      <c r="C42" s="616">
        <v>27.25863</v>
      </c>
      <c r="D42" s="617">
        <v>13.258630440966</v>
      </c>
      <c r="E42" s="618">
        <v>1.9470450613270001</v>
      </c>
      <c r="F42" s="616">
        <v>29.000002618105</v>
      </c>
      <c r="G42" s="617">
        <v>29.000002618105</v>
      </c>
      <c r="H42" s="619">
        <v>3.8948100000000001</v>
      </c>
      <c r="I42" s="616">
        <v>35.925820000000002</v>
      </c>
      <c r="J42" s="617">
        <v>6.9258173818940003</v>
      </c>
      <c r="K42" s="620">
        <v>1.2388212674700001</v>
      </c>
    </row>
    <row r="43" spans="1:11" ht="14.4" customHeight="1" thickBot="1" x14ac:dyDescent="0.35">
      <c r="A43" s="638" t="s">
        <v>351</v>
      </c>
      <c r="B43" s="616">
        <v>525.384875144685</v>
      </c>
      <c r="C43" s="616">
        <v>601.21987999999999</v>
      </c>
      <c r="D43" s="617">
        <v>75.835004855313997</v>
      </c>
      <c r="E43" s="618">
        <v>1.144341811961</v>
      </c>
      <c r="F43" s="616">
        <v>611.26118746567704</v>
      </c>
      <c r="G43" s="617">
        <v>611.26118746567704</v>
      </c>
      <c r="H43" s="619">
        <v>48.155880000000003</v>
      </c>
      <c r="I43" s="616">
        <v>581.99725999999998</v>
      </c>
      <c r="J43" s="617">
        <v>-29.263927465676002</v>
      </c>
      <c r="K43" s="620">
        <v>0.95212533027400004</v>
      </c>
    </row>
    <row r="44" spans="1:11" ht="14.4" customHeight="1" thickBot="1" x14ac:dyDescent="0.35">
      <c r="A44" s="638" t="s">
        <v>352</v>
      </c>
      <c r="B44" s="616">
        <v>112.999996440774</v>
      </c>
      <c r="C44" s="616">
        <v>110.88073</v>
      </c>
      <c r="D44" s="617">
        <v>-2.119266440773</v>
      </c>
      <c r="E44" s="618">
        <v>0.98124542913599999</v>
      </c>
      <c r="F44" s="616">
        <v>109.00019359777799</v>
      </c>
      <c r="G44" s="617">
        <v>109.00019359777799</v>
      </c>
      <c r="H44" s="619">
        <v>4.3027300000000004</v>
      </c>
      <c r="I44" s="616">
        <v>90.125460000000004</v>
      </c>
      <c r="J44" s="617">
        <v>-18.874733597778</v>
      </c>
      <c r="K44" s="620">
        <v>0.826837614</v>
      </c>
    </row>
    <row r="45" spans="1:11" ht="14.4" customHeight="1" thickBot="1" x14ac:dyDescent="0.35">
      <c r="A45" s="638" t="s">
        <v>353</v>
      </c>
      <c r="B45" s="616">
        <v>8.9999997165209997</v>
      </c>
      <c r="C45" s="616">
        <v>7.3673099999999998</v>
      </c>
      <c r="D45" s="617">
        <v>-1.6326897165209999</v>
      </c>
      <c r="E45" s="618">
        <v>0.818590025783</v>
      </c>
      <c r="F45" s="616">
        <v>7.939688279087</v>
      </c>
      <c r="G45" s="617">
        <v>7.939688279087</v>
      </c>
      <c r="H45" s="619">
        <v>1.1696</v>
      </c>
      <c r="I45" s="616">
        <v>12.25479</v>
      </c>
      <c r="J45" s="617">
        <v>4.3151017209119997</v>
      </c>
      <c r="K45" s="620">
        <v>1.5434850297930001</v>
      </c>
    </row>
    <row r="46" spans="1:11" ht="14.4" customHeight="1" thickBot="1" x14ac:dyDescent="0.35">
      <c r="A46" s="638" t="s">
        <v>354</v>
      </c>
      <c r="B46" s="616">
        <v>0</v>
      </c>
      <c r="C46" s="616">
        <v>8.2799999999999999E-2</v>
      </c>
      <c r="D46" s="617">
        <v>8.2799999999999999E-2</v>
      </c>
      <c r="E46" s="626" t="s">
        <v>343</v>
      </c>
      <c r="F46" s="616">
        <v>0</v>
      </c>
      <c r="G46" s="617">
        <v>0</v>
      </c>
      <c r="H46" s="619">
        <v>9.9229999999999999E-2</v>
      </c>
      <c r="I46" s="616">
        <v>0.35920000000000002</v>
      </c>
      <c r="J46" s="617">
        <v>0.35920000000000002</v>
      </c>
      <c r="K46" s="627" t="s">
        <v>311</v>
      </c>
    </row>
    <row r="47" spans="1:11" ht="14.4" customHeight="1" thickBot="1" x14ac:dyDescent="0.35">
      <c r="A47" s="638" t="s">
        <v>355</v>
      </c>
      <c r="B47" s="616">
        <v>0</v>
      </c>
      <c r="C47" s="616">
        <v>0</v>
      </c>
      <c r="D47" s="617">
        <v>0</v>
      </c>
      <c r="E47" s="618">
        <v>1</v>
      </c>
      <c r="F47" s="616">
        <v>0</v>
      </c>
      <c r="G47" s="617">
        <v>0</v>
      </c>
      <c r="H47" s="619">
        <v>0.22989999999999999</v>
      </c>
      <c r="I47" s="616">
        <v>0.50214999999999999</v>
      </c>
      <c r="J47" s="617">
        <v>0.50214999999999999</v>
      </c>
      <c r="K47" s="627" t="s">
        <v>343</v>
      </c>
    </row>
    <row r="48" spans="1:11" ht="14.4" customHeight="1" thickBot="1" x14ac:dyDescent="0.35">
      <c r="A48" s="638" t="s">
        <v>356</v>
      </c>
      <c r="B48" s="616">
        <v>24.040924555859</v>
      </c>
      <c r="C48" s="616">
        <v>23.836379999999998</v>
      </c>
      <c r="D48" s="617">
        <v>-0.204544555859</v>
      </c>
      <c r="E48" s="618">
        <v>0.99149181823700006</v>
      </c>
      <c r="F48" s="616">
        <v>21.892273927988001</v>
      </c>
      <c r="G48" s="617">
        <v>21.892273927988001</v>
      </c>
      <c r="H48" s="619">
        <v>1.03714</v>
      </c>
      <c r="I48" s="616">
        <v>15.402469999999999</v>
      </c>
      <c r="J48" s="617">
        <v>-6.4898039279880004</v>
      </c>
      <c r="K48" s="620">
        <v>0.70355733948200005</v>
      </c>
    </row>
    <row r="49" spans="1:11" ht="14.4" customHeight="1" thickBot="1" x14ac:dyDescent="0.35">
      <c r="A49" s="638" t="s">
        <v>357</v>
      </c>
      <c r="B49" s="616">
        <v>32.769322610083996</v>
      </c>
      <c r="C49" s="616">
        <v>20.410589999999999</v>
      </c>
      <c r="D49" s="617">
        <v>-12.358732610083999</v>
      </c>
      <c r="E49" s="618">
        <v>0.62285663462899998</v>
      </c>
      <c r="F49" s="616">
        <v>27.422986118072998</v>
      </c>
      <c r="G49" s="617">
        <v>27.422986118072998</v>
      </c>
      <c r="H49" s="619">
        <v>2.9037199999999999</v>
      </c>
      <c r="I49" s="616">
        <v>26.191680000000002</v>
      </c>
      <c r="J49" s="617">
        <v>-1.2313061180730001</v>
      </c>
      <c r="K49" s="620">
        <v>0.95509948796999999</v>
      </c>
    </row>
    <row r="50" spans="1:11" ht="14.4" customHeight="1" thickBot="1" x14ac:dyDescent="0.35">
      <c r="A50" s="638" t="s">
        <v>358</v>
      </c>
      <c r="B50" s="616">
        <v>0</v>
      </c>
      <c r="C50" s="616">
        <v>10.7448</v>
      </c>
      <c r="D50" s="617">
        <v>10.7448</v>
      </c>
      <c r="E50" s="626" t="s">
        <v>343</v>
      </c>
      <c r="F50" s="616">
        <v>0</v>
      </c>
      <c r="G50" s="617">
        <v>0</v>
      </c>
      <c r="H50" s="619">
        <v>1.5680000000000001</v>
      </c>
      <c r="I50" s="616">
        <v>12.278460000000001</v>
      </c>
      <c r="J50" s="617">
        <v>12.278460000000001</v>
      </c>
      <c r="K50" s="627" t="s">
        <v>311</v>
      </c>
    </row>
    <row r="51" spans="1:11" ht="14.4" customHeight="1" thickBot="1" x14ac:dyDescent="0.35">
      <c r="A51" s="638" t="s">
        <v>359</v>
      </c>
      <c r="B51" s="616">
        <v>0</v>
      </c>
      <c r="C51" s="616">
        <v>1.69</v>
      </c>
      <c r="D51" s="617">
        <v>1.69</v>
      </c>
      <c r="E51" s="626" t="s">
        <v>343</v>
      </c>
      <c r="F51" s="616">
        <v>0</v>
      </c>
      <c r="G51" s="617">
        <v>0</v>
      </c>
      <c r="H51" s="619">
        <v>0</v>
      </c>
      <c r="I51" s="616">
        <v>2.9802300000000002</v>
      </c>
      <c r="J51" s="617">
        <v>2.9802300000000002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60.999998078647003</v>
      </c>
      <c r="C52" s="616">
        <v>110.87805</v>
      </c>
      <c r="D52" s="617">
        <v>49.878051921351997</v>
      </c>
      <c r="E52" s="618">
        <v>1.817673008071</v>
      </c>
      <c r="F52" s="616">
        <v>95.406625198889998</v>
      </c>
      <c r="G52" s="617">
        <v>95.406625198889998</v>
      </c>
      <c r="H52" s="619">
        <v>18.433450000000001</v>
      </c>
      <c r="I52" s="616">
        <v>168.26096999999999</v>
      </c>
      <c r="J52" s="617">
        <v>72.854344801108994</v>
      </c>
      <c r="K52" s="620">
        <v>1.763619346656</v>
      </c>
    </row>
    <row r="53" spans="1:11" ht="14.4" customHeight="1" thickBot="1" x14ac:dyDescent="0.35">
      <c r="A53" s="637" t="s">
        <v>361</v>
      </c>
      <c r="B53" s="621">
        <v>603.88556613614105</v>
      </c>
      <c r="C53" s="621">
        <v>706.49054000000001</v>
      </c>
      <c r="D53" s="622">
        <v>102.604973863859</v>
      </c>
      <c r="E53" s="628">
        <v>1.169907975314</v>
      </c>
      <c r="F53" s="621">
        <v>777.69916178719905</v>
      </c>
      <c r="G53" s="622">
        <v>777.69916178719905</v>
      </c>
      <c r="H53" s="624">
        <v>29.643070000000002</v>
      </c>
      <c r="I53" s="621">
        <v>816.76805999999999</v>
      </c>
      <c r="J53" s="622">
        <v>39.068898212800001</v>
      </c>
      <c r="K53" s="629">
        <v>1.0502365183510001</v>
      </c>
    </row>
    <row r="54" spans="1:11" ht="14.4" customHeight="1" thickBot="1" x14ac:dyDescent="0.35">
      <c r="A54" s="638" t="s">
        <v>362</v>
      </c>
      <c r="B54" s="616">
        <v>0</v>
      </c>
      <c r="C54" s="616">
        <v>0</v>
      </c>
      <c r="D54" s="617">
        <v>0</v>
      </c>
      <c r="E54" s="618">
        <v>1</v>
      </c>
      <c r="F54" s="616">
        <v>0</v>
      </c>
      <c r="G54" s="617">
        <v>0</v>
      </c>
      <c r="H54" s="619">
        <v>0</v>
      </c>
      <c r="I54" s="616">
        <v>0.14499999999999999</v>
      </c>
      <c r="J54" s="617">
        <v>0.14499999999999999</v>
      </c>
      <c r="K54" s="627" t="s">
        <v>343</v>
      </c>
    </row>
    <row r="55" spans="1:11" ht="14.4" customHeight="1" thickBot="1" x14ac:dyDescent="0.35">
      <c r="A55" s="638" t="s">
        <v>363</v>
      </c>
      <c r="B55" s="616">
        <v>0</v>
      </c>
      <c r="C55" s="616">
        <v>1.4295</v>
      </c>
      <c r="D55" s="617">
        <v>1.4295</v>
      </c>
      <c r="E55" s="626" t="s">
        <v>343</v>
      </c>
      <c r="F55" s="616">
        <v>2.574092978056</v>
      </c>
      <c r="G55" s="617">
        <v>2.574092978056</v>
      </c>
      <c r="H55" s="619">
        <v>0</v>
      </c>
      <c r="I55" s="616">
        <v>39.508000000000003</v>
      </c>
      <c r="J55" s="617">
        <v>36.933907021943</v>
      </c>
      <c r="K55" s="620">
        <v>15.348318936724</v>
      </c>
    </row>
    <row r="56" spans="1:11" ht="14.4" customHeight="1" thickBot="1" x14ac:dyDescent="0.35">
      <c r="A56" s="638" t="s">
        <v>364</v>
      </c>
      <c r="B56" s="616">
        <v>598.88556629362904</v>
      </c>
      <c r="C56" s="616">
        <v>687.20102999999995</v>
      </c>
      <c r="D56" s="617">
        <v>88.315463706369997</v>
      </c>
      <c r="E56" s="618">
        <v>1.1474663419469999</v>
      </c>
      <c r="F56" s="616">
        <v>767.41379403320002</v>
      </c>
      <c r="G56" s="617">
        <v>767.41379403320002</v>
      </c>
      <c r="H56" s="619">
        <v>29.4877</v>
      </c>
      <c r="I56" s="616">
        <v>748.77053999999998</v>
      </c>
      <c r="J56" s="617">
        <v>-18.643254033200002</v>
      </c>
      <c r="K56" s="620">
        <v>0.97570638659499997</v>
      </c>
    </row>
    <row r="57" spans="1:11" ht="14.4" customHeight="1" thickBot="1" x14ac:dyDescent="0.35">
      <c r="A57" s="638" t="s">
        <v>365</v>
      </c>
      <c r="B57" s="616">
        <v>0</v>
      </c>
      <c r="C57" s="616">
        <v>12.741300000000001</v>
      </c>
      <c r="D57" s="617">
        <v>12.741300000000001</v>
      </c>
      <c r="E57" s="626" t="s">
        <v>311</v>
      </c>
      <c r="F57" s="616">
        <v>0</v>
      </c>
      <c r="G57" s="617">
        <v>0</v>
      </c>
      <c r="H57" s="619">
        <v>0</v>
      </c>
      <c r="I57" s="616">
        <v>6.8933999999999997</v>
      </c>
      <c r="J57" s="617">
        <v>6.8933999999999997</v>
      </c>
      <c r="K57" s="627" t="s">
        <v>311</v>
      </c>
    </row>
    <row r="58" spans="1:11" ht="14.4" customHeight="1" thickBot="1" x14ac:dyDescent="0.35">
      <c r="A58" s="638" t="s">
        <v>366</v>
      </c>
      <c r="B58" s="616">
        <v>4.9999998425119996</v>
      </c>
      <c r="C58" s="616">
        <v>5.1187100000000001</v>
      </c>
      <c r="D58" s="617">
        <v>0.11871015748700001</v>
      </c>
      <c r="E58" s="618">
        <v>1.0237420322449999</v>
      </c>
      <c r="F58" s="616">
        <v>7.7112747759419999</v>
      </c>
      <c r="G58" s="617">
        <v>7.7112747759419999</v>
      </c>
      <c r="H58" s="619">
        <v>0.15537000000000001</v>
      </c>
      <c r="I58" s="616">
        <v>21.45112</v>
      </c>
      <c r="J58" s="617">
        <v>13.739845224056999</v>
      </c>
      <c r="K58" s="620">
        <v>2.7817864909860002</v>
      </c>
    </row>
    <row r="59" spans="1:11" ht="14.4" customHeight="1" thickBot="1" x14ac:dyDescent="0.35">
      <c r="A59" s="637" t="s">
        <v>367</v>
      </c>
      <c r="B59" s="621">
        <v>311.99999017275599</v>
      </c>
      <c r="C59" s="621">
        <v>318.43964</v>
      </c>
      <c r="D59" s="622">
        <v>6.4396498272439997</v>
      </c>
      <c r="E59" s="628">
        <v>1.020639903942</v>
      </c>
      <c r="F59" s="621">
        <v>281.43006994765699</v>
      </c>
      <c r="G59" s="622">
        <v>281.43006994765699</v>
      </c>
      <c r="H59" s="624">
        <v>18.28687</v>
      </c>
      <c r="I59" s="621">
        <v>313.81420000000003</v>
      </c>
      <c r="J59" s="622">
        <v>32.384130052342996</v>
      </c>
      <c r="K59" s="629">
        <v>1.115069900165</v>
      </c>
    </row>
    <row r="60" spans="1:11" ht="14.4" customHeight="1" thickBot="1" x14ac:dyDescent="0.35">
      <c r="A60" s="638" t="s">
        <v>368</v>
      </c>
      <c r="B60" s="616">
        <v>29.999999055071999</v>
      </c>
      <c r="C60" s="616">
        <v>26.243960000000001</v>
      </c>
      <c r="D60" s="617">
        <v>-3.7560390550720002</v>
      </c>
      <c r="E60" s="618">
        <v>0.87479869422000001</v>
      </c>
      <c r="F60" s="616">
        <v>0</v>
      </c>
      <c r="G60" s="617">
        <v>0</v>
      </c>
      <c r="H60" s="619">
        <v>0.93654000000000004</v>
      </c>
      <c r="I60" s="616">
        <v>63.709850000000003</v>
      </c>
      <c r="J60" s="617">
        <v>63.709850000000003</v>
      </c>
      <c r="K60" s="627" t="s">
        <v>311</v>
      </c>
    </row>
    <row r="61" spans="1:11" ht="14.4" customHeight="1" thickBot="1" x14ac:dyDescent="0.35">
      <c r="A61" s="638" t="s">
        <v>369</v>
      </c>
      <c r="B61" s="616">
        <v>0.99999996850200001</v>
      </c>
      <c r="C61" s="616">
        <v>1.7366999999999999</v>
      </c>
      <c r="D61" s="617">
        <v>0.73670003149700003</v>
      </c>
      <c r="E61" s="618">
        <v>1.7367000547010001</v>
      </c>
      <c r="F61" s="616">
        <v>3.175689577859</v>
      </c>
      <c r="G61" s="617">
        <v>3.175689577859</v>
      </c>
      <c r="H61" s="619">
        <v>0.61967000000000005</v>
      </c>
      <c r="I61" s="616">
        <v>4.3146699999999996</v>
      </c>
      <c r="J61" s="617">
        <v>1.1389804221399999</v>
      </c>
      <c r="K61" s="620">
        <v>1.3586560947520001</v>
      </c>
    </row>
    <row r="62" spans="1:11" ht="14.4" customHeight="1" thickBot="1" x14ac:dyDescent="0.35">
      <c r="A62" s="638" t="s">
        <v>370</v>
      </c>
      <c r="B62" s="616">
        <v>2.9999999055069999</v>
      </c>
      <c r="C62" s="616">
        <v>4.1927500000000002</v>
      </c>
      <c r="D62" s="617">
        <v>1.192750094492</v>
      </c>
      <c r="E62" s="618">
        <v>1.397583377353</v>
      </c>
      <c r="F62" s="616">
        <v>0</v>
      </c>
      <c r="G62" s="617">
        <v>0</v>
      </c>
      <c r="H62" s="619">
        <v>0</v>
      </c>
      <c r="I62" s="616">
        <v>1.5819000000000001</v>
      </c>
      <c r="J62" s="617">
        <v>1.5819000000000001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29.999999055071999</v>
      </c>
      <c r="C63" s="616">
        <v>37.608789999999999</v>
      </c>
      <c r="D63" s="617">
        <v>7.6087909449269997</v>
      </c>
      <c r="E63" s="618">
        <v>1.253626372819</v>
      </c>
      <c r="F63" s="616">
        <v>38.000003430619998</v>
      </c>
      <c r="G63" s="617">
        <v>38.000003430619998</v>
      </c>
      <c r="H63" s="619">
        <v>1.5889899999999999</v>
      </c>
      <c r="I63" s="616">
        <v>32.058030000000002</v>
      </c>
      <c r="J63" s="617">
        <v>-5.9419734306200001</v>
      </c>
      <c r="K63" s="620">
        <v>0.84363229225799996</v>
      </c>
    </row>
    <row r="64" spans="1:11" ht="14.4" customHeight="1" thickBot="1" x14ac:dyDescent="0.35">
      <c r="A64" s="638" t="s">
        <v>372</v>
      </c>
      <c r="B64" s="616">
        <v>57.99999817314</v>
      </c>
      <c r="C64" s="616">
        <v>70.878010000000003</v>
      </c>
      <c r="D64" s="617">
        <v>12.878011826859</v>
      </c>
      <c r="E64" s="618">
        <v>1.222034693663</v>
      </c>
      <c r="F64" s="616">
        <v>72.310176596602005</v>
      </c>
      <c r="G64" s="617">
        <v>72.310176596602005</v>
      </c>
      <c r="H64" s="619">
        <v>3.7274699999999998</v>
      </c>
      <c r="I64" s="616">
        <v>54.938499999999998</v>
      </c>
      <c r="J64" s="617">
        <v>-17.371676596602001</v>
      </c>
      <c r="K64" s="620">
        <v>0.75976166268300005</v>
      </c>
    </row>
    <row r="65" spans="1:11" ht="14.4" customHeight="1" thickBot="1" x14ac:dyDescent="0.35">
      <c r="A65" s="638" t="s">
        <v>373</v>
      </c>
      <c r="B65" s="616">
        <v>189.999994015461</v>
      </c>
      <c r="C65" s="616">
        <v>177.77942999999999</v>
      </c>
      <c r="D65" s="617">
        <v>-12.220564015460001</v>
      </c>
      <c r="E65" s="618">
        <v>0.93568123999800001</v>
      </c>
      <c r="F65" s="616">
        <v>167.94420034257499</v>
      </c>
      <c r="G65" s="617">
        <v>167.94420034257499</v>
      </c>
      <c r="H65" s="619">
        <v>11.414199999999999</v>
      </c>
      <c r="I65" s="616">
        <v>157.21125000000001</v>
      </c>
      <c r="J65" s="617">
        <v>-10.732950342574</v>
      </c>
      <c r="K65" s="620">
        <v>0.93609216441700005</v>
      </c>
    </row>
    <row r="66" spans="1:11" ht="14.4" customHeight="1" thickBot="1" x14ac:dyDescent="0.35">
      <c r="A66" s="637" t="s">
        <v>374</v>
      </c>
      <c r="B66" s="621">
        <v>0</v>
      </c>
      <c r="C66" s="621">
        <v>4.056</v>
      </c>
      <c r="D66" s="622">
        <v>4.056</v>
      </c>
      <c r="E66" s="623" t="s">
        <v>343</v>
      </c>
      <c r="F66" s="621">
        <v>0</v>
      </c>
      <c r="G66" s="622">
        <v>0</v>
      </c>
      <c r="H66" s="624">
        <v>10.951000000000001</v>
      </c>
      <c r="I66" s="621">
        <v>10.951000000000001</v>
      </c>
      <c r="J66" s="622">
        <v>10.951000000000001</v>
      </c>
      <c r="K66" s="625" t="s">
        <v>311</v>
      </c>
    </row>
    <row r="67" spans="1:11" ht="14.4" customHeight="1" thickBot="1" x14ac:dyDescent="0.35">
      <c r="A67" s="638" t="s">
        <v>375</v>
      </c>
      <c r="B67" s="616">
        <v>0</v>
      </c>
      <c r="C67" s="616">
        <v>4.056</v>
      </c>
      <c r="D67" s="617">
        <v>4.056</v>
      </c>
      <c r="E67" s="626" t="s">
        <v>343</v>
      </c>
      <c r="F67" s="616">
        <v>0</v>
      </c>
      <c r="G67" s="617">
        <v>0</v>
      </c>
      <c r="H67" s="619">
        <v>10.951000000000001</v>
      </c>
      <c r="I67" s="616">
        <v>10.951000000000001</v>
      </c>
      <c r="J67" s="617">
        <v>10.951000000000001</v>
      </c>
      <c r="K67" s="627" t="s">
        <v>311</v>
      </c>
    </row>
    <row r="68" spans="1:11" ht="14.4" customHeight="1" thickBot="1" x14ac:dyDescent="0.35">
      <c r="A68" s="636" t="s">
        <v>42</v>
      </c>
      <c r="B68" s="616">
        <v>1578.59074093657</v>
      </c>
      <c r="C68" s="616">
        <v>1427.278</v>
      </c>
      <c r="D68" s="617">
        <v>-151.31274093657299</v>
      </c>
      <c r="E68" s="618">
        <v>0.90414694764500003</v>
      </c>
      <c r="F68" s="616">
        <v>1320.5530614946799</v>
      </c>
      <c r="G68" s="617">
        <v>1320.5530614946799</v>
      </c>
      <c r="H68" s="619">
        <v>158.298000000001</v>
      </c>
      <c r="I68" s="616">
        <v>1399.96</v>
      </c>
      <c r="J68" s="617">
        <v>79.406938505324007</v>
      </c>
      <c r="K68" s="620">
        <v>1.0601315773069999</v>
      </c>
    </row>
    <row r="69" spans="1:11" ht="14.4" customHeight="1" thickBot="1" x14ac:dyDescent="0.35">
      <c r="A69" s="637" t="s">
        <v>376</v>
      </c>
      <c r="B69" s="621">
        <v>1578.59074093657</v>
      </c>
      <c r="C69" s="621">
        <v>1427.278</v>
      </c>
      <c r="D69" s="622">
        <v>-151.31274093657299</v>
      </c>
      <c r="E69" s="628">
        <v>0.90414694764500003</v>
      </c>
      <c r="F69" s="621">
        <v>1320.5530614946799</v>
      </c>
      <c r="G69" s="622">
        <v>1320.5530614946799</v>
      </c>
      <c r="H69" s="624">
        <v>158.298000000001</v>
      </c>
      <c r="I69" s="621">
        <v>1399.96</v>
      </c>
      <c r="J69" s="622">
        <v>79.406938505324007</v>
      </c>
      <c r="K69" s="629">
        <v>1.0601315773069999</v>
      </c>
    </row>
    <row r="70" spans="1:11" ht="14.4" customHeight="1" thickBot="1" x14ac:dyDescent="0.35">
      <c r="A70" s="638" t="s">
        <v>377</v>
      </c>
      <c r="B70" s="616">
        <v>389.59077838718702</v>
      </c>
      <c r="C70" s="616">
        <v>496.38200000000001</v>
      </c>
      <c r="D70" s="617">
        <v>106.791221612813</v>
      </c>
      <c r="E70" s="618">
        <v>1.2741112663259999</v>
      </c>
      <c r="F70" s="616">
        <v>400.98096935545499</v>
      </c>
      <c r="G70" s="617">
        <v>400.98096935545499</v>
      </c>
      <c r="H70" s="619">
        <v>36.328000000000003</v>
      </c>
      <c r="I70" s="616">
        <v>445</v>
      </c>
      <c r="J70" s="617">
        <v>44.019030644544998</v>
      </c>
      <c r="K70" s="620">
        <v>1.109778353609</v>
      </c>
    </row>
    <row r="71" spans="1:11" ht="14.4" customHeight="1" thickBot="1" x14ac:dyDescent="0.35">
      <c r="A71" s="638" t="s">
        <v>378</v>
      </c>
      <c r="B71" s="616">
        <v>135.99999571633001</v>
      </c>
      <c r="C71" s="616">
        <v>121.431</v>
      </c>
      <c r="D71" s="617">
        <v>-14.568995716329001</v>
      </c>
      <c r="E71" s="618">
        <v>0.89287502812300001</v>
      </c>
      <c r="F71" s="616">
        <v>120.723679189997</v>
      </c>
      <c r="G71" s="617">
        <v>120.723679189997</v>
      </c>
      <c r="H71" s="619">
        <v>6.4130000000000003</v>
      </c>
      <c r="I71" s="616">
        <v>125.71299999999999</v>
      </c>
      <c r="J71" s="617">
        <v>4.989320810003</v>
      </c>
      <c r="K71" s="620">
        <v>1.041328435676</v>
      </c>
    </row>
    <row r="72" spans="1:11" ht="14.4" customHeight="1" thickBot="1" x14ac:dyDescent="0.35">
      <c r="A72" s="638" t="s">
        <v>379</v>
      </c>
      <c r="B72" s="616">
        <v>1052.9999668330599</v>
      </c>
      <c r="C72" s="616">
        <v>809.46500000000003</v>
      </c>
      <c r="D72" s="617">
        <v>-243.53496683305701</v>
      </c>
      <c r="E72" s="618">
        <v>0.76872272126800001</v>
      </c>
      <c r="F72" s="616">
        <v>798.84841294922501</v>
      </c>
      <c r="G72" s="617">
        <v>798.84841294922501</v>
      </c>
      <c r="H72" s="619">
        <v>115.557000000001</v>
      </c>
      <c r="I72" s="616">
        <v>829.24700000000098</v>
      </c>
      <c r="J72" s="617">
        <v>30.398587050774999</v>
      </c>
      <c r="K72" s="620">
        <v>1.038053010506</v>
      </c>
    </row>
    <row r="73" spans="1:11" ht="14.4" customHeight="1" thickBot="1" x14ac:dyDescent="0.35">
      <c r="A73" s="639" t="s">
        <v>380</v>
      </c>
      <c r="B73" s="621">
        <v>5018.1507118628297</v>
      </c>
      <c r="C73" s="621">
        <v>4960.12399</v>
      </c>
      <c r="D73" s="622">
        <v>-58.026721862831003</v>
      </c>
      <c r="E73" s="628">
        <v>0.98843663229800005</v>
      </c>
      <c r="F73" s="621">
        <v>4911.9992614544099</v>
      </c>
      <c r="G73" s="622">
        <v>4911.9992614544099</v>
      </c>
      <c r="H73" s="624">
        <v>925.83183000000395</v>
      </c>
      <c r="I73" s="621">
        <v>5296.64426000001</v>
      </c>
      <c r="J73" s="622">
        <v>384.64499854559398</v>
      </c>
      <c r="K73" s="629">
        <v>1.078307218318</v>
      </c>
    </row>
    <row r="74" spans="1:11" ht="14.4" customHeight="1" thickBot="1" x14ac:dyDescent="0.35">
      <c r="A74" s="636" t="s">
        <v>45</v>
      </c>
      <c r="B74" s="616">
        <v>1390.3488410468301</v>
      </c>
      <c r="C74" s="616">
        <v>1471.9777899999999</v>
      </c>
      <c r="D74" s="617">
        <v>81.628948953169996</v>
      </c>
      <c r="E74" s="618">
        <v>1.0587111281299999</v>
      </c>
      <c r="F74" s="616">
        <v>1311.6243995305299</v>
      </c>
      <c r="G74" s="617">
        <v>1311.6243995305299</v>
      </c>
      <c r="H74" s="619">
        <v>85.749859999999998</v>
      </c>
      <c r="I74" s="616">
        <v>1284.3273899999999</v>
      </c>
      <c r="J74" s="617">
        <v>-27.297009530534002</v>
      </c>
      <c r="K74" s="620">
        <v>0.97918839452700002</v>
      </c>
    </row>
    <row r="75" spans="1:11" ht="14.4" customHeight="1" thickBot="1" x14ac:dyDescent="0.35">
      <c r="A75" s="640" t="s">
        <v>381</v>
      </c>
      <c r="B75" s="616">
        <v>1390.3488410468301</v>
      </c>
      <c r="C75" s="616">
        <v>1471.9777899999999</v>
      </c>
      <c r="D75" s="617">
        <v>81.628948953169996</v>
      </c>
      <c r="E75" s="618">
        <v>1.0587111281299999</v>
      </c>
      <c r="F75" s="616">
        <v>1311.6243995305299</v>
      </c>
      <c r="G75" s="617">
        <v>1311.6243995305299</v>
      </c>
      <c r="H75" s="619">
        <v>85.749859999999998</v>
      </c>
      <c r="I75" s="616">
        <v>1284.3273899999999</v>
      </c>
      <c r="J75" s="617">
        <v>-27.297009530534002</v>
      </c>
      <c r="K75" s="620">
        <v>0.97918839452700002</v>
      </c>
    </row>
    <row r="76" spans="1:11" ht="14.4" customHeight="1" thickBot="1" x14ac:dyDescent="0.35">
      <c r="A76" s="638" t="s">
        <v>382</v>
      </c>
      <c r="B76" s="616">
        <v>946.84416146800595</v>
      </c>
      <c r="C76" s="616">
        <v>1146.2534599999999</v>
      </c>
      <c r="D76" s="617">
        <v>199.40929853199401</v>
      </c>
      <c r="E76" s="618">
        <v>1.2106041380899999</v>
      </c>
      <c r="F76" s="616">
        <v>985.35474973993803</v>
      </c>
      <c r="G76" s="617">
        <v>985.35474973993803</v>
      </c>
      <c r="H76" s="619">
        <v>80.728030000000004</v>
      </c>
      <c r="I76" s="616">
        <v>1124.1923999999999</v>
      </c>
      <c r="J76" s="617">
        <v>138.83765026006199</v>
      </c>
      <c r="K76" s="620">
        <v>1.140901183352</v>
      </c>
    </row>
    <row r="77" spans="1:11" ht="14.4" customHeight="1" thickBot="1" x14ac:dyDescent="0.35">
      <c r="A77" s="638" t="s">
        <v>383</v>
      </c>
      <c r="B77" s="616">
        <v>0</v>
      </c>
      <c r="C77" s="616">
        <v>0</v>
      </c>
      <c r="D77" s="617">
        <v>0</v>
      </c>
      <c r="E77" s="618">
        <v>1</v>
      </c>
      <c r="F77" s="616">
        <v>0</v>
      </c>
      <c r="G77" s="617">
        <v>0</v>
      </c>
      <c r="H77" s="619">
        <v>0</v>
      </c>
      <c r="I77" s="616">
        <v>4.3439999999990002</v>
      </c>
      <c r="J77" s="617">
        <v>4.3439999999990002</v>
      </c>
      <c r="K77" s="627" t="s">
        <v>343</v>
      </c>
    </row>
    <row r="78" spans="1:11" ht="14.4" customHeight="1" thickBot="1" x14ac:dyDescent="0.35">
      <c r="A78" s="638" t="s">
        <v>384</v>
      </c>
      <c r="B78" s="616">
        <v>1.9107112998010001</v>
      </c>
      <c r="C78" s="616">
        <v>1.3189</v>
      </c>
      <c r="D78" s="617">
        <v>-0.591811299801</v>
      </c>
      <c r="E78" s="618">
        <v>0.69026649925399997</v>
      </c>
      <c r="F78" s="616">
        <v>0</v>
      </c>
      <c r="G78" s="617">
        <v>0</v>
      </c>
      <c r="H78" s="619">
        <v>0.27366000000000001</v>
      </c>
      <c r="I78" s="616">
        <v>26.111190000000001</v>
      </c>
      <c r="J78" s="617">
        <v>26.111190000000001</v>
      </c>
      <c r="K78" s="627" t="s">
        <v>311</v>
      </c>
    </row>
    <row r="79" spans="1:11" ht="14.4" customHeight="1" thickBot="1" x14ac:dyDescent="0.35">
      <c r="A79" s="638" t="s">
        <v>385</v>
      </c>
      <c r="B79" s="616">
        <v>420.999986739522</v>
      </c>
      <c r="C79" s="616">
        <v>281.53922</v>
      </c>
      <c r="D79" s="617">
        <v>-139.460766739522</v>
      </c>
      <c r="E79" s="618">
        <v>0.66873926096799996</v>
      </c>
      <c r="F79" s="616">
        <v>253.50247497365299</v>
      </c>
      <c r="G79" s="617">
        <v>253.50247497365299</v>
      </c>
      <c r="H79" s="619">
        <v>0</v>
      </c>
      <c r="I79" s="616">
        <v>80.950190000000006</v>
      </c>
      <c r="J79" s="617">
        <v>-172.552284973653</v>
      </c>
      <c r="K79" s="620">
        <v>0.31932702041</v>
      </c>
    </row>
    <row r="80" spans="1:11" ht="14.4" customHeight="1" thickBot="1" x14ac:dyDescent="0.35">
      <c r="A80" s="638" t="s">
        <v>386</v>
      </c>
      <c r="B80" s="616">
        <v>20.593981539501002</v>
      </c>
      <c r="C80" s="616">
        <v>42.866210000000002</v>
      </c>
      <c r="D80" s="617">
        <v>22.272228460497999</v>
      </c>
      <c r="E80" s="618">
        <v>2.081492105728</v>
      </c>
      <c r="F80" s="616">
        <v>72.767174816942997</v>
      </c>
      <c r="G80" s="617">
        <v>72.767174816942997</v>
      </c>
      <c r="H80" s="619">
        <v>4.74817</v>
      </c>
      <c r="I80" s="616">
        <v>48.729610000000001</v>
      </c>
      <c r="J80" s="617">
        <v>-24.037564816943</v>
      </c>
      <c r="K80" s="620">
        <v>0.66966472344899997</v>
      </c>
    </row>
    <row r="81" spans="1:11" ht="14.4" customHeight="1" thickBot="1" x14ac:dyDescent="0.35">
      <c r="A81" s="641" t="s">
        <v>46</v>
      </c>
      <c r="B81" s="621">
        <v>0</v>
      </c>
      <c r="C81" s="621">
        <v>106.033</v>
      </c>
      <c r="D81" s="622">
        <v>106.033</v>
      </c>
      <c r="E81" s="623" t="s">
        <v>311</v>
      </c>
      <c r="F81" s="621">
        <v>0</v>
      </c>
      <c r="G81" s="622">
        <v>0</v>
      </c>
      <c r="H81" s="624">
        <v>44.546999999999997</v>
      </c>
      <c r="I81" s="621">
        <v>216.131</v>
      </c>
      <c r="J81" s="622">
        <v>216.131</v>
      </c>
      <c r="K81" s="625" t="s">
        <v>311</v>
      </c>
    </row>
    <row r="82" spans="1:11" ht="14.4" customHeight="1" thickBot="1" x14ac:dyDescent="0.35">
      <c r="A82" s="637" t="s">
        <v>387</v>
      </c>
      <c r="B82" s="621">
        <v>0</v>
      </c>
      <c r="C82" s="621">
        <v>105.06</v>
      </c>
      <c r="D82" s="622">
        <v>105.06</v>
      </c>
      <c r="E82" s="623" t="s">
        <v>311</v>
      </c>
      <c r="F82" s="621">
        <v>0</v>
      </c>
      <c r="G82" s="622">
        <v>0</v>
      </c>
      <c r="H82" s="624">
        <v>21.562000000000001</v>
      </c>
      <c r="I82" s="621">
        <v>107.95399999999999</v>
      </c>
      <c r="J82" s="622">
        <v>107.95399999999999</v>
      </c>
      <c r="K82" s="625" t="s">
        <v>311</v>
      </c>
    </row>
    <row r="83" spans="1:11" ht="14.4" customHeight="1" thickBot="1" x14ac:dyDescent="0.35">
      <c r="A83" s="638" t="s">
        <v>388</v>
      </c>
      <c r="B83" s="616">
        <v>0</v>
      </c>
      <c r="C83" s="616">
        <v>85.04</v>
      </c>
      <c r="D83" s="617">
        <v>85.04</v>
      </c>
      <c r="E83" s="626" t="s">
        <v>311</v>
      </c>
      <c r="F83" s="616">
        <v>0</v>
      </c>
      <c r="G83" s="617">
        <v>0</v>
      </c>
      <c r="H83" s="619">
        <v>16.582000000000001</v>
      </c>
      <c r="I83" s="616">
        <v>73.48</v>
      </c>
      <c r="J83" s="617">
        <v>73.48</v>
      </c>
      <c r="K83" s="627" t="s">
        <v>311</v>
      </c>
    </row>
    <row r="84" spans="1:11" ht="14.4" customHeight="1" thickBot="1" x14ac:dyDescent="0.35">
      <c r="A84" s="638" t="s">
        <v>389</v>
      </c>
      <c r="B84" s="616">
        <v>0</v>
      </c>
      <c r="C84" s="616">
        <v>20.02</v>
      </c>
      <c r="D84" s="617">
        <v>20.02</v>
      </c>
      <c r="E84" s="626" t="s">
        <v>311</v>
      </c>
      <c r="F84" s="616">
        <v>0</v>
      </c>
      <c r="G84" s="617">
        <v>0</v>
      </c>
      <c r="H84" s="619">
        <v>4.9800000000000004</v>
      </c>
      <c r="I84" s="616">
        <v>34.473999999999997</v>
      </c>
      <c r="J84" s="617">
        <v>34.473999999999997</v>
      </c>
      <c r="K84" s="627" t="s">
        <v>311</v>
      </c>
    </row>
    <row r="85" spans="1:11" ht="14.4" customHeight="1" thickBot="1" x14ac:dyDescent="0.35">
      <c r="A85" s="637" t="s">
        <v>390</v>
      </c>
      <c r="B85" s="621">
        <v>0</v>
      </c>
      <c r="C85" s="621">
        <v>0.97299999999999998</v>
      </c>
      <c r="D85" s="622">
        <v>0.97299999999999998</v>
      </c>
      <c r="E85" s="623" t="s">
        <v>311</v>
      </c>
      <c r="F85" s="621">
        <v>0</v>
      </c>
      <c r="G85" s="622">
        <v>0</v>
      </c>
      <c r="H85" s="624">
        <v>22.984999999999999</v>
      </c>
      <c r="I85" s="621">
        <v>108.17700000000001</v>
      </c>
      <c r="J85" s="622">
        <v>108.17700000000001</v>
      </c>
      <c r="K85" s="625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0.97299999999999998</v>
      </c>
      <c r="D86" s="617">
        <v>0.97299999999999998</v>
      </c>
      <c r="E86" s="626" t="s">
        <v>311</v>
      </c>
      <c r="F86" s="616">
        <v>0</v>
      </c>
      <c r="G86" s="617">
        <v>0</v>
      </c>
      <c r="H86" s="619">
        <v>22.984999999999999</v>
      </c>
      <c r="I86" s="616">
        <v>50.408999999999999</v>
      </c>
      <c r="J86" s="617">
        <v>50.408999999999999</v>
      </c>
      <c r="K86" s="627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0</v>
      </c>
      <c r="D87" s="617">
        <v>0</v>
      </c>
      <c r="E87" s="626" t="s">
        <v>311</v>
      </c>
      <c r="F87" s="616">
        <v>0</v>
      </c>
      <c r="G87" s="617">
        <v>0</v>
      </c>
      <c r="H87" s="619">
        <v>0</v>
      </c>
      <c r="I87" s="616">
        <v>57.768000000000001</v>
      </c>
      <c r="J87" s="617">
        <v>57.768000000000001</v>
      </c>
      <c r="K87" s="627" t="s">
        <v>311</v>
      </c>
    </row>
    <row r="88" spans="1:11" ht="14.4" customHeight="1" thickBot="1" x14ac:dyDescent="0.35">
      <c r="A88" s="636" t="s">
        <v>47</v>
      </c>
      <c r="B88" s="616">
        <v>3627.8018708159998</v>
      </c>
      <c r="C88" s="616">
        <v>3382.1131999999998</v>
      </c>
      <c r="D88" s="617">
        <v>-245.68867081600101</v>
      </c>
      <c r="E88" s="618">
        <v>0.93227616072599995</v>
      </c>
      <c r="F88" s="616">
        <v>3600.37486192388</v>
      </c>
      <c r="G88" s="617">
        <v>3600.37486192388</v>
      </c>
      <c r="H88" s="619">
        <v>795.53497000000402</v>
      </c>
      <c r="I88" s="616">
        <v>3796.1858699999998</v>
      </c>
      <c r="J88" s="617">
        <v>195.811008076127</v>
      </c>
      <c r="K88" s="620">
        <v>1.054386283535</v>
      </c>
    </row>
    <row r="89" spans="1:11" ht="14.4" customHeight="1" thickBot="1" x14ac:dyDescent="0.35">
      <c r="A89" s="637" t="s">
        <v>393</v>
      </c>
      <c r="B89" s="621">
        <v>29.527397884027</v>
      </c>
      <c r="C89" s="621">
        <v>32.736800000000002</v>
      </c>
      <c r="D89" s="622">
        <v>3.2094021159719999</v>
      </c>
      <c r="E89" s="628">
        <v>1.108692344939</v>
      </c>
      <c r="F89" s="621">
        <v>43.854983644656002</v>
      </c>
      <c r="G89" s="622">
        <v>43.854983644656002</v>
      </c>
      <c r="H89" s="624">
        <v>0</v>
      </c>
      <c r="I89" s="621">
        <v>19.384679999999999</v>
      </c>
      <c r="J89" s="622">
        <v>-24.470303644655999</v>
      </c>
      <c r="K89" s="629">
        <v>0.44201772270700002</v>
      </c>
    </row>
    <row r="90" spans="1:11" ht="14.4" customHeight="1" thickBot="1" x14ac:dyDescent="0.35">
      <c r="A90" s="638" t="s">
        <v>394</v>
      </c>
      <c r="B90" s="616">
        <v>29.527397884027</v>
      </c>
      <c r="C90" s="616">
        <v>32.736800000000002</v>
      </c>
      <c r="D90" s="617">
        <v>3.2094021159719999</v>
      </c>
      <c r="E90" s="618">
        <v>1.108692344939</v>
      </c>
      <c r="F90" s="616">
        <v>43.854983644656002</v>
      </c>
      <c r="G90" s="617">
        <v>43.854983644656002</v>
      </c>
      <c r="H90" s="619">
        <v>0</v>
      </c>
      <c r="I90" s="616">
        <v>19.384679999999999</v>
      </c>
      <c r="J90" s="617">
        <v>-24.470303644655999</v>
      </c>
      <c r="K90" s="620">
        <v>0.44201772270700002</v>
      </c>
    </row>
    <row r="91" spans="1:11" ht="14.4" customHeight="1" thickBot="1" x14ac:dyDescent="0.35">
      <c r="A91" s="637" t="s">
        <v>395</v>
      </c>
      <c r="B91" s="621">
        <v>22.998267360861998</v>
      </c>
      <c r="C91" s="621">
        <v>28.374189999999999</v>
      </c>
      <c r="D91" s="622">
        <v>5.3759226391370003</v>
      </c>
      <c r="E91" s="628">
        <v>1.2337533760599999</v>
      </c>
      <c r="F91" s="621">
        <v>28.027168959924001</v>
      </c>
      <c r="G91" s="622">
        <v>28.027168959924001</v>
      </c>
      <c r="H91" s="624">
        <v>1.76878</v>
      </c>
      <c r="I91" s="621">
        <v>19.815629999999999</v>
      </c>
      <c r="J91" s="622">
        <v>-8.2115389599240007</v>
      </c>
      <c r="K91" s="629">
        <v>0.70701504059599996</v>
      </c>
    </row>
    <row r="92" spans="1:11" ht="14.4" customHeight="1" thickBot="1" x14ac:dyDescent="0.35">
      <c r="A92" s="638" t="s">
        <v>396</v>
      </c>
      <c r="B92" s="616">
        <v>6.2467389237899997</v>
      </c>
      <c r="C92" s="616">
        <v>7.0106000000000002</v>
      </c>
      <c r="D92" s="617">
        <v>0.76386107620900001</v>
      </c>
      <c r="E92" s="618">
        <v>1.1222815753190001</v>
      </c>
      <c r="F92" s="616">
        <v>4.532456295677</v>
      </c>
      <c r="G92" s="617">
        <v>4.532456295677</v>
      </c>
      <c r="H92" s="619">
        <v>0.77529999999999999</v>
      </c>
      <c r="I92" s="616">
        <v>6.4912000000000001</v>
      </c>
      <c r="J92" s="617">
        <v>1.958743704322</v>
      </c>
      <c r="K92" s="620">
        <v>1.432159424502</v>
      </c>
    </row>
    <row r="93" spans="1:11" ht="14.4" customHeight="1" thickBot="1" x14ac:dyDescent="0.35">
      <c r="A93" s="638" t="s">
        <v>397</v>
      </c>
      <c r="B93" s="616">
        <v>16.751528437072</v>
      </c>
      <c r="C93" s="616">
        <v>21.363589999999999</v>
      </c>
      <c r="D93" s="617">
        <v>4.612061562928</v>
      </c>
      <c r="E93" s="618">
        <v>1.27532183587</v>
      </c>
      <c r="F93" s="616">
        <v>23.494712664245998</v>
      </c>
      <c r="G93" s="617">
        <v>23.494712664245998</v>
      </c>
      <c r="H93" s="619">
        <v>0.99348000000000003</v>
      </c>
      <c r="I93" s="616">
        <v>13.32443</v>
      </c>
      <c r="J93" s="617">
        <v>-10.170282664246001</v>
      </c>
      <c r="K93" s="620">
        <v>0.56712462035199995</v>
      </c>
    </row>
    <row r="94" spans="1:11" ht="14.4" customHeight="1" thickBot="1" x14ac:dyDescent="0.35">
      <c r="A94" s="637" t="s">
        <v>398</v>
      </c>
      <c r="B94" s="621">
        <v>103.99999672425101</v>
      </c>
      <c r="C94" s="621">
        <v>147.41288</v>
      </c>
      <c r="D94" s="622">
        <v>43.412883275749003</v>
      </c>
      <c r="E94" s="628">
        <v>1.4174315831069999</v>
      </c>
      <c r="F94" s="621">
        <v>182.72064421677999</v>
      </c>
      <c r="G94" s="622">
        <v>182.72064421677999</v>
      </c>
      <c r="H94" s="624">
        <v>0.32634000000000002</v>
      </c>
      <c r="I94" s="621">
        <v>188.75990999999999</v>
      </c>
      <c r="J94" s="622">
        <v>6.0392657832190002</v>
      </c>
      <c r="K94" s="629">
        <v>1.033051907238</v>
      </c>
    </row>
    <row r="95" spans="1:11" ht="14.4" customHeight="1" thickBot="1" x14ac:dyDescent="0.35">
      <c r="A95" s="638" t="s">
        <v>399</v>
      </c>
      <c r="B95" s="616">
        <v>8.9999997165209997</v>
      </c>
      <c r="C95" s="616">
        <v>8.1</v>
      </c>
      <c r="D95" s="617">
        <v>-0.89999971652099997</v>
      </c>
      <c r="E95" s="618">
        <v>0.90000002834699999</v>
      </c>
      <c r="F95" s="616">
        <v>7.9999872677150003</v>
      </c>
      <c r="G95" s="617">
        <v>7.9999872677150003</v>
      </c>
      <c r="H95" s="619">
        <v>0</v>
      </c>
      <c r="I95" s="616">
        <v>8.64</v>
      </c>
      <c r="J95" s="617">
        <v>0.64001273228400002</v>
      </c>
      <c r="K95" s="620">
        <v>1.080001718861</v>
      </c>
    </row>
    <row r="96" spans="1:11" ht="14.4" customHeight="1" thickBot="1" x14ac:dyDescent="0.35">
      <c r="A96" s="638" t="s">
        <v>400</v>
      </c>
      <c r="B96" s="616">
        <v>94.999997007727998</v>
      </c>
      <c r="C96" s="616">
        <v>139.31288000000001</v>
      </c>
      <c r="D96" s="617">
        <v>44.312882992271</v>
      </c>
      <c r="E96" s="618">
        <v>1.4664514146100001</v>
      </c>
      <c r="F96" s="616">
        <v>174.72065694906499</v>
      </c>
      <c r="G96" s="617">
        <v>174.72065694906499</v>
      </c>
      <c r="H96" s="619">
        <v>0.32634000000000002</v>
      </c>
      <c r="I96" s="616">
        <v>180.11991</v>
      </c>
      <c r="J96" s="617">
        <v>5.3992530509350001</v>
      </c>
      <c r="K96" s="620">
        <v>1.0309022020930001</v>
      </c>
    </row>
    <row r="97" spans="1:11" ht="14.4" customHeight="1" thickBot="1" x14ac:dyDescent="0.35">
      <c r="A97" s="637" t="s">
        <v>401</v>
      </c>
      <c r="B97" s="621">
        <v>0</v>
      </c>
      <c r="C97" s="621">
        <v>7.2</v>
      </c>
      <c r="D97" s="622">
        <v>7.2</v>
      </c>
      <c r="E97" s="623" t="s">
        <v>343</v>
      </c>
      <c r="F97" s="621">
        <v>3.4353876702520001</v>
      </c>
      <c r="G97" s="622">
        <v>3.4353876702520001</v>
      </c>
      <c r="H97" s="624">
        <v>0</v>
      </c>
      <c r="I97" s="621">
        <v>0</v>
      </c>
      <c r="J97" s="622">
        <v>-3.4353876702520001</v>
      </c>
      <c r="K97" s="629">
        <v>0</v>
      </c>
    </row>
    <row r="98" spans="1:11" ht="14.4" customHeight="1" thickBot="1" x14ac:dyDescent="0.35">
      <c r="A98" s="638" t="s">
        <v>402</v>
      </c>
      <c r="B98" s="616">
        <v>0</v>
      </c>
      <c r="C98" s="616">
        <v>7.2</v>
      </c>
      <c r="D98" s="617">
        <v>7.2</v>
      </c>
      <c r="E98" s="626" t="s">
        <v>343</v>
      </c>
      <c r="F98" s="616">
        <v>3.4353876702520001</v>
      </c>
      <c r="G98" s="617">
        <v>3.4353876702520001</v>
      </c>
      <c r="H98" s="619">
        <v>0</v>
      </c>
      <c r="I98" s="616">
        <v>0</v>
      </c>
      <c r="J98" s="617">
        <v>-3.4353876702520001</v>
      </c>
      <c r="K98" s="620">
        <v>0</v>
      </c>
    </row>
    <row r="99" spans="1:11" ht="14.4" customHeight="1" thickBot="1" x14ac:dyDescent="0.35">
      <c r="A99" s="637" t="s">
        <v>403</v>
      </c>
      <c r="B99" s="621">
        <v>736.97913446457005</v>
      </c>
      <c r="C99" s="621">
        <v>696.58145000000002</v>
      </c>
      <c r="D99" s="622">
        <v>-40.397684464568997</v>
      </c>
      <c r="E99" s="628">
        <v>0.94518476497399995</v>
      </c>
      <c r="F99" s="621">
        <v>709.12652891924097</v>
      </c>
      <c r="G99" s="622">
        <v>709.12652891924097</v>
      </c>
      <c r="H99" s="624">
        <v>58.620869999999996</v>
      </c>
      <c r="I99" s="621">
        <v>713.78155000000004</v>
      </c>
      <c r="J99" s="622">
        <v>4.6550210807579999</v>
      </c>
      <c r="K99" s="629">
        <v>1.0065644435659999</v>
      </c>
    </row>
    <row r="100" spans="1:11" ht="14.4" customHeight="1" thickBot="1" x14ac:dyDescent="0.35">
      <c r="A100" s="638" t="s">
        <v>404</v>
      </c>
      <c r="B100" s="616">
        <v>730.12676812536404</v>
      </c>
      <c r="C100" s="616">
        <v>688.32079999999996</v>
      </c>
      <c r="D100" s="617">
        <v>-41.805968125363002</v>
      </c>
      <c r="E100" s="618">
        <v>0.942741493737</v>
      </c>
      <c r="F100" s="616">
        <v>702.00197052213196</v>
      </c>
      <c r="G100" s="617">
        <v>702.00197052213196</v>
      </c>
      <c r="H100" s="619">
        <v>58.089959999999998</v>
      </c>
      <c r="I100" s="616">
        <v>697.30835999999999</v>
      </c>
      <c r="J100" s="617">
        <v>-4.6936105221310003</v>
      </c>
      <c r="K100" s="620">
        <v>0.993313963892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</v>
      </c>
      <c r="I101" s="616">
        <v>3.8235999999999999</v>
      </c>
      <c r="J101" s="617">
        <v>3.8235999999999999</v>
      </c>
      <c r="K101" s="627" t="s">
        <v>343</v>
      </c>
    </row>
    <row r="102" spans="1:11" ht="14.4" customHeight="1" thickBot="1" x14ac:dyDescent="0.35">
      <c r="A102" s="638" t="s">
        <v>406</v>
      </c>
      <c r="B102" s="616">
        <v>0</v>
      </c>
      <c r="C102" s="616">
        <v>0</v>
      </c>
      <c r="D102" s="617">
        <v>0</v>
      </c>
      <c r="E102" s="618">
        <v>1</v>
      </c>
      <c r="F102" s="616">
        <v>0</v>
      </c>
      <c r="G102" s="617">
        <v>0</v>
      </c>
      <c r="H102" s="619">
        <v>0</v>
      </c>
      <c r="I102" s="616">
        <v>4.7430000000000003</v>
      </c>
      <c r="J102" s="617">
        <v>4.7430000000000003</v>
      </c>
      <c r="K102" s="627" t="s">
        <v>343</v>
      </c>
    </row>
    <row r="103" spans="1:11" ht="14.4" customHeight="1" thickBot="1" x14ac:dyDescent="0.35">
      <c r="A103" s="638" t="s">
        <v>407</v>
      </c>
      <c r="B103" s="616">
        <v>6.852366339205</v>
      </c>
      <c r="C103" s="616">
        <v>8.26065</v>
      </c>
      <c r="D103" s="617">
        <v>1.4082836607939999</v>
      </c>
      <c r="E103" s="618">
        <v>1.2055178592439999</v>
      </c>
      <c r="F103" s="616">
        <v>7.1245583971090003</v>
      </c>
      <c r="G103" s="617">
        <v>7.1245583971090003</v>
      </c>
      <c r="H103" s="619">
        <v>0.53090999999999999</v>
      </c>
      <c r="I103" s="616">
        <v>7.9065899999999996</v>
      </c>
      <c r="J103" s="617">
        <v>0.78203160288999995</v>
      </c>
      <c r="K103" s="620">
        <v>1.1097656246600001</v>
      </c>
    </row>
    <row r="104" spans="1:11" ht="14.4" customHeight="1" thickBot="1" x14ac:dyDescent="0.35">
      <c r="A104" s="637" t="s">
        <v>408</v>
      </c>
      <c r="B104" s="621">
        <v>2734.2970743822898</v>
      </c>
      <c r="C104" s="621">
        <v>2463.8788800000002</v>
      </c>
      <c r="D104" s="622">
        <v>-270.41819438229101</v>
      </c>
      <c r="E104" s="628">
        <v>0.90110138473300005</v>
      </c>
      <c r="F104" s="621">
        <v>2633.2101485130202</v>
      </c>
      <c r="G104" s="622">
        <v>2633.2101485130202</v>
      </c>
      <c r="H104" s="624">
        <v>726.17998000000296</v>
      </c>
      <c r="I104" s="621">
        <v>2837.2116599999999</v>
      </c>
      <c r="J104" s="622">
        <v>204.001511486981</v>
      </c>
      <c r="K104" s="629">
        <v>1.0774725525040001</v>
      </c>
    </row>
    <row r="105" spans="1:11" ht="14.4" customHeight="1" thickBot="1" x14ac:dyDescent="0.35">
      <c r="A105" s="638" t="s">
        <v>409</v>
      </c>
      <c r="B105" s="616">
        <v>0</v>
      </c>
      <c r="C105" s="616">
        <v>37.098999999999997</v>
      </c>
      <c r="D105" s="617">
        <v>37.098999999999997</v>
      </c>
      <c r="E105" s="626" t="s">
        <v>343</v>
      </c>
      <c r="F105" s="616">
        <v>0.99999840846400001</v>
      </c>
      <c r="G105" s="617">
        <v>0.99999840846400001</v>
      </c>
      <c r="H105" s="619">
        <v>0</v>
      </c>
      <c r="I105" s="616">
        <v>0.90500000000000003</v>
      </c>
      <c r="J105" s="617">
        <v>-9.4998408463999998E-2</v>
      </c>
      <c r="K105" s="620">
        <v>0.90500144034100005</v>
      </c>
    </row>
    <row r="106" spans="1:11" ht="14.4" customHeight="1" thickBot="1" x14ac:dyDescent="0.35">
      <c r="A106" s="638" t="s">
        <v>410</v>
      </c>
      <c r="B106" s="616">
        <v>1969.3484237333901</v>
      </c>
      <c r="C106" s="616">
        <v>1563.92419</v>
      </c>
      <c r="D106" s="617">
        <v>-405.42423373338801</v>
      </c>
      <c r="E106" s="618">
        <v>0.79413280613600001</v>
      </c>
      <c r="F106" s="616">
        <v>1471.7316107050799</v>
      </c>
      <c r="G106" s="617">
        <v>1471.7316107050799</v>
      </c>
      <c r="H106" s="619">
        <v>647.71831000000304</v>
      </c>
      <c r="I106" s="616">
        <v>1929.5096599999999</v>
      </c>
      <c r="J106" s="617">
        <v>457.77804929491998</v>
      </c>
      <c r="K106" s="620">
        <v>1.3110472357630001</v>
      </c>
    </row>
    <row r="107" spans="1:11" ht="14.4" customHeight="1" thickBot="1" x14ac:dyDescent="0.35">
      <c r="A107" s="638" t="s">
        <v>411</v>
      </c>
      <c r="B107" s="616">
        <v>0</v>
      </c>
      <c r="C107" s="616">
        <v>0</v>
      </c>
      <c r="D107" s="617">
        <v>0</v>
      </c>
      <c r="E107" s="618">
        <v>1</v>
      </c>
      <c r="F107" s="616">
        <v>7.9999872677150003</v>
      </c>
      <c r="G107" s="617">
        <v>7.9999872677150003</v>
      </c>
      <c r="H107" s="619">
        <v>0</v>
      </c>
      <c r="I107" s="616">
        <v>0</v>
      </c>
      <c r="J107" s="617">
        <v>-7.9999872677150003</v>
      </c>
      <c r="K107" s="620">
        <v>0</v>
      </c>
    </row>
    <row r="108" spans="1:11" ht="14.4" customHeight="1" thickBot="1" x14ac:dyDescent="0.35">
      <c r="A108" s="638" t="s">
        <v>412</v>
      </c>
      <c r="B108" s="616">
        <v>1.1804927089970001</v>
      </c>
      <c r="C108" s="616">
        <v>2.6853199999999999</v>
      </c>
      <c r="D108" s="617">
        <v>1.504827291002</v>
      </c>
      <c r="E108" s="618">
        <v>2.2747450954440001</v>
      </c>
      <c r="F108" s="616">
        <v>2.909038859077</v>
      </c>
      <c r="G108" s="617">
        <v>2.909038859077</v>
      </c>
      <c r="H108" s="619">
        <v>0</v>
      </c>
      <c r="I108" s="616">
        <v>0.58079999999900001</v>
      </c>
      <c r="J108" s="617">
        <v>-2.328238859077</v>
      </c>
      <c r="K108" s="620">
        <v>0.19965357223999999</v>
      </c>
    </row>
    <row r="109" spans="1:11" ht="14.4" customHeight="1" thickBot="1" x14ac:dyDescent="0.35">
      <c r="A109" s="638" t="s">
        <v>413</v>
      </c>
      <c r="B109" s="616">
        <v>763.768157939905</v>
      </c>
      <c r="C109" s="616">
        <v>860.17037000000096</v>
      </c>
      <c r="D109" s="617">
        <v>96.402212060094996</v>
      </c>
      <c r="E109" s="618">
        <v>1.12621920809</v>
      </c>
      <c r="F109" s="616">
        <v>1149.5695132726801</v>
      </c>
      <c r="G109" s="617">
        <v>1149.5695132726801</v>
      </c>
      <c r="H109" s="619">
        <v>78.461669999999998</v>
      </c>
      <c r="I109" s="616">
        <v>906.21620000000098</v>
      </c>
      <c r="J109" s="617">
        <v>-243.35331327268099</v>
      </c>
      <c r="K109" s="620">
        <v>0.78830917968500003</v>
      </c>
    </row>
    <row r="110" spans="1:11" ht="14.4" customHeight="1" thickBot="1" x14ac:dyDescent="0.35">
      <c r="A110" s="637" t="s">
        <v>414</v>
      </c>
      <c r="B110" s="621">
        <v>0</v>
      </c>
      <c r="C110" s="621">
        <v>5.9290000000000003</v>
      </c>
      <c r="D110" s="622">
        <v>5.9290000000000003</v>
      </c>
      <c r="E110" s="623" t="s">
        <v>311</v>
      </c>
      <c r="F110" s="621">
        <v>0</v>
      </c>
      <c r="G110" s="622">
        <v>0</v>
      </c>
      <c r="H110" s="624">
        <v>8.6389999999999993</v>
      </c>
      <c r="I110" s="621">
        <v>17.23244</v>
      </c>
      <c r="J110" s="622">
        <v>17.23244</v>
      </c>
      <c r="K110" s="625" t="s">
        <v>311</v>
      </c>
    </row>
    <row r="111" spans="1:11" ht="14.4" customHeight="1" thickBot="1" x14ac:dyDescent="0.35">
      <c r="A111" s="638" t="s">
        <v>415</v>
      </c>
      <c r="B111" s="616">
        <v>0</v>
      </c>
      <c r="C111" s="616">
        <v>0</v>
      </c>
      <c r="D111" s="617">
        <v>0</v>
      </c>
      <c r="E111" s="626" t="s">
        <v>311</v>
      </c>
      <c r="F111" s="616">
        <v>0</v>
      </c>
      <c r="G111" s="617">
        <v>0</v>
      </c>
      <c r="H111" s="619">
        <v>0</v>
      </c>
      <c r="I111" s="616">
        <v>8.5934399999999993</v>
      </c>
      <c r="J111" s="617">
        <v>8.5934399999999993</v>
      </c>
      <c r="K111" s="627" t="s">
        <v>343</v>
      </c>
    </row>
    <row r="112" spans="1:11" ht="14.4" customHeight="1" thickBot="1" x14ac:dyDescent="0.35">
      <c r="A112" s="638" t="s">
        <v>416</v>
      </c>
      <c r="B112" s="616">
        <v>0</v>
      </c>
      <c r="C112" s="616">
        <v>5.9290000000000003</v>
      </c>
      <c r="D112" s="617">
        <v>5.9290000000000003</v>
      </c>
      <c r="E112" s="626" t="s">
        <v>343</v>
      </c>
      <c r="F112" s="616">
        <v>0</v>
      </c>
      <c r="G112" s="617">
        <v>0</v>
      </c>
      <c r="H112" s="619">
        <v>0</v>
      </c>
      <c r="I112" s="616">
        <v>0</v>
      </c>
      <c r="J112" s="617">
        <v>0</v>
      </c>
      <c r="K112" s="627" t="s">
        <v>311</v>
      </c>
    </row>
    <row r="113" spans="1:11" ht="14.4" customHeight="1" thickBot="1" x14ac:dyDescent="0.35">
      <c r="A113" s="638" t="s">
        <v>417</v>
      </c>
      <c r="B113" s="616">
        <v>0</v>
      </c>
      <c r="C113" s="616">
        <v>0</v>
      </c>
      <c r="D113" s="617">
        <v>0</v>
      </c>
      <c r="E113" s="618">
        <v>1</v>
      </c>
      <c r="F113" s="616">
        <v>0</v>
      </c>
      <c r="G113" s="617">
        <v>0</v>
      </c>
      <c r="H113" s="619">
        <v>8.6389999999999993</v>
      </c>
      <c r="I113" s="616">
        <v>8.6389999999999993</v>
      </c>
      <c r="J113" s="617">
        <v>8.6389999999999993</v>
      </c>
      <c r="K113" s="627" t="s">
        <v>343</v>
      </c>
    </row>
    <row r="114" spans="1:11" ht="14.4" customHeight="1" thickBot="1" x14ac:dyDescent="0.35">
      <c r="A114" s="635" t="s">
        <v>48</v>
      </c>
      <c r="B114" s="616">
        <v>106896.996633004</v>
      </c>
      <c r="C114" s="616">
        <v>118547.84862</v>
      </c>
      <c r="D114" s="617">
        <v>11650.8519869965</v>
      </c>
      <c r="E114" s="618">
        <v>1.108991387541</v>
      </c>
      <c r="F114" s="616">
        <v>117313.010590958</v>
      </c>
      <c r="G114" s="617">
        <v>117313.010590958</v>
      </c>
      <c r="H114" s="619">
        <v>11587.5550000001</v>
      </c>
      <c r="I114" s="616">
        <v>127194.84318</v>
      </c>
      <c r="J114" s="617">
        <v>9881.8325890418091</v>
      </c>
      <c r="K114" s="620">
        <v>1.0842347540070001</v>
      </c>
    </row>
    <row r="115" spans="1:11" ht="14.4" customHeight="1" thickBot="1" x14ac:dyDescent="0.35">
      <c r="A115" s="641" t="s">
        <v>418</v>
      </c>
      <c r="B115" s="621">
        <v>79354.997500509795</v>
      </c>
      <c r="C115" s="621">
        <v>88230.437000000005</v>
      </c>
      <c r="D115" s="622">
        <v>8875.4394994901995</v>
      </c>
      <c r="E115" s="628">
        <v>1.1118447454980001</v>
      </c>
      <c r="F115" s="621">
        <v>86747.007831475203</v>
      </c>
      <c r="G115" s="622">
        <v>86747.007831475203</v>
      </c>
      <c r="H115" s="624">
        <v>8792.1240000000398</v>
      </c>
      <c r="I115" s="621">
        <v>94372.578000000096</v>
      </c>
      <c r="J115" s="622">
        <v>7625.5701685248396</v>
      </c>
      <c r="K115" s="629">
        <v>1.0879058581859999</v>
      </c>
    </row>
    <row r="116" spans="1:11" ht="14.4" customHeight="1" thickBot="1" x14ac:dyDescent="0.35">
      <c r="A116" s="637" t="s">
        <v>419</v>
      </c>
      <c r="B116" s="621">
        <v>78699.9975211407</v>
      </c>
      <c r="C116" s="621">
        <v>87530.668000000005</v>
      </c>
      <c r="D116" s="622">
        <v>8830.6704788593106</v>
      </c>
      <c r="E116" s="628">
        <v>1.1122067440529999</v>
      </c>
      <c r="F116" s="621">
        <v>86100.007773064397</v>
      </c>
      <c r="G116" s="622">
        <v>86100.007773064397</v>
      </c>
      <c r="H116" s="624">
        <v>8747.4290000000401</v>
      </c>
      <c r="I116" s="621">
        <v>93679.623999999996</v>
      </c>
      <c r="J116" s="622">
        <v>7579.6162269356601</v>
      </c>
      <c r="K116" s="629">
        <v>1.088032700843</v>
      </c>
    </row>
    <row r="117" spans="1:11" ht="14.4" customHeight="1" thickBot="1" x14ac:dyDescent="0.35">
      <c r="A117" s="638" t="s">
        <v>420</v>
      </c>
      <c r="B117" s="616">
        <v>78699.9975211407</v>
      </c>
      <c r="C117" s="616">
        <v>87530.668000000005</v>
      </c>
      <c r="D117" s="617">
        <v>8830.6704788593106</v>
      </c>
      <c r="E117" s="618">
        <v>1.1122067440529999</v>
      </c>
      <c r="F117" s="616">
        <v>86100.007773064397</v>
      </c>
      <c r="G117" s="617">
        <v>86100.007773064397</v>
      </c>
      <c r="H117" s="619">
        <v>8747.4290000000401</v>
      </c>
      <c r="I117" s="616">
        <v>93679.623999999996</v>
      </c>
      <c r="J117" s="617">
        <v>7579.6162269356601</v>
      </c>
      <c r="K117" s="620">
        <v>1.088032700843</v>
      </c>
    </row>
    <row r="118" spans="1:11" ht="14.4" customHeight="1" thickBot="1" x14ac:dyDescent="0.35">
      <c r="A118" s="637" t="s">
        <v>421</v>
      </c>
      <c r="B118" s="621">
        <v>409.99998708599401</v>
      </c>
      <c r="C118" s="621">
        <v>474.82</v>
      </c>
      <c r="D118" s="622">
        <v>64.820012914006</v>
      </c>
      <c r="E118" s="628">
        <v>1.158097597452</v>
      </c>
      <c r="F118" s="621">
        <v>400.00003611179699</v>
      </c>
      <c r="G118" s="622">
        <v>400.00003611179699</v>
      </c>
      <c r="H118" s="624">
        <v>37.200000000000003</v>
      </c>
      <c r="I118" s="621">
        <v>527.95000000000005</v>
      </c>
      <c r="J118" s="622">
        <v>127.949963888203</v>
      </c>
      <c r="K118" s="629">
        <v>1.319874880842</v>
      </c>
    </row>
    <row r="119" spans="1:11" ht="14.4" customHeight="1" thickBot="1" x14ac:dyDescent="0.35">
      <c r="A119" s="638" t="s">
        <v>422</v>
      </c>
      <c r="B119" s="616">
        <v>409.99998708599401</v>
      </c>
      <c r="C119" s="616">
        <v>474.82</v>
      </c>
      <c r="D119" s="617">
        <v>64.820012914006</v>
      </c>
      <c r="E119" s="618">
        <v>1.158097597452</v>
      </c>
      <c r="F119" s="616">
        <v>400.00003611179699</v>
      </c>
      <c r="G119" s="617">
        <v>400.00003611179699</v>
      </c>
      <c r="H119" s="619">
        <v>37.200000000000003</v>
      </c>
      <c r="I119" s="616">
        <v>527.95000000000005</v>
      </c>
      <c r="J119" s="617">
        <v>127.949963888203</v>
      </c>
      <c r="K119" s="620">
        <v>1.319874880842</v>
      </c>
    </row>
    <row r="120" spans="1:11" ht="14.4" customHeight="1" thickBot="1" x14ac:dyDescent="0.35">
      <c r="A120" s="637" t="s">
        <v>423</v>
      </c>
      <c r="B120" s="621">
        <v>244.999992283094</v>
      </c>
      <c r="C120" s="621">
        <v>224.94900000000001</v>
      </c>
      <c r="D120" s="622">
        <v>-20.050992283092999</v>
      </c>
      <c r="E120" s="628">
        <v>0.91815921259300004</v>
      </c>
      <c r="F120" s="621">
        <v>247.00002229903501</v>
      </c>
      <c r="G120" s="622">
        <v>247.00002229903501</v>
      </c>
      <c r="H120" s="624">
        <v>7.4950000000000001</v>
      </c>
      <c r="I120" s="621">
        <v>165.00399999999999</v>
      </c>
      <c r="J120" s="622">
        <v>-81.996022299035005</v>
      </c>
      <c r="K120" s="629">
        <v>0.66803232835399995</v>
      </c>
    </row>
    <row r="121" spans="1:11" ht="14.4" customHeight="1" thickBot="1" x14ac:dyDescent="0.35">
      <c r="A121" s="638" t="s">
        <v>424</v>
      </c>
      <c r="B121" s="616">
        <v>244.999992283094</v>
      </c>
      <c r="C121" s="616">
        <v>224.94900000000001</v>
      </c>
      <c r="D121" s="617">
        <v>-20.050992283092999</v>
      </c>
      <c r="E121" s="618">
        <v>0.91815921259300004</v>
      </c>
      <c r="F121" s="616">
        <v>247.00002229903501</v>
      </c>
      <c r="G121" s="617">
        <v>247.00002229903501</v>
      </c>
      <c r="H121" s="619">
        <v>7.4950000000000001</v>
      </c>
      <c r="I121" s="616">
        <v>165.00399999999999</v>
      </c>
      <c r="J121" s="617">
        <v>-81.996022299035005</v>
      </c>
      <c r="K121" s="620">
        <v>0.66803232835399995</v>
      </c>
    </row>
    <row r="122" spans="1:11" ht="14.4" customHeight="1" thickBot="1" x14ac:dyDescent="0.35">
      <c r="A122" s="636" t="s">
        <v>425</v>
      </c>
      <c r="B122" s="616">
        <v>26754.999157282298</v>
      </c>
      <c r="C122" s="616">
        <v>29439.85973</v>
      </c>
      <c r="D122" s="617">
        <v>2684.86057271767</v>
      </c>
      <c r="E122" s="618">
        <v>1.1003498657170001</v>
      </c>
      <c r="F122" s="616">
        <v>29274.002642841901</v>
      </c>
      <c r="G122" s="617">
        <v>29274.002642841901</v>
      </c>
      <c r="H122" s="619">
        <v>2664.1075700000101</v>
      </c>
      <c r="I122" s="616">
        <v>31414.596850000002</v>
      </c>
      <c r="J122" s="617">
        <v>2140.5942071581198</v>
      </c>
      <c r="K122" s="620">
        <v>1.0731227032140001</v>
      </c>
    </row>
    <row r="123" spans="1:11" ht="14.4" customHeight="1" thickBot="1" x14ac:dyDescent="0.35">
      <c r="A123" s="637" t="s">
        <v>426</v>
      </c>
      <c r="B123" s="621">
        <v>7080.9997769656602</v>
      </c>
      <c r="C123" s="621">
        <v>7920.4960199999996</v>
      </c>
      <c r="D123" s="622">
        <v>839.49624303434098</v>
      </c>
      <c r="E123" s="628">
        <v>1.1185561741950001</v>
      </c>
      <c r="F123" s="621">
        <v>7749.0006995758004</v>
      </c>
      <c r="G123" s="622">
        <v>7749.0006995758004</v>
      </c>
      <c r="H123" s="624">
        <v>790.61380000000395</v>
      </c>
      <c r="I123" s="621">
        <v>8478.6665300000004</v>
      </c>
      <c r="J123" s="622">
        <v>729.66583042420598</v>
      </c>
      <c r="K123" s="629">
        <v>1.0941625712409999</v>
      </c>
    </row>
    <row r="124" spans="1:11" ht="14.4" customHeight="1" thickBot="1" x14ac:dyDescent="0.35">
      <c r="A124" s="638" t="s">
        <v>427</v>
      </c>
      <c r="B124" s="616">
        <v>7080.9997769656602</v>
      </c>
      <c r="C124" s="616">
        <v>7920.4960199999996</v>
      </c>
      <c r="D124" s="617">
        <v>839.49624303434098</v>
      </c>
      <c r="E124" s="618">
        <v>1.1185561741950001</v>
      </c>
      <c r="F124" s="616">
        <v>7749.0006995758004</v>
      </c>
      <c r="G124" s="617">
        <v>7749.0006995758004</v>
      </c>
      <c r="H124" s="619">
        <v>790.61380000000395</v>
      </c>
      <c r="I124" s="616">
        <v>8478.6665300000004</v>
      </c>
      <c r="J124" s="617">
        <v>729.66583042420598</v>
      </c>
      <c r="K124" s="620">
        <v>1.0941625712409999</v>
      </c>
    </row>
    <row r="125" spans="1:11" ht="14.4" customHeight="1" thickBot="1" x14ac:dyDescent="0.35">
      <c r="A125" s="637" t="s">
        <v>428</v>
      </c>
      <c r="B125" s="621">
        <v>19673.999380316702</v>
      </c>
      <c r="C125" s="621">
        <v>21519.363710000001</v>
      </c>
      <c r="D125" s="622">
        <v>1845.36432968333</v>
      </c>
      <c r="E125" s="628">
        <v>1.093797112321</v>
      </c>
      <c r="F125" s="621">
        <v>21525.001943266099</v>
      </c>
      <c r="G125" s="622">
        <v>21525.001943266099</v>
      </c>
      <c r="H125" s="624">
        <v>1873.49377000001</v>
      </c>
      <c r="I125" s="621">
        <v>22935.930319999999</v>
      </c>
      <c r="J125" s="622">
        <v>1410.92837673391</v>
      </c>
      <c r="K125" s="629">
        <v>1.0655483507250001</v>
      </c>
    </row>
    <row r="126" spans="1:11" ht="14.4" customHeight="1" thickBot="1" x14ac:dyDescent="0.35">
      <c r="A126" s="638" t="s">
        <v>429</v>
      </c>
      <c r="B126" s="616">
        <v>19673.999380316702</v>
      </c>
      <c r="C126" s="616">
        <v>21519.363710000001</v>
      </c>
      <c r="D126" s="617">
        <v>1845.36432968333</v>
      </c>
      <c r="E126" s="618">
        <v>1.093797112321</v>
      </c>
      <c r="F126" s="616">
        <v>21525.001943266099</v>
      </c>
      <c r="G126" s="617">
        <v>21525.001943266099</v>
      </c>
      <c r="H126" s="619">
        <v>1873.49377000001</v>
      </c>
      <c r="I126" s="616">
        <v>22935.930319999999</v>
      </c>
      <c r="J126" s="617">
        <v>1410.92837673391</v>
      </c>
      <c r="K126" s="620">
        <v>1.0655483507250001</v>
      </c>
    </row>
    <row r="127" spans="1:11" ht="14.4" customHeight="1" thickBot="1" x14ac:dyDescent="0.35">
      <c r="A127" s="636" t="s">
        <v>430</v>
      </c>
      <c r="B127" s="616">
        <v>786.99997521140699</v>
      </c>
      <c r="C127" s="616">
        <v>877.55188999999996</v>
      </c>
      <c r="D127" s="617">
        <v>90.551914788592995</v>
      </c>
      <c r="E127" s="618">
        <v>1.1150596158070001</v>
      </c>
      <c r="F127" s="616">
        <v>1292.00011664111</v>
      </c>
      <c r="G127" s="617">
        <v>1292.00011664111</v>
      </c>
      <c r="H127" s="619">
        <v>131.323430000001</v>
      </c>
      <c r="I127" s="616">
        <v>1407.66833</v>
      </c>
      <c r="J127" s="617">
        <v>115.668213358895</v>
      </c>
      <c r="K127" s="620">
        <v>1.089526472845</v>
      </c>
    </row>
    <row r="128" spans="1:11" ht="14.4" customHeight="1" thickBot="1" x14ac:dyDescent="0.35">
      <c r="A128" s="637" t="s">
        <v>431</v>
      </c>
      <c r="B128" s="621">
        <v>786.99997521140699</v>
      </c>
      <c r="C128" s="621">
        <v>877.55188999999996</v>
      </c>
      <c r="D128" s="622">
        <v>90.551914788592995</v>
      </c>
      <c r="E128" s="628">
        <v>1.1150596158070001</v>
      </c>
      <c r="F128" s="621">
        <v>1292.00011664111</v>
      </c>
      <c r="G128" s="622">
        <v>1292.00011664111</v>
      </c>
      <c r="H128" s="624">
        <v>131.323430000001</v>
      </c>
      <c r="I128" s="621">
        <v>1407.66833</v>
      </c>
      <c r="J128" s="622">
        <v>115.668213358895</v>
      </c>
      <c r="K128" s="629">
        <v>1.089526472845</v>
      </c>
    </row>
    <row r="129" spans="1:11" ht="14.4" customHeight="1" thickBot="1" x14ac:dyDescent="0.35">
      <c r="A129" s="638" t="s">
        <v>432</v>
      </c>
      <c r="B129" s="616">
        <v>786.99997521140699</v>
      </c>
      <c r="C129" s="616">
        <v>877.55188999999996</v>
      </c>
      <c r="D129" s="617">
        <v>90.551914788592995</v>
      </c>
      <c r="E129" s="618">
        <v>1.1150596158070001</v>
      </c>
      <c r="F129" s="616">
        <v>1292.00011664111</v>
      </c>
      <c r="G129" s="617">
        <v>1292.00011664111</v>
      </c>
      <c r="H129" s="619">
        <v>131.323430000001</v>
      </c>
      <c r="I129" s="616">
        <v>1407.66833</v>
      </c>
      <c r="J129" s="617">
        <v>115.668213358895</v>
      </c>
      <c r="K129" s="620">
        <v>1.089526472845</v>
      </c>
    </row>
    <row r="130" spans="1:11" ht="14.4" customHeight="1" thickBot="1" x14ac:dyDescent="0.35">
      <c r="A130" s="635" t="s">
        <v>433</v>
      </c>
      <c r="B130" s="616">
        <v>0</v>
      </c>
      <c r="C130" s="616">
        <v>170.53790000000001</v>
      </c>
      <c r="D130" s="617">
        <v>170.53790000000001</v>
      </c>
      <c r="E130" s="626" t="s">
        <v>311</v>
      </c>
      <c r="F130" s="616">
        <v>0</v>
      </c>
      <c r="G130" s="617">
        <v>0</v>
      </c>
      <c r="H130" s="619">
        <v>44.042999999999999</v>
      </c>
      <c r="I130" s="616">
        <v>261.62720000000002</v>
      </c>
      <c r="J130" s="617">
        <v>261.62720000000002</v>
      </c>
      <c r="K130" s="627" t="s">
        <v>311</v>
      </c>
    </row>
    <row r="131" spans="1:11" ht="14.4" customHeight="1" thickBot="1" x14ac:dyDescent="0.35">
      <c r="A131" s="636" t="s">
        <v>434</v>
      </c>
      <c r="B131" s="616">
        <v>0</v>
      </c>
      <c r="C131" s="616">
        <v>170.53790000000001</v>
      </c>
      <c r="D131" s="617">
        <v>170.53790000000001</v>
      </c>
      <c r="E131" s="626" t="s">
        <v>311</v>
      </c>
      <c r="F131" s="616">
        <v>0</v>
      </c>
      <c r="G131" s="617">
        <v>0</v>
      </c>
      <c r="H131" s="619">
        <v>44.042999999999999</v>
      </c>
      <c r="I131" s="616">
        <v>261.62720000000002</v>
      </c>
      <c r="J131" s="617">
        <v>261.62720000000002</v>
      </c>
      <c r="K131" s="627" t="s">
        <v>311</v>
      </c>
    </row>
    <row r="132" spans="1:11" ht="14.4" customHeight="1" thickBot="1" x14ac:dyDescent="0.35">
      <c r="A132" s="637" t="s">
        <v>435</v>
      </c>
      <c r="B132" s="621">
        <v>0</v>
      </c>
      <c r="C132" s="621">
        <v>68.2149</v>
      </c>
      <c r="D132" s="622">
        <v>68.2149</v>
      </c>
      <c r="E132" s="623" t="s">
        <v>311</v>
      </c>
      <c r="F132" s="621">
        <v>0</v>
      </c>
      <c r="G132" s="622">
        <v>0</v>
      </c>
      <c r="H132" s="624">
        <v>3.7160000000000002</v>
      </c>
      <c r="I132" s="621">
        <v>107.2522</v>
      </c>
      <c r="J132" s="622">
        <v>107.2522</v>
      </c>
      <c r="K132" s="625" t="s">
        <v>311</v>
      </c>
    </row>
    <row r="133" spans="1:11" ht="14.4" customHeight="1" thickBot="1" x14ac:dyDescent="0.35">
      <c r="A133" s="638" t="s">
        <v>436</v>
      </c>
      <c r="B133" s="616">
        <v>0</v>
      </c>
      <c r="C133" s="616">
        <v>2.4089</v>
      </c>
      <c r="D133" s="617">
        <v>2.4089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6.6731999999999996</v>
      </c>
      <c r="J133" s="617">
        <v>6.6731999999999996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9.079999999999</v>
      </c>
      <c r="D134" s="617">
        <v>9.079999999999</v>
      </c>
      <c r="E134" s="626" t="s">
        <v>343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56.526000000000003</v>
      </c>
      <c r="D135" s="617">
        <v>56.526000000000003</v>
      </c>
      <c r="E135" s="626" t="s">
        <v>311</v>
      </c>
      <c r="F135" s="616">
        <v>0</v>
      </c>
      <c r="G135" s="617">
        <v>0</v>
      </c>
      <c r="H135" s="619">
        <v>3.7160000000000002</v>
      </c>
      <c r="I135" s="616">
        <v>100.35899999999999</v>
      </c>
      <c r="J135" s="617">
        <v>100.35899999999999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0.2</v>
      </c>
      <c r="D136" s="617">
        <v>0.2</v>
      </c>
      <c r="E136" s="626" t="s">
        <v>311</v>
      </c>
      <c r="F136" s="616">
        <v>0</v>
      </c>
      <c r="G136" s="617">
        <v>0</v>
      </c>
      <c r="H136" s="619">
        <v>0</v>
      </c>
      <c r="I136" s="616">
        <v>0.22</v>
      </c>
      <c r="J136" s="617">
        <v>0.22</v>
      </c>
      <c r="K136" s="627" t="s">
        <v>311</v>
      </c>
    </row>
    <row r="137" spans="1:11" ht="14.4" customHeight="1" thickBot="1" x14ac:dyDescent="0.35">
      <c r="A137" s="640" t="s">
        <v>440</v>
      </c>
      <c r="B137" s="616">
        <v>0</v>
      </c>
      <c r="C137" s="616">
        <v>17.036999999999999</v>
      </c>
      <c r="D137" s="617">
        <v>17.036999999999999</v>
      </c>
      <c r="E137" s="626" t="s">
        <v>311</v>
      </c>
      <c r="F137" s="616">
        <v>0</v>
      </c>
      <c r="G137" s="617">
        <v>0</v>
      </c>
      <c r="H137" s="619">
        <v>19.777000000000001</v>
      </c>
      <c r="I137" s="616">
        <v>59.996000000000002</v>
      </c>
      <c r="J137" s="617">
        <v>59.996000000000002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17.036999999999999</v>
      </c>
      <c r="D138" s="617">
        <v>17.036999999999999</v>
      </c>
      <c r="E138" s="626" t="s">
        <v>311</v>
      </c>
      <c r="F138" s="616">
        <v>0</v>
      </c>
      <c r="G138" s="617">
        <v>0</v>
      </c>
      <c r="H138" s="619">
        <v>19.777000000000001</v>
      </c>
      <c r="I138" s="616">
        <v>59.996000000000002</v>
      </c>
      <c r="J138" s="617">
        <v>59.996000000000002</v>
      </c>
      <c r="K138" s="627" t="s">
        <v>311</v>
      </c>
    </row>
    <row r="139" spans="1:11" ht="14.4" customHeight="1" thickBot="1" x14ac:dyDescent="0.35">
      <c r="A139" s="640" t="s">
        <v>442</v>
      </c>
      <c r="B139" s="616">
        <v>0</v>
      </c>
      <c r="C139" s="616">
        <v>80.885999999999996</v>
      </c>
      <c r="D139" s="617">
        <v>80.885999999999996</v>
      </c>
      <c r="E139" s="626" t="s">
        <v>311</v>
      </c>
      <c r="F139" s="616">
        <v>0</v>
      </c>
      <c r="G139" s="617">
        <v>0</v>
      </c>
      <c r="H139" s="619">
        <v>20.55</v>
      </c>
      <c r="I139" s="616">
        <v>83.887</v>
      </c>
      <c r="J139" s="617">
        <v>83.887</v>
      </c>
      <c r="K139" s="627" t="s">
        <v>311</v>
      </c>
    </row>
    <row r="140" spans="1:11" ht="14.4" customHeight="1" thickBot="1" x14ac:dyDescent="0.35">
      <c r="A140" s="638" t="s">
        <v>443</v>
      </c>
      <c r="B140" s="616">
        <v>0</v>
      </c>
      <c r="C140" s="616">
        <v>80.885999999999996</v>
      </c>
      <c r="D140" s="617">
        <v>80.885999999999996</v>
      </c>
      <c r="E140" s="626" t="s">
        <v>311</v>
      </c>
      <c r="F140" s="616">
        <v>0</v>
      </c>
      <c r="G140" s="617">
        <v>0</v>
      </c>
      <c r="H140" s="619">
        <v>20.55</v>
      </c>
      <c r="I140" s="616">
        <v>83.887</v>
      </c>
      <c r="J140" s="617">
        <v>83.887</v>
      </c>
      <c r="K140" s="627" t="s">
        <v>311</v>
      </c>
    </row>
    <row r="141" spans="1:11" ht="14.4" customHeight="1" thickBot="1" x14ac:dyDescent="0.35">
      <c r="A141" s="640" t="s">
        <v>444</v>
      </c>
      <c r="B141" s="616">
        <v>0</v>
      </c>
      <c r="C141" s="616">
        <v>4.4000000000000004</v>
      </c>
      <c r="D141" s="617">
        <v>4.4000000000000004</v>
      </c>
      <c r="E141" s="626" t="s">
        <v>311</v>
      </c>
      <c r="F141" s="616">
        <v>0</v>
      </c>
      <c r="G141" s="617">
        <v>0</v>
      </c>
      <c r="H141" s="619">
        <v>0</v>
      </c>
      <c r="I141" s="616">
        <v>6.7</v>
      </c>
      <c r="J141" s="617">
        <v>6.7</v>
      </c>
      <c r="K141" s="627" t="s">
        <v>311</v>
      </c>
    </row>
    <row r="142" spans="1:11" ht="14.4" customHeight="1" thickBot="1" x14ac:dyDescent="0.35">
      <c r="A142" s="638" t="s">
        <v>445</v>
      </c>
      <c r="B142" s="616">
        <v>0</v>
      </c>
      <c r="C142" s="616">
        <v>4.4000000000000004</v>
      </c>
      <c r="D142" s="617">
        <v>4.4000000000000004</v>
      </c>
      <c r="E142" s="626" t="s">
        <v>311</v>
      </c>
      <c r="F142" s="616">
        <v>0</v>
      </c>
      <c r="G142" s="617">
        <v>0</v>
      </c>
      <c r="H142" s="619">
        <v>0</v>
      </c>
      <c r="I142" s="616">
        <v>6.7</v>
      </c>
      <c r="J142" s="617">
        <v>6.7</v>
      </c>
      <c r="K142" s="627" t="s">
        <v>311</v>
      </c>
    </row>
    <row r="143" spans="1:11" ht="14.4" customHeight="1" thickBot="1" x14ac:dyDescent="0.35">
      <c r="A143" s="640" t="s">
        <v>446</v>
      </c>
      <c r="B143" s="616">
        <v>0</v>
      </c>
      <c r="C143" s="616">
        <v>0</v>
      </c>
      <c r="D143" s="617">
        <v>0</v>
      </c>
      <c r="E143" s="626" t="s">
        <v>311</v>
      </c>
      <c r="F143" s="616">
        <v>0</v>
      </c>
      <c r="G143" s="617">
        <v>0</v>
      </c>
      <c r="H143" s="619">
        <v>0</v>
      </c>
      <c r="I143" s="616">
        <v>3.7919999999999998</v>
      </c>
      <c r="J143" s="617">
        <v>3.7919999999999998</v>
      </c>
      <c r="K143" s="627" t="s">
        <v>311</v>
      </c>
    </row>
    <row r="144" spans="1:11" ht="14.4" customHeight="1" thickBot="1" x14ac:dyDescent="0.35">
      <c r="A144" s="638" t="s">
        <v>447</v>
      </c>
      <c r="B144" s="616">
        <v>0</v>
      </c>
      <c r="C144" s="616">
        <v>0</v>
      </c>
      <c r="D144" s="617">
        <v>0</v>
      </c>
      <c r="E144" s="626" t="s">
        <v>311</v>
      </c>
      <c r="F144" s="616">
        <v>0</v>
      </c>
      <c r="G144" s="617">
        <v>0</v>
      </c>
      <c r="H144" s="619">
        <v>0</v>
      </c>
      <c r="I144" s="616">
        <v>3.7919999999999998</v>
      </c>
      <c r="J144" s="617">
        <v>3.7919999999999998</v>
      </c>
      <c r="K144" s="627" t="s">
        <v>311</v>
      </c>
    </row>
    <row r="145" spans="1:11" ht="14.4" customHeight="1" thickBot="1" x14ac:dyDescent="0.35">
      <c r="A145" s="635" t="s">
        <v>448</v>
      </c>
      <c r="B145" s="616">
        <v>5399.9918610517398</v>
      </c>
      <c r="C145" s="616">
        <v>5664.6198199999999</v>
      </c>
      <c r="D145" s="617">
        <v>264.62795894826399</v>
      </c>
      <c r="E145" s="618">
        <v>1.049005251444</v>
      </c>
      <c r="F145" s="616">
        <v>6247.7261824497</v>
      </c>
      <c r="G145" s="617">
        <v>6247.7261824497</v>
      </c>
      <c r="H145" s="619">
        <v>698.33636000000297</v>
      </c>
      <c r="I145" s="616">
        <v>6576.5392499999998</v>
      </c>
      <c r="J145" s="617">
        <v>328.81306755030801</v>
      </c>
      <c r="K145" s="620">
        <v>1.052629237893</v>
      </c>
    </row>
    <row r="146" spans="1:11" ht="14.4" customHeight="1" thickBot="1" x14ac:dyDescent="0.35">
      <c r="A146" s="636" t="s">
        <v>449</v>
      </c>
      <c r="B146" s="616">
        <v>5374.9918610517398</v>
      </c>
      <c r="C146" s="616">
        <v>5473.3360000000002</v>
      </c>
      <c r="D146" s="617">
        <v>98.344138948262994</v>
      </c>
      <c r="E146" s="618">
        <v>1.0182966116950001</v>
      </c>
      <c r="F146" s="616">
        <v>6018.0138971245997</v>
      </c>
      <c r="G146" s="617">
        <v>6018.0138971245997</v>
      </c>
      <c r="H146" s="619">
        <v>499.93300000000198</v>
      </c>
      <c r="I146" s="616">
        <v>6037.0469999999996</v>
      </c>
      <c r="J146" s="617">
        <v>19.033102875405</v>
      </c>
      <c r="K146" s="620">
        <v>1.0031626884210001</v>
      </c>
    </row>
    <row r="147" spans="1:11" ht="14.4" customHeight="1" thickBot="1" x14ac:dyDescent="0.35">
      <c r="A147" s="637" t="s">
        <v>450</v>
      </c>
      <c r="B147" s="621">
        <v>5374.9918610517398</v>
      </c>
      <c r="C147" s="621">
        <v>5459.52</v>
      </c>
      <c r="D147" s="622">
        <v>84.528138948263006</v>
      </c>
      <c r="E147" s="628">
        <v>1.0157261891980001</v>
      </c>
      <c r="F147" s="621">
        <v>6018.0138971245997</v>
      </c>
      <c r="G147" s="622">
        <v>6018.0138971245997</v>
      </c>
      <c r="H147" s="624">
        <v>469.00500000000198</v>
      </c>
      <c r="I147" s="621">
        <v>5965.0659999999998</v>
      </c>
      <c r="J147" s="622">
        <v>-52.947897124595002</v>
      </c>
      <c r="K147" s="629">
        <v>0.99120176555999995</v>
      </c>
    </row>
    <row r="148" spans="1:11" ht="14.4" customHeight="1" thickBot="1" x14ac:dyDescent="0.35">
      <c r="A148" s="638" t="s">
        <v>451</v>
      </c>
      <c r="B148" s="616">
        <v>223.999992944539</v>
      </c>
      <c r="C148" s="616">
        <v>235.233</v>
      </c>
      <c r="D148" s="617">
        <v>11.233007055461</v>
      </c>
      <c r="E148" s="618">
        <v>1.050147354505</v>
      </c>
      <c r="F148" s="616">
        <v>272.00062811862603</v>
      </c>
      <c r="G148" s="617">
        <v>272.00062811862603</v>
      </c>
      <c r="H148" s="619">
        <v>22.991</v>
      </c>
      <c r="I148" s="616">
        <v>273.26799999999997</v>
      </c>
      <c r="J148" s="617">
        <v>1.267371881374</v>
      </c>
      <c r="K148" s="620">
        <v>1.004659444686</v>
      </c>
    </row>
    <row r="149" spans="1:11" ht="14.4" customHeight="1" thickBot="1" x14ac:dyDescent="0.35">
      <c r="A149" s="638" t="s">
        <v>452</v>
      </c>
      <c r="B149" s="616">
        <v>1501.9999526905899</v>
      </c>
      <c r="C149" s="616">
        <v>1509.279</v>
      </c>
      <c r="D149" s="617">
        <v>7.2790473094069998</v>
      </c>
      <c r="E149" s="618">
        <v>1.00484623671</v>
      </c>
      <c r="F149" s="616">
        <v>1704.0039349784499</v>
      </c>
      <c r="G149" s="617">
        <v>1704.0039349784499</v>
      </c>
      <c r="H149" s="619">
        <v>139.60500000000101</v>
      </c>
      <c r="I149" s="616">
        <v>1701.64</v>
      </c>
      <c r="J149" s="617">
        <v>-2.363934978449</v>
      </c>
      <c r="K149" s="620">
        <v>0.99861271741799995</v>
      </c>
    </row>
    <row r="150" spans="1:11" ht="14.4" customHeight="1" thickBot="1" x14ac:dyDescent="0.35">
      <c r="A150" s="638" t="s">
        <v>453</v>
      </c>
      <c r="B150" s="616">
        <v>23.999999244057001</v>
      </c>
      <c r="C150" s="616">
        <v>24.228000000000002</v>
      </c>
      <c r="D150" s="617">
        <v>0.22800075594200001</v>
      </c>
      <c r="E150" s="618">
        <v>1.0095000317959999</v>
      </c>
      <c r="F150" s="616">
        <v>24.000055422231</v>
      </c>
      <c r="G150" s="617">
        <v>24.000055422231</v>
      </c>
      <c r="H150" s="619">
        <v>2.0190000000000001</v>
      </c>
      <c r="I150" s="616">
        <v>24.228000000000002</v>
      </c>
      <c r="J150" s="617">
        <v>0.22794457776800001</v>
      </c>
      <c r="K150" s="620">
        <v>1.0094976688070001</v>
      </c>
    </row>
    <row r="151" spans="1:11" ht="14.4" customHeight="1" thickBot="1" x14ac:dyDescent="0.35">
      <c r="A151" s="638" t="s">
        <v>454</v>
      </c>
      <c r="B151" s="616">
        <v>778.99200581472599</v>
      </c>
      <c r="C151" s="616">
        <v>783.88599999999997</v>
      </c>
      <c r="D151" s="617">
        <v>4.8939941852739999</v>
      </c>
      <c r="E151" s="618">
        <v>1.0062824703569999</v>
      </c>
      <c r="F151" s="616">
        <v>796.00183817068398</v>
      </c>
      <c r="G151" s="617">
        <v>796.00183817068398</v>
      </c>
      <c r="H151" s="619">
        <v>66.313000000000002</v>
      </c>
      <c r="I151" s="616">
        <v>795.20399999999995</v>
      </c>
      <c r="J151" s="617">
        <v>-0.797838170683</v>
      </c>
      <c r="K151" s="620">
        <v>0.99899769305399999</v>
      </c>
    </row>
    <row r="152" spans="1:11" ht="14.4" customHeight="1" thickBot="1" x14ac:dyDescent="0.35">
      <c r="A152" s="638" t="s">
        <v>455</v>
      </c>
      <c r="B152" s="616">
        <v>2829.9999108617799</v>
      </c>
      <c r="C152" s="616">
        <v>2890.826</v>
      </c>
      <c r="D152" s="617">
        <v>60.826089138215998</v>
      </c>
      <c r="E152" s="618">
        <v>1.0214933183929999</v>
      </c>
      <c r="F152" s="616">
        <v>3222.0074404346101</v>
      </c>
      <c r="G152" s="617">
        <v>3222.0074404346101</v>
      </c>
      <c r="H152" s="619">
        <v>238.07700000000099</v>
      </c>
      <c r="I152" s="616">
        <v>3170.7260000000001</v>
      </c>
      <c r="J152" s="617">
        <v>-51.281440434604001</v>
      </c>
      <c r="K152" s="620">
        <v>0.98408400930700002</v>
      </c>
    </row>
    <row r="153" spans="1:11" ht="14.4" customHeight="1" thickBot="1" x14ac:dyDescent="0.35">
      <c r="A153" s="638" t="s">
        <v>456</v>
      </c>
      <c r="B153" s="616">
        <v>15.999999496038001</v>
      </c>
      <c r="C153" s="616">
        <v>16.068000000000001</v>
      </c>
      <c r="D153" s="617">
        <v>6.8000503961000006E-2</v>
      </c>
      <c r="E153" s="618">
        <v>1.0042500316309999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7" t="s">
        <v>311</v>
      </c>
    </row>
    <row r="154" spans="1:11" ht="14.4" customHeight="1" thickBot="1" x14ac:dyDescent="0.35">
      <c r="A154" s="637" t="s">
        <v>457</v>
      </c>
      <c r="B154" s="621">
        <v>0</v>
      </c>
      <c r="C154" s="621">
        <v>13.816000000000001</v>
      </c>
      <c r="D154" s="622">
        <v>13.816000000000001</v>
      </c>
      <c r="E154" s="623" t="s">
        <v>311</v>
      </c>
      <c r="F154" s="621">
        <v>0</v>
      </c>
      <c r="G154" s="622">
        <v>0</v>
      </c>
      <c r="H154" s="624">
        <v>30.928000000000001</v>
      </c>
      <c r="I154" s="621">
        <v>71.980999999999995</v>
      </c>
      <c r="J154" s="622">
        <v>71.980999999999995</v>
      </c>
      <c r="K154" s="625" t="s">
        <v>311</v>
      </c>
    </row>
    <row r="155" spans="1:11" ht="14.4" customHeight="1" thickBot="1" x14ac:dyDescent="0.35">
      <c r="A155" s="638" t="s">
        <v>458</v>
      </c>
      <c r="B155" s="616">
        <v>0</v>
      </c>
      <c r="C155" s="616">
        <v>3.004</v>
      </c>
      <c r="D155" s="617">
        <v>3.004</v>
      </c>
      <c r="E155" s="626" t="s">
        <v>343</v>
      </c>
      <c r="F155" s="616">
        <v>0</v>
      </c>
      <c r="G155" s="617">
        <v>0</v>
      </c>
      <c r="H155" s="619">
        <v>0</v>
      </c>
      <c r="I155" s="616">
        <v>34.857999999999997</v>
      </c>
      <c r="J155" s="617">
        <v>34.857999999999997</v>
      </c>
      <c r="K155" s="627" t="s">
        <v>311</v>
      </c>
    </row>
    <row r="156" spans="1:11" ht="14.4" customHeight="1" thickBot="1" x14ac:dyDescent="0.35">
      <c r="A156" s="638" t="s">
        <v>459</v>
      </c>
      <c r="B156" s="616">
        <v>0</v>
      </c>
      <c r="C156" s="616">
        <v>10.811999999999999</v>
      </c>
      <c r="D156" s="617">
        <v>10.811999999999999</v>
      </c>
      <c r="E156" s="626" t="s">
        <v>311</v>
      </c>
      <c r="F156" s="616">
        <v>0</v>
      </c>
      <c r="G156" s="617">
        <v>0</v>
      </c>
      <c r="H156" s="619">
        <v>30.928000000000001</v>
      </c>
      <c r="I156" s="616">
        <v>37.122999999999998</v>
      </c>
      <c r="J156" s="617">
        <v>37.122999999999998</v>
      </c>
      <c r="K156" s="627" t="s">
        <v>311</v>
      </c>
    </row>
    <row r="157" spans="1:11" ht="14.4" customHeight="1" thickBot="1" x14ac:dyDescent="0.35">
      <c r="A157" s="636" t="s">
        <v>460</v>
      </c>
      <c r="B157" s="616">
        <v>25</v>
      </c>
      <c r="C157" s="616">
        <v>191.28381999999999</v>
      </c>
      <c r="D157" s="617">
        <v>166.28381999999999</v>
      </c>
      <c r="E157" s="618">
        <v>7.6513527999999997</v>
      </c>
      <c r="F157" s="616">
        <v>229.71228532509801</v>
      </c>
      <c r="G157" s="617">
        <v>229.71228532509801</v>
      </c>
      <c r="H157" s="619">
        <v>198.40336000000099</v>
      </c>
      <c r="I157" s="616">
        <v>539.49225000000104</v>
      </c>
      <c r="J157" s="617">
        <v>309.779964674903</v>
      </c>
      <c r="K157" s="620">
        <v>2.3485563657880002</v>
      </c>
    </row>
    <row r="158" spans="1:11" ht="14.4" customHeight="1" thickBot="1" x14ac:dyDescent="0.35">
      <c r="A158" s="637" t="s">
        <v>461</v>
      </c>
      <c r="B158" s="621">
        <v>25</v>
      </c>
      <c r="C158" s="621">
        <v>35.728490000000001</v>
      </c>
      <c r="D158" s="622">
        <v>10.728490000000001</v>
      </c>
      <c r="E158" s="628">
        <v>1.4291396000000001</v>
      </c>
      <c r="F158" s="621">
        <v>33.999993697211004</v>
      </c>
      <c r="G158" s="622">
        <v>33.999993697211004</v>
      </c>
      <c r="H158" s="624">
        <v>104.11386</v>
      </c>
      <c r="I158" s="621">
        <v>304.07725000000102</v>
      </c>
      <c r="J158" s="622">
        <v>270.07725630278901</v>
      </c>
      <c r="K158" s="629">
        <v>8.9434501873139993</v>
      </c>
    </row>
    <row r="159" spans="1:11" ht="14.4" customHeight="1" thickBot="1" x14ac:dyDescent="0.35">
      <c r="A159" s="638" t="s">
        <v>462</v>
      </c>
      <c r="B159" s="616">
        <v>25</v>
      </c>
      <c r="C159" s="616">
        <v>35.728490000000001</v>
      </c>
      <c r="D159" s="617">
        <v>10.728490000000001</v>
      </c>
      <c r="E159" s="618">
        <v>1.4291396000000001</v>
      </c>
      <c r="F159" s="616">
        <v>33.999993697211004</v>
      </c>
      <c r="G159" s="617">
        <v>33.999993697211004</v>
      </c>
      <c r="H159" s="619">
        <v>96.563460000000006</v>
      </c>
      <c r="I159" s="616">
        <v>234.35214000000099</v>
      </c>
      <c r="J159" s="617">
        <v>200.35214630278901</v>
      </c>
      <c r="K159" s="620">
        <v>6.8927112777439996</v>
      </c>
    </row>
    <row r="160" spans="1:11" ht="14.4" customHeight="1" thickBot="1" x14ac:dyDescent="0.35">
      <c r="A160" s="638" t="s">
        <v>463</v>
      </c>
      <c r="B160" s="616">
        <v>0</v>
      </c>
      <c r="C160" s="616">
        <v>0</v>
      </c>
      <c r="D160" s="617">
        <v>0</v>
      </c>
      <c r="E160" s="618">
        <v>1</v>
      </c>
      <c r="F160" s="616">
        <v>0</v>
      </c>
      <c r="G160" s="617">
        <v>0</v>
      </c>
      <c r="H160" s="619">
        <v>7.5503999999999998</v>
      </c>
      <c r="I160" s="616">
        <v>52.852400000000003</v>
      </c>
      <c r="J160" s="617">
        <v>52.852400000000003</v>
      </c>
      <c r="K160" s="627" t="s">
        <v>343</v>
      </c>
    </row>
    <row r="161" spans="1:11" ht="14.4" customHeight="1" thickBot="1" x14ac:dyDescent="0.35">
      <c r="A161" s="638" t="s">
        <v>464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0</v>
      </c>
      <c r="I161" s="616">
        <v>16.872710000000001</v>
      </c>
      <c r="J161" s="617">
        <v>16.872710000000001</v>
      </c>
      <c r="K161" s="627" t="s">
        <v>343</v>
      </c>
    </row>
    <row r="162" spans="1:11" ht="14.4" customHeight="1" thickBot="1" x14ac:dyDescent="0.35">
      <c r="A162" s="637" t="s">
        <v>465</v>
      </c>
      <c r="B162" s="621">
        <v>0</v>
      </c>
      <c r="C162" s="621">
        <v>3.19</v>
      </c>
      <c r="D162" s="622">
        <v>3.19</v>
      </c>
      <c r="E162" s="623" t="s">
        <v>311</v>
      </c>
      <c r="F162" s="621">
        <v>0</v>
      </c>
      <c r="G162" s="622">
        <v>0</v>
      </c>
      <c r="H162" s="624">
        <v>8.4094999999999995</v>
      </c>
      <c r="I162" s="621">
        <v>26.9924</v>
      </c>
      <c r="J162" s="622">
        <v>26.9924</v>
      </c>
      <c r="K162" s="625" t="s">
        <v>311</v>
      </c>
    </row>
    <row r="163" spans="1:11" ht="14.4" customHeight="1" thickBot="1" x14ac:dyDescent="0.35">
      <c r="A163" s="638" t="s">
        <v>466</v>
      </c>
      <c r="B163" s="616">
        <v>0</v>
      </c>
      <c r="C163" s="616">
        <v>3.19</v>
      </c>
      <c r="D163" s="617">
        <v>3.19</v>
      </c>
      <c r="E163" s="626" t="s">
        <v>343</v>
      </c>
      <c r="F163" s="616">
        <v>0</v>
      </c>
      <c r="G163" s="617">
        <v>0</v>
      </c>
      <c r="H163" s="619">
        <v>0</v>
      </c>
      <c r="I163" s="616">
        <v>15.57</v>
      </c>
      <c r="J163" s="617">
        <v>15.57</v>
      </c>
      <c r="K163" s="627" t="s">
        <v>311</v>
      </c>
    </row>
    <row r="164" spans="1:11" ht="14.4" customHeight="1" thickBot="1" x14ac:dyDescent="0.35">
      <c r="A164" s="638" t="s">
        <v>467</v>
      </c>
      <c r="B164" s="616">
        <v>0</v>
      </c>
      <c r="C164" s="616">
        <v>7.9936057773011302E-15</v>
      </c>
      <c r="D164" s="617">
        <v>7.9936057773011302E-15</v>
      </c>
      <c r="E164" s="626" t="s">
        <v>311</v>
      </c>
      <c r="F164" s="616">
        <v>0</v>
      </c>
      <c r="G164" s="617">
        <v>0</v>
      </c>
      <c r="H164" s="619">
        <v>6.8970000000000002</v>
      </c>
      <c r="I164" s="616">
        <v>6.8970000000000002</v>
      </c>
      <c r="J164" s="617">
        <v>6.8970000000000002</v>
      </c>
      <c r="K164" s="627" t="s">
        <v>311</v>
      </c>
    </row>
    <row r="165" spans="1:11" ht="14.4" customHeight="1" thickBot="1" x14ac:dyDescent="0.35">
      <c r="A165" s="638" t="s">
        <v>468</v>
      </c>
      <c r="B165" s="616">
        <v>0</v>
      </c>
      <c r="C165" s="616">
        <v>0</v>
      </c>
      <c r="D165" s="617">
        <v>0</v>
      </c>
      <c r="E165" s="626" t="s">
        <v>311</v>
      </c>
      <c r="F165" s="616">
        <v>0</v>
      </c>
      <c r="G165" s="617">
        <v>0</v>
      </c>
      <c r="H165" s="619">
        <v>0</v>
      </c>
      <c r="I165" s="616">
        <v>3.0129000000000001</v>
      </c>
      <c r="J165" s="617">
        <v>3.0129000000000001</v>
      </c>
      <c r="K165" s="627" t="s">
        <v>343</v>
      </c>
    </row>
    <row r="166" spans="1:11" ht="14.4" customHeight="1" thickBot="1" x14ac:dyDescent="0.35">
      <c r="A166" s="638" t="s">
        <v>469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1.5125</v>
      </c>
      <c r="I166" s="616">
        <v>1.5125</v>
      </c>
      <c r="J166" s="617">
        <v>1.5125</v>
      </c>
      <c r="K166" s="627" t="s">
        <v>343</v>
      </c>
    </row>
    <row r="167" spans="1:11" ht="14.4" customHeight="1" thickBot="1" x14ac:dyDescent="0.35">
      <c r="A167" s="637" t="s">
        <v>470</v>
      </c>
      <c r="B167" s="621">
        <v>0</v>
      </c>
      <c r="C167" s="621">
        <v>79.134</v>
      </c>
      <c r="D167" s="622">
        <v>79.134</v>
      </c>
      <c r="E167" s="623" t="s">
        <v>311</v>
      </c>
      <c r="F167" s="621">
        <v>195.712291627887</v>
      </c>
      <c r="G167" s="622">
        <v>195.712291627887</v>
      </c>
      <c r="H167" s="624">
        <v>0</v>
      </c>
      <c r="I167" s="621">
        <v>73.822100000000006</v>
      </c>
      <c r="J167" s="622">
        <v>-121.89019162788701</v>
      </c>
      <c r="K167" s="629">
        <v>0.37719705484999999</v>
      </c>
    </row>
    <row r="168" spans="1:11" ht="14.4" customHeight="1" thickBot="1" x14ac:dyDescent="0.35">
      <c r="A168" s="638" t="s">
        <v>471</v>
      </c>
      <c r="B168" s="616">
        <v>0</v>
      </c>
      <c r="C168" s="616">
        <v>79.134</v>
      </c>
      <c r="D168" s="617">
        <v>79.134</v>
      </c>
      <c r="E168" s="626" t="s">
        <v>311</v>
      </c>
      <c r="F168" s="616">
        <v>195.712291627887</v>
      </c>
      <c r="G168" s="617">
        <v>195.712291627887</v>
      </c>
      <c r="H168" s="619">
        <v>0</v>
      </c>
      <c r="I168" s="616">
        <v>73.822100000000006</v>
      </c>
      <c r="J168" s="617">
        <v>-121.89019162788701</v>
      </c>
      <c r="K168" s="620">
        <v>0.37719705484999999</v>
      </c>
    </row>
    <row r="169" spans="1:11" ht="14.4" customHeight="1" thickBot="1" x14ac:dyDescent="0.35">
      <c r="A169" s="637" t="s">
        <v>472</v>
      </c>
      <c r="B169" s="621">
        <v>0</v>
      </c>
      <c r="C169" s="621">
        <v>73.23133</v>
      </c>
      <c r="D169" s="622">
        <v>73.23133</v>
      </c>
      <c r="E169" s="623" t="s">
        <v>343</v>
      </c>
      <c r="F169" s="621">
        <v>0</v>
      </c>
      <c r="G169" s="622">
        <v>0</v>
      </c>
      <c r="H169" s="624">
        <v>82.581000000000003</v>
      </c>
      <c r="I169" s="621">
        <v>131.3015</v>
      </c>
      <c r="J169" s="622">
        <v>131.3015</v>
      </c>
      <c r="K169" s="625" t="s">
        <v>311</v>
      </c>
    </row>
    <row r="170" spans="1:11" ht="14.4" customHeight="1" thickBot="1" x14ac:dyDescent="0.35">
      <c r="A170" s="638" t="s">
        <v>473</v>
      </c>
      <c r="B170" s="616">
        <v>0</v>
      </c>
      <c r="C170" s="616">
        <v>73.23133</v>
      </c>
      <c r="D170" s="617">
        <v>73.23133</v>
      </c>
      <c r="E170" s="626" t="s">
        <v>343</v>
      </c>
      <c r="F170" s="616">
        <v>0</v>
      </c>
      <c r="G170" s="617">
        <v>0</v>
      </c>
      <c r="H170" s="619">
        <v>82.581000000000003</v>
      </c>
      <c r="I170" s="616">
        <v>131.3015</v>
      </c>
      <c r="J170" s="617">
        <v>131.3015</v>
      </c>
      <c r="K170" s="627" t="s">
        <v>311</v>
      </c>
    </row>
    <row r="171" spans="1:11" ht="14.4" customHeight="1" thickBot="1" x14ac:dyDescent="0.35">
      <c r="A171" s="637" t="s">
        <v>474</v>
      </c>
      <c r="B171" s="621">
        <v>0</v>
      </c>
      <c r="C171" s="621">
        <v>0</v>
      </c>
      <c r="D171" s="622">
        <v>0</v>
      </c>
      <c r="E171" s="628">
        <v>1</v>
      </c>
      <c r="F171" s="621">
        <v>0</v>
      </c>
      <c r="G171" s="622">
        <v>0</v>
      </c>
      <c r="H171" s="624">
        <v>3.2989999999999999</v>
      </c>
      <c r="I171" s="621">
        <v>3.2989999999999999</v>
      </c>
      <c r="J171" s="622">
        <v>3.2989999999999999</v>
      </c>
      <c r="K171" s="625" t="s">
        <v>343</v>
      </c>
    </row>
    <row r="172" spans="1:11" ht="14.4" customHeight="1" thickBot="1" x14ac:dyDescent="0.35">
      <c r="A172" s="638" t="s">
        <v>475</v>
      </c>
      <c r="B172" s="616">
        <v>0</v>
      </c>
      <c r="C172" s="616">
        <v>0</v>
      </c>
      <c r="D172" s="617">
        <v>0</v>
      </c>
      <c r="E172" s="618">
        <v>1</v>
      </c>
      <c r="F172" s="616">
        <v>0</v>
      </c>
      <c r="G172" s="617">
        <v>0</v>
      </c>
      <c r="H172" s="619">
        <v>3.2989999999999999</v>
      </c>
      <c r="I172" s="616">
        <v>3.2989999999999999</v>
      </c>
      <c r="J172" s="617">
        <v>3.2989999999999999</v>
      </c>
      <c r="K172" s="627" t="s">
        <v>343</v>
      </c>
    </row>
    <row r="173" spans="1:11" ht="14.4" customHeight="1" thickBot="1" x14ac:dyDescent="0.35">
      <c r="A173" s="635" t="s">
        <v>476</v>
      </c>
      <c r="B173" s="616">
        <v>0</v>
      </c>
      <c r="C173" s="616">
        <v>0</v>
      </c>
      <c r="D173" s="617">
        <v>0</v>
      </c>
      <c r="E173" s="618">
        <v>1</v>
      </c>
      <c r="F173" s="616">
        <v>0</v>
      </c>
      <c r="G173" s="617">
        <v>0</v>
      </c>
      <c r="H173" s="619">
        <v>0</v>
      </c>
      <c r="I173" s="616">
        <v>0.55679999999899998</v>
      </c>
      <c r="J173" s="617">
        <v>0.55679999999899998</v>
      </c>
      <c r="K173" s="627" t="s">
        <v>343</v>
      </c>
    </row>
    <row r="174" spans="1:11" ht="14.4" customHeight="1" thickBot="1" x14ac:dyDescent="0.35">
      <c r="A174" s="636" t="s">
        <v>477</v>
      </c>
      <c r="B174" s="616">
        <v>0</v>
      </c>
      <c r="C174" s="616">
        <v>0</v>
      </c>
      <c r="D174" s="617">
        <v>0</v>
      </c>
      <c r="E174" s="618">
        <v>1</v>
      </c>
      <c r="F174" s="616">
        <v>0</v>
      </c>
      <c r="G174" s="617">
        <v>0</v>
      </c>
      <c r="H174" s="619">
        <v>0</v>
      </c>
      <c r="I174" s="616">
        <v>0.55679999999899998</v>
      </c>
      <c r="J174" s="617">
        <v>0.55679999999899998</v>
      </c>
      <c r="K174" s="627" t="s">
        <v>343</v>
      </c>
    </row>
    <row r="175" spans="1:11" ht="14.4" customHeight="1" thickBot="1" x14ac:dyDescent="0.35">
      <c r="A175" s="637" t="s">
        <v>478</v>
      </c>
      <c r="B175" s="621">
        <v>0</v>
      </c>
      <c r="C175" s="621">
        <v>0</v>
      </c>
      <c r="D175" s="622">
        <v>0</v>
      </c>
      <c r="E175" s="628">
        <v>1</v>
      </c>
      <c r="F175" s="621">
        <v>0</v>
      </c>
      <c r="G175" s="622">
        <v>0</v>
      </c>
      <c r="H175" s="624">
        <v>0</v>
      </c>
      <c r="I175" s="621">
        <v>0.55679999999899998</v>
      </c>
      <c r="J175" s="622">
        <v>0.55679999999899998</v>
      </c>
      <c r="K175" s="625" t="s">
        <v>343</v>
      </c>
    </row>
    <row r="176" spans="1:11" ht="14.4" customHeight="1" thickBot="1" x14ac:dyDescent="0.35">
      <c r="A176" s="638" t="s">
        <v>479</v>
      </c>
      <c r="B176" s="616">
        <v>0</v>
      </c>
      <c r="C176" s="616">
        <v>0</v>
      </c>
      <c r="D176" s="617">
        <v>0</v>
      </c>
      <c r="E176" s="618">
        <v>1</v>
      </c>
      <c r="F176" s="616">
        <v>0</v>
      </c>
      <c r="G176" s="617">
        <v>0</v>
      </c>
      <c r="H176" s="619">
        <v>0</v>
      </c>
      <c r="I176" s="616">
        <v>0.55679999999899998</v>
      </c>
      <c r="J176" s="617">
        <v>0.55679999999899998</v>
      </c>
      <c r="K176" s="627" t="s">
        <v>343</v>
      </c>
    </row>
    <row r="177" spans="1:11" ht="14.4" customHeight="1" thickBot="1" x14ac:dyDescent="0.35">
      <c r="A177" s="634" t="s">
        <v>480</v>
      </c>
      <c r="B177" s="616">
        <v>184300.76988206501</v>
      </c>
      <c r="C177" s="616">
        <v>194723.09591</v>
      </c>
      <c r="D177" s="617">
        <v>10422.3260279349</v>
      </c>
      <c r="E177" s="618">
        <v>1.0565506374960001</v>
      </c>
      <c r="F177" s="616">
        <v>206284.88302728301</v>
      </c>
      <c r="G177" s="617">
        <v>206284.88302728301</v>
      </c>
      <c r="H177" s="619">
        <v>21446.309430000001</v>
      </c>
      <c r="I177" s="616">
        <v>186173.34388</v>
      </c>
      <c r="J177" s="617">
        <v>-20111.539147283202</v>
      </c>
      <c r="K177" s="620">
        <v>0.90250599630799999</v>
      </c>
    </row>
    <row r="178" spans="1:11" ht="14.4" customHeight="1" thickBot="1" x14ac:dyDescent="0.35">
      <c r="A178" s="635" t="s">
        <v>481</v>
      </c>
      <c r="B178" s="616">
        <v>184056.175424585</v>
      </c>
      <c r="C178" s="616">
        <v>194267.81028999999</v>
      </c>
      <c r="D178" s="617">
        <v>10211.634865415201</v>
      </c>
      <c r="E178" s="618">
        <v>1.055481077132</v>
      </c>
      <c r="F178" s="616">
        <v>205961.28255744101</v>
      </c>
      <c r="G178" s="617">
        <v>205961.28255744101</v>
      </c>
      <c r="H178" s="619">
        <v>21394.937689999999</v>
      </c>
      <c r="I178" s="616">
        <v>185684.85738999999</v>
      </c>
      <c r="J178" s="617">
        <v>-20276.4251674406</v>
      </c>
      <c r="K178" s="620">
        <v>0.901552248482</v>
      </c>
    </row>
    <row r="179" spans="1:11" ht="14.4" customHeight="1" thickBot="1" x14ac:dyDescent="0.35">
      <c r="A179" s="636" t="s">
        <v>482</v>
      </c>
      <c r="B179" s="616">
        <v>184056.175424585</v>
      </c>
      <c r="C179" s="616">
        <v>194267.81028999999</v>
      </c>
      <c r="D179" s="617">
        <v>10211.634865415201</v>
      </c>
      <c r="E179" s="618">
        <v>1.055481077132</v>
      </c>
      <c r="F179" s="616">
        <v>205961.28255744101</v>
      </c>
      <c r="G179" s="617">
        <v>205961.28255744101</v>
      </c>
      <c r="H179" s="619">
        <v>21394.937689999999</v>
      </c>
      <c r="I179" s="616">
        <v>185684.85738999999</v>
      </c>
      <c r="J179" s="617">
        <v>-20276.4251674406</v>
      </c>
      <c r="K179" s="620">
        <v>0.901552248482</v>
      </c>
    </row>
    <row r="180" spans="1:11" ht="14.4" customHeight="1" thickBot="1" x14ac:dyDescent="0.35">
      <c r="A180" s="637" t="s">
        <v>483</v>
      </c>
      <c r="B180" s="621">
        <v>340.17542453684399</v>
      </c>
      <c r="C180" s="621">
        <v>407.88458000000003</v>
      </c>
      <c r="D180" s="622">
        <v>67.709155463155</v>
      </c>
      <c r="E180" s="628">
        <v>1.199041878334</v>
      </c>
      <c r="F180" s="621">
        <v>360.91608232534799</v>
      </c>
      <c r="G180" s="622">
        <v>360.91608232534799</v>
      </c>
      <c r="H180" s="624">
        <v>21.986540000000002</v>
      </c>
      <c r="I180" s="621">
        <v>409.57211999999998</v>
      </c>
      <c r="J180" s="622">
        <v>48.656037674651003</v>
      </c>
      <c r="K180" s="629">
        <v>1.134812606191</v>
      </c>
    </row>
    <row r="181" spans="1:11" ht="14.4" customHeight="1" thickBot="1" x14ac:dyDescent="0.35">
      <c r="A181" s="638" t="s">
        <v>484</v>
      </c>
      <c r="B181" s="616">
        <v>0.80919864123999996</v>
      </c>
      <c r="C181" s="616">
        <v>0.31899</v>
      </c>
      <c r="D181" s="617">
        <v>-0.49020864124000002</v>
      </c>
      <c r="E181" s="618">
        <v>0.39420481417300002</v>
      </c>
      <c r="F181" s="616">
        <v>0.32755165913899997</v>
      </c>
      <c r="G181" s="617">
        <v>0.32755165913899997</v>
      </c>
      <c r="H181" s="619">
        <v>5.3719999999999997E-2</v>
      </c>
      <c r="I181" s="616">
        <v>0.85121999999999998</v>
      </c>
      <c r="J181" s="617">
        <v>0.52366834086000003</v>
      </c>
      <c r="K181" s="620">
        <v>2.5987351193300001</v>
      </c>
    </row>
    <row r="182" spans="1:11" ht="14.4" customHeight="1" thickBot="1" x14ac:dyDescent="0.35">
      <c r="A182" s="638" t="s">
        <v>485</v>
      </c>
      <c r="B182" s="616">
        <v>0.50014534243300002</v>
      </c>
      <c r="C182" s="616">
        <v>0</v>
      </c>
      <c r="D182" s="617">
        <v>-0.50014534243300002</v>
      </c>
      <c r="E182" s="618">
        <v>0</v>
      </c>
      <c r="F182" s="616">
        <v>0</v>
      </c>
      <c r="G182" s="617">
        <v>0</v>
      </c>
      <c r="H182" s="619">
        <v>0</v>
      </c>
      <c r="I182" s="616">
        <v>0.24460999999999999</v>
      </c>
      <c r="J182" s="617">
        <v>0.24460999999999999</v>
      </c>
      <c r="K182" s="627" t="s">
        <v>343</v>
      </c>
    </row>
    <row r="183" spans="1:11" ht="14.4" customHeight="1" thickBot="1" x14ac:dyDescent="0.35">
      <c r="A183" s="638" t="s">
        <v>486</v>
      </c>
      <c r="B183" s="616">
        <v>161.572815614006</v>
      </c>
      <c r="C183" s="616">
        <v>206.42397</v>
      </c>
      <c r="D183" s="617">
        <v>44.851154385994001</v>
      </c>
      <c r="E183" s="618">
        <v>1.2775909686010001</v>
      </c>
      <c r="F183" s="616">
        <v>178.15434580618401</v>
      </c>
      <c r="G183" s="617">
        <v>178.15434580618401</v>
      </c>
      <c r="H183" s="619">
        <v>21.556319999999999</v>
      </c>
      <c r="I183" s="616">
        <v>175.97094999999999</v>
      </c>
      <c r="J183" s="617">
        <v>-2.183395806184</v>
      </c>
      <c r="K183" s="620">
        <v>0.98774435842999997</v>
      </c>
    </row>
    <row r="184" spans="1:11" ht="14.4" customHeight="1" thickBot="1" x14ac:dyDescent="0.35">
      <c r="A184" s="638" t="s">
        <v>487</v>
      </c>
      <c r="B184" s="616">
        <v>177.293264939164</v>
      </c>
      <c r="C184" s="616">
        <v>201.14161999999999</v>
      </c>
      <c r="D184" s="617">
        <v>23.848355060835999</v>
      </c>
      <c r="E184" s="618">
        <v>1.1345135985220001</v>
      </c>
      <c r="F184" s="616">
        <v>182.434184860025</v>
      </c>
      <c r="G184" s="617">
        <v>182.434184860025</v>
      </c>
      <c r="H184" s="619">
        <v>0.3765</v>
      </c>
      <c r="I184" s="616">
        <v>232.50533999999999</v>
      </c>
      <c r="J184" s="617">
        <v>50.071155139974998</v>
      </c>
      <c r="K184" s="620">
        <v>1.274461473206</v>
      </c>
    </row>
    <row r="185" spans="1:11" ht="14.4" customHeight="1" thickBot="1" x14ac:dyDescent="0.35">
      <c r="A185" s="637" t="s">
        <v>488</v>
      </c>
      <c r="B185" s="621">
        <v>881.00000000022999</v>
      </c>
      <c r="C185" s="621">
        <v>627.25012000000004</v>
      </c>
      <c r="D185" s="622">
        <v>-253.74988000023001</v>
      </c>
      <c r="E185" s="628">
        <v>0.71197516458499999</v>
      </c>
      <c r="F185" s="621">
        <v>567.23285039793802</v>
      </c>
      <c r="G185" s="622">
        <v>567.23285039793802</v>
      </c>
      <c r="H185" s="624">
        <v>92.542249999999996</v>
      </c>
      <c r="I185" s="621">
        <v>1059.43156</v>
      </c>
      <c r="J185" s="622">
        <v>492.19870960206202</v>
      </c>
      <c r="K185" s="629">
        <v>1.867718978646</v>
      </c>
    </row>
    <row r="186" spans="1:11" ht="14.4" customHeight="1" thickBot="1" x14ac:dyDescent="0.35">
      <c r="A186" s="638" t="s">
        <v>489</v>
      </c>
      <c r="B186" s="616">
        <v>860.00000000022499</v>
      </c>
      <c r="C186" s="616">
        <v>564.72195999999997</v>
      </c>
      <c r="D186" s="617">
        <v>-295.278040000224</v>
      </c>
      <c r="E186" s="618">
        <v>0.65665344185999996</v>
      </c>
      <c r="F186" s="616">
        <v>472.000047326806</v>
      </c>
      <c r="G186" s="617">
        <v>472.000047326806</v>
      </c>
      <c r="H186" s="619">
        <v>92.542249999999996</v>
      </c>
      <c r="I186" s="616">
        <v>1045.5979600000001</v>
      </c>
      <c r="J186" s="617">
        <v>573.59791267319395</v>
      </c>
      <c r="K186" s="620">
        <v>2.215249693134</v>
      </c>
    </row>
    <row r="187" spans="1:11" ht="14.4" customHeight="1" thickBot="1" x14ac:dyDescent="0.35">
      <c r="A187" s="638" t="s">
        <v>490</v>
      </c>
      <c r="B187" s="616">
        <v>21.000000000004999</v>
      </c>
      <c r="C187" s="616">
        <v>62.52816</v>
      </c>
      <c r="D187" s="617">
        <v>41.528159999994003</v>
      </c>
      <c r="E187" s="618">
        <v>2.9775314285699999</v>
      </c>
      <c r="F187" s="616">
        <v>95.232803071131002</v>
      </c>
      <c r="G187" s="617">
        <v>95.232803071131002</v>
      </c>
      <c r="H187" s="619">
        <v>0</v>
      </c>
      <c r="I187" s="616">
        <v>13.833600000000001</v>
      </c>
      <c r="J187" s="617">
        <v>-81.399203071130998</v>
      </c>
      <c r="K187" s="620">
        <v>0.14526087182</v>
      </c>
    </row>
    <row r="188" spans="1:11" ht="14.4" customHeight="1" thickBot="1" x14ac:dyDescent="0.35">
      <c r="A188" s="637" t="s">
        <v>491</v>
      </c>
      <c r="B188" s="621">
        <v>186.000000000049</v>
      </c>
      <c r="C188" s="621">
        <v>93.5244</v>
      </c>
      <c r="D188" s="622">
        <v>-92.475600000048004</v>
      </c>
      <c r="E188" s="628">
        <v>0.502819354838</v>
      </c>
      <c r="F188" s="621">
        <v>106.11307696217099</v>
      </c>
      <c r="G188" s="622">
        <v>106.11307696217099</v>
      </c>
      <c r="H188" s="624">
        <v>4.8330000000000002</v>
      </c>
      <c r="I188" s="621">
        <v>131.76268999999999</v>
      </c>
      <c r="J188" s="622">
        <v>25.649613037828999</v>
      </c>
      <c r="K188" s="629">
        <v>1.241719623746</v>
      </c>
    </row>
    <row r="189" spans="1:11" ht="14.4" customHeight="1" thickBot="1" x14ac:dyDescent="0.35">
      <c r="A189" s="638" t="s">
        <v>492</v>
      </c>
      <c r="B189" s="616">
        <v>14.000000000003</v>
      </c>
      <c r="C189" s="616">
        <v>48.417319999999997</v>
      </c>
      <c r="D189" s="617">
        <v>34.417319999996003</v>
      </c>
      <c r="E189" s="618">
        <v>3.4583799999989999</v>
      </c>
      <c r="F189" s="616">
        <v>27.113069040946002</v>
      </c>
      <c r="G189" s="617">
        <v>27.113069040946002</v>
      </c>
      <c r="H189" s="619">
        <v>0</v>
      </c>
      <c r="I189" s="616">
        <v>13.21593</v>
      </c>
      <c r="J189" s="617">
        <v>-13.897139040946</v>
      </c>
      <c r="K189" s="620">
        <v>0.48743762574499999</v>
      </c>
    </row>
    <row r="190" spans="1:11" ht="14.4" customHeight="1" thickBot="1" x14ac:dyDescent="0.35">
      <c r="A190" s="638" t="s">
        <v>493</v>
      </c>
      <c r="B190" s="616">
        <v>172.00000000004499</v>
      </c>
      <c r="C190" s="616">
        <v>45.107080000000003</v>
      </c>
      <c r="D190" s="617">
        <v>-126.892920000045</v>
      </c>
      <c r="E190" s="618">
        <v>0.26225046511599998</v>
      </c>
      <c r="F190" s="616">
        <v>79.000007921223002</v>
      </c>
      <c r="G190" s="617">
        <v>79.000007921223002</v>
      </c>
      <c r="H190" s="619">
        <v>4.8330000000000002</v>
      </c>
      <c r="I190" s="616">
        <v>118.54676000000001</v>
      </c>
      <c r="J190" s="617">
        <v>39.546752078776002</v>
      </c>
      <c r="K190" s="620">
        <v>1.5005917482710001</v>
      </c>
    </row>
    <row r="191" spans="1:11" ht="14.4" customHeight="1" thickBot="1" x14ac:dyDescent="0.35">
      <c r="A191" s="637" t="s">
        <v>494</v>
      </c>
      <c r="B191" s="621">
        <v>0</v>
      </c>
      <c r="C191" s="621">
        <v>0</v>
      </c>
      <c r="D191" s="622">
        <v>0</v>
      </c>
      <c r="E191" s="628">
        <v>1</v>
      </c>
      <c r="F191" s="621">
        <v>0</v>
      </c>
      <c r="G191" s="622">
        <v>0</v>
      </c>
      <c r="H191" s="624">
        <v>0</v>
      </c>
      <c r="I191" s="621">
        <v>0.20069999999999999</v>
      </c>
      <c r="J191" s="622">
        <v>0.20069999999999999</v>
      </c>
      <c r="K191" s="625" t="s">
        <v>343</v>
      </c>
    </row>
    <row r="192" spans="1:11" ht="14.4" customHeight="1" thickBot="1" x14ac:dyDescent="0.35">
      <c r="A192" s="638" t="s">
        <v>495</v>
      </c>
      <c r="B192" s="616">
        <v>0</v>
      </c>
      <c r="C192" s="616">
        <v>0</v>
      </c>
      <c r="D192" s="617">
        <v>0</v>
      </c>
      <c r="E192" s="618">
        <v>1</v>
      </c>
      <c r="F192" s="616">
        <v>0</v>
      </c>
      <c r="G192" s="617">
        <v>0</v>
      </c>
      <c r="H192" s="619">
        <v>0</v>
      </c>
      <c r="I192" s="616">
        <v>0.20069999999999999</v>
      </c>
      <c r="J192" s="617">
        <v>0.20069999999999999</v>
      </c>
      <c r="K192" s="627" t="s">
        <v>343</v>
      </c>
    </row>
    <row r="193" spans="1:11" ht="14.4" customHeight="1" thickBot="1" x14ac:dyDescent="0.35">
      <c r="A193" s="637" t="s">
        <v>496</v>
      </c>
      <c r="B193" s="621">
        <v>182649.00000004799</v>
      </c>
      <c r="C193" s="621">
        <v>184658.37409</v>
      </c>
      <c r="D193" s="622">
        <v>2009.3740899523</v>
      </c>
      <c r="E193" s="628">
        <v>1.0110012871130001</v>
      </c>
      <c r="F193" s="621">
        <v>204927.020547755</v>
      </c>
      <c r="G193" s="622">
        <v>204927.020547755</v>
      </c>
      <c r="H193" s="624">
        <v>18128.42786</v>
      </c>
      <c r="I193" s="621">
        <v>173866.54465</v>
      </c>
      <c r="J193" s="622">
        <v>-31060.475897755099</v>
      </c>
      <c r="K193" s="629">
        <v>0.84843152545300005</v>
      </c>
    </row>
    <row r="194" spans="1:11" ht="14.4" customHeight="1" thickBot="1" x14ac:dyDescent="0.35">
      <c r="A194" s="638" t="s">
        <v>497</v>
      </c>
      <c r="B194" s="616">
        <v>87318.000000022803</v>
      </c>
      <c r="C194" s="616">
        <v>90088.227400000003</v>
      </c>
      <c r="D194" s="617">
        <v>2770.2273999771901</v>
      </c>
      <c r="E194" s="618">
        <v>1.031725731234</v>
      </c>
      <c r="F194" s="616">
        <v>104617.01048980599</v>
      </c>
      <c r="G194" s="617">
        <v>104617.01048980599</v>
      </c>
      <c r="H194" s="619">
        <v>8615.8368399999999</v>
      </c>
      <c r="I194" s="616">
        <v>76229.387400000007</v>
      </c>
      <c r="J194" s="617">
        <v>-28387.6230898061</v>
      </c>
      <c r="K194" s="620">
        <v>0.728651937606</v>
      </c>
    </row>
    <row r="195" spans="1:11" ht="14.4" customHeight="1" thickBot="1" x14ac:dyDescent="0.35">
      <c r="A195" s="638" t="s">
        <v>498</v>
      </c>
      <c r="B195" s="616">
        <v>95331.000000024898</v>
      </c>
      <c r="C195" s="616">
        <v>94570.146689999994</v>
      </c>
      <c r="D195" s="617">
        <v>-760.85331002493297</v>
      </c>
      <c r="E195" s="618">
        <v>0.99201882588000001</v>
      </c>
      <c r="F195" s="616">
        <v>100310.010057949</v>
      </c>
      <c r="G195" s="617">
        <v>100310.010057949</v>
      </c>
      <c r="H195" s="619">
        <v>9512.5910199999998</v>
      </c>
      <c r="I195" s="616">
        <v>97637.157250000004</v>
      </c>
      <c r="J195" s="617">
        <v>-2672.8528079489902</v>
      </c>
      <c r="K195" s="620">
        <v>0.97335407696099996</v>
      </c>
    </row>
    <row r="196" spans="1:11" ht="14.4" customHeight="1" thickBot="1" x14ac:dyDescent="0.35">
      <c r="A196" s="637" t="s">
        <v>499</v>
      </c>
      <c r="B196" s="621">
        <v>0</v>
      </c>
      <c r="C196" s="621">
        <v>8480.7770999999993</v>
      </c>
      <c r="D196" s="622">
        <v>8480.7770999999993</v>
      </c>
      <c r="E196" s="623" t="s">
        <v>311</v>
      </c>
      <c r="F196" s="621">
        <v>0</v>
      </c>
      <c r="G196" s="622">
        <v>0</v>
      </c>
      <c r="H196" s="624">
        <v>3147.14804</v>
      </c>
      <c r="I196" s="621">
        <v>10217.345670000001</v>
      </c>
      <c r="J196" s="622">
        <v>10217.345670000001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1958.5056099999999</v>
      </c>
      <c r="D197" s="617">
        <v>1958.5056099999999</v>
      </c>
      <c r="E197" s="626" t="s">
        <v>311</v>
      </c>
      <c r="F197" s="616">
        <v>0</v>
      </c>
      <c r="G197" s="617">
        <v>0</v>
      </c>
      <c r="H197" s="619">
        <v>0</v>
      </c>
      <c r="I197" s="616">
        <v>1414.84265</v>
      </c>
      <c r="J197" s="617">
        <v>1414.84265</v>
      </c>
      <c r="K197" s="627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6522.2714900000001</v>
      </c>
      <c r="D198" s="617">
        <v>6522.2714900000001</v>
      </c>
      <c r="E198" s="626" t="s">
        <v>311</v>
      </c>
      <c r="F198" s="616">
        <v>0</v>
      </c>
      <c r="G198" s="617">
        <v>0</v>
      </c>
      <c r="H198" s="619">
        <v>3147.14804</v>
      </c>
      <c r="I198" s="616">
        <v>8802.5030200000001</v>
      </c>
      <c r="J198" s="617">
        <v>8802.5030200000001</v>
      </c>
      <c r="K198" s="627" t="s">
        <v>311</v>
      </c>
    </row>
    <row r="199" spans="1:11" ht="14.4" customHeight="1" thickBot="1" x14ac:dyDescent="0.35">
      <c r="A199" s="635" t="s">
        <v>502</v>
      </c>
      <c r="B199" s="616">
        <v>169</v>
      </c>
      <c r="C199" s="616">
        <v>364.02762000000001</v>
      </c>
      <c r="D199" s="617">
        <v>195.02762000000001</v>
      </c>
      <c r="E199" s="618">
        <v>2.1540095857980002</v>
      </c>
      <c r="F199" s="616">
        <v>271.23987823501102</v>
      </c>
      <c r="G199" s="617">
        <v>271.23987823501102</v>
      </c>
      <c r="H199" s="619">
        <v>49.92774</v>
      </c>
      <c r="I199" s="616">
        <v>342.68049000000002</v>
      </c>
      <c r="J199" s="617">
        <v>71.440611764988006</v>
      </c>
      <c r="K199" s="620">
        <v>1.263385355537</v>
      </c>
    </row>
    <row r="200" spans="1:11" ht="14.4" customHeight="1" thickBot="1" x14ac:dyDescent="0.35">
      <c r="A200" s="641" t="s">
        <v>503</v>
      </c>
      <c r="B200" s="621">
        <v>169</v>
      </c>
      <c r="C200" s="621">
        <v>364.02762000000001</v>
      </c>
      <c r="D200" s="622">
        <v>195.02762000000001</v>
      </c>
      <c r="E200" s="628">
        <v>2.1540095857980002</v>
      </c>
      <c r="F200" s="621">
        <v>271.23987823501102</v>
      </c>
      <c r="G200" s="622">
        <v>271.23987823501102</v>
      </c>
      <c r="H200" s="624">
        <v>49.92774</v>
      </c>
      <c r="I200" s="621">
        <v>342.68049000000002</v>
      </c>
      <c r="J200" s="622">
        <v>71.440611764988006</v>
      </c>
      <c r="K200" s="629">
        <v>1.263385355537</v>
      </c>
    </row>
    <row r="201" spans="1:11" ht="14.4" customHeight="1" thickBot="1" x14ac:dyDescent="0.35">
      <c r="A201" s="637" t="s">
        <v>504</v>
      </c>
      <c r="B201" s="621">
        <v>0</v>
      </c>
      <c r="C201" s="621">
        <v>32.03828</v>
      </c>
      <c r="D201" s="622">
        <v>32.03828</v>
      </c>
      <c r="E201" s="623" t="s">
        <v>311</v>
      </c>
      <c r="F201" s="621">
        <v>0</v>
      </c>
      <c r="G201" s="622">
        <v>0</v>
      </c>
      <c r="H201" s="624">
        <v>-2.0000000000000002E-5</v>
      </c>
      <c r="I201" s="621">
        <v>50.223869999999998</v>
      </c>
      <c r="J201" s="622">
        <v>50.223869999999998</v>
      </c>
      <c r="K201" s="625" t="s">
        <v>311</v>
      </c>
    </row>
    <row r="202" spans="1:11" ht="14.4" customHeight="1" thickBot="1" x14ac:dyDescent="0.35">
      <c r="A202" s="638" t="s">
        <v>505</v>
      </c>
      <c r="B202" s="616">
        <v>0</v>
      </c>
      <c r="C202" s="616">
        <v>1.2800000000000001E-3</v>
      </c>
      <c r="D202" s="617">
        <v>1.2800000000000001E-3</v>
      </c>
      <c r="E202" s="626" t="s">
        <v>311</v>
      </c>
      <c r="F202" s="616">
        <v>0</v>
      </c>
      <c r="G202" s="617">
        <v>0</v>
      </c>
      <c r="H202" s="619">
        <v>-2.0000000000000002E-5</v>
      </c>
      <c r="I202" s="616">
        <v>4.8700000000000002E-3</v>
      </c>
      <c r="J202" s="617">
        <v>4.8700000000000002E-3</v>
      </c>
      <c r="K202" s="627" t="s">
        <v>311</v>
      </c>
    </row>
    <row r="203" spans="1:11" ht="14.4" customHeight="1" thickBot="1" x14ac:dyDescent="0.35">
      <c r="A203" s="638" t="s">
        <v>506</v>
      </c>
      <c r="B203" s="616">
        <v>0</v>
      </c>
      <c r="C203" s="616">
        <v>15</v>
      </c>
      <c r="D203" s="617">
        <v>15</v>
      </c>
      <c r="E203" s="626" t="s">
        <v>311</v>
      </c>
      <c r="F203" s="616">
        <v>0</v>
      </c>
      <c r="G203" s="617">
        <v>0</v>
      </c>
      <c r="H203" s="619">
        <v>0</v>
      </c>
      <c r="I203" s="616">
        <v>10</v>
      </c>
      <c r="J203" s="617">
        <v>10</v>
      </c>
      <c r="K203" s="627" t="s">
        <v>311</v>
      </c>
    </row>
    <row r="204" spans="1:11" ht="14.4" customHeight="1" thickBot="1" x14ac:dyDescent="0.35">
      <c r="A204" s="638" t="s">
        <v>507</v>
      </c>
      <c r="B204" s="616">
        <v>0</v>
      </c>
      <c r="C204" s="616">
        <v>17.036999999999999</v>
      </c>
      <c r="D204" s="617">
        <v>17.036999999999999</v>
      </c>
      <c r="E204" s="626" t="s">
        <v>311</v>
      </c>
      <c r="F204" s="616">
        <v>0</v>
      </c>
      <c r="G204" s="617">
        <v>0</v>
      </c>
      <c r="H204" s="619">
        <v>0</v>
      </c>
      <c r="I204" s="616">
        <v>40.219000000000001</v>
      </c>
      <c r="J204" s="617">
        <v>40.219000000000001</v>
      </c>
      <c r="K204" s="627" t="s">
        <v>311</v>
      </c>
    </row>
    <row r="205" spans="1:11" ht="14.4" customHeight="1" thickBot="1" x14ac:dyDescent="0.35">
      <c r="A205" s="637" t="s">
        <v>508</v>
      </c>
      <c r="B205" s="621">
        <v>169</v>
      </c>
      <c r="C205" s="621">
        <v>327.93333999999999</v>
      </c>
      <c r="D205" s="622">
        <v>158.93333999999999</v>
      </c>
      <c r="E205" s="628">
        <v>1.9404339644969999</v>
      </c>
      <c r="F205" s="621">
        <v>271.23987823501102</v>
      </c>
      <c r="G205" s="622">
        <v>271.23987823501102</v>
      </c>
      <c r="H205" s="624">
        <v>35.677759999999999</v>
      </c>
      <c r="I205" s="621">
        <v>261.33391</v>
      </c>
      <c r="J205" s="622">
        <v>-9.9059682350110005</v>
      </c>
      <c r="K205" s="629">
        <v>0.96347893864400003</v>
      </c>
    </row>
    <row r="206" spans="1:11" ht="14.4" customHeight="1" thickBot="1" x14ac:dyDescent="0.35">
      <c r="A206" s="638" t="s">
        <v>509</v>
      </c>
      <c r="B206" s="616">
        <v>3</v>
      </c>
      <c r="C206" s="616">
        <v>79.974999999999994</v>
      </c>
      <c r="D206" s="617">
        <v>76.974999999999994</v>
      </c>
      <c r="E206" s="618">
        <v>26.658333333333001</v>
      </c>
      <c r="F206" s="616">
        <v>56.541230447189001</v>
      </c>
      <c r="G206" s="617">
        <v>56.541230447189001</v>
      </c>
      <c r="H206" s="619">
        <v>0</v>
      </c>
      <c r="I206" s="616">
        <v>22.4</v>
      </c>
      <c r="J206" s="617">
        <v>-34.141230447189002</v>
      </c>
      <c r="K206" s="620">
        <v>0.39617107414899999</v>
      </c>
    </row>
    <row r="207" spans="1:11" ht="14.4" customHeight="1" thickBot="1" x14ac:dyDescent="0.35">
      <c r="A207" s="638" t="s">
        <v>510</v>
      </c>
      <c r="B207" s="616">
        <v>166</v>
      </c>
      <c r="C207" s="616">
        <v>247.95833999999999</v>
      </c>
      <c r="D207" s="617">
        <v>81.958340000000007</v>
      </c>
      <c r="E207" s="618">
        <v>1.493724939759</v>
      </c>
      <c r="F207" s="616">
        <v>214.69864778782201</v>
      </c>
      <c r="G207" s="617">
        <v>214.69864778782201</v>
      </c>
      <c r="H207" s="619">
        <v>35.677759999999999</v>
      </c>
      <c r="I207" s="616">
        <v>238.93391</v>
      </c>
      <c r="J207" s="617">
        <v>24.235262212178</v>
      </c>
      <c r="K207" s="620">
        <v>1.1128803672580001</v>
      </c>
    </row>
    <row r="208" spans="1:11" ht="14.4" customHeight="1" thickBot="1" x14ac:dyDescent="0.35">
      <c r="A208" s="637" t="s">
        <v>511</v>
      </c>
      <c r="B208" s="621">
        <v>0</v>
      </c>
      <c r="C208" s="621">
        <v>4.056</v>
      </c>
      <c r="D208" s="622">
        <v>4.056</v>
      </c>
      <c r="E208" s="623" t="s">
        <v>343</v>
      </c>
      <c r="F208" s="621">
        <v>0</v>
      </c>
      <c r="G208" s="622">
        <v>0</v>
      </c>
      <c r="H208" s="624">
        <v>14.25</v>
      </c>
      <c r="I208" s="621">
        <v>31.122710000000001</v>
      </c>
      <c r="J208" s="622">
        <v>31.122710000000001</v>
      </c>
      <c r="K208" s="625" t="s">
        <v>311</v>
      </c>
    </row>
    <row r="209" spans="1:11" ht="14.4" customHeight="1" thickBot="1" x14ac:dyDescent="0.35">
      <c r="A209" s="638" t="s">
        <v>512</v>
      </c>
      <c r="B209" s="616">
        <v>0</v>
      </c>
      <c r="C209" s="616">
        <v>4.056</v>
      </c>
      <c r="D209" s="617">
        <v>4.056</v>
      </c>
      <c r="E209" s="626" t="s">
        <v>343</v>
      </c>
      <c r="F209" s="616">
        <v>0</v>
      </c>
      <c r="G209" s="617">
        <v>0</v>
      </c>
      <c r="H209" s="619">
        <v>14.25</v>
      </c>
      <c r="I209" s="616">
        <v>31.122710000000001</v>
      </c>
      <c r="J209" s="617">
        <v>31.122710000000001</v>
      </c>
      <c r="K209" s="627" t="s">
        <v>311</v>
      </c>
    </row>
    <row r="210" spans="1:11" ht="14.4" customHeight="1" thickBot="1" x14ac:dyDescent="0.35">
      <c r="A210" s="635" t="s">
        <v>513</v>
      </c>
      <c r="B210" s="616">
        <v>75.594457480315995</v>
      </c>
      <c r="C210" s="616">
        <v>91.257999999999996</v>
      </c>
      <c r="D210" s="617">
        <v>15.663542519683</v>
      </c>
      <c r="E210" s="618">
        <v>1.207204906838</v>
      </c>
      <c r="F210" s="616">
        <v>52.360591607628997</v>
      </c>
      <c r="G210" s="617">
        <v>52.360591607628997</v>
      </c>
      <c r="H210" s="619">
        <v>1.444</v>
      </c>
      <c r="I210" s="616">
        <v>145.80600000000001</v>
      </c>
      <c r="J210" s="617">
        <v>93.445408392369998</v>
      </c>
      <c r="K210" s="620">
        <v>2.7846515007430002</v>
      </c>
    </row>
    <row r="211" spans="1:11" ht="14.4" customHeight="1" thickBot="1" x14ac:dyDescent="0.35">
      <c r="A211" s="641" t="s">
        <v>514</v>
      </c>
      <c r="B211" s="621">
        <v>75.594457480315995</v>
      </c>
      <c r="C211" s="621">
        <v>91.257999999999996</v>
      </c>
      <c r="D211" s="622">
        <v>15.663542519683</v>
      </c>
      <c r="E211" s="628">
        <v>1.207204906838</v>
      </c>
      <c r="F211" s="621">
        <v>52.360591607628997</v>
      </c>
      <c r="G211" s="622">
        <v>52.360591607628997</v>
      </c>
      <c r="H211" s="624">
        <v>1.444</v>
      </c>
      <c r="I211" s="621">
        <v>145.80600000000001</v>
      </c>
      <c r="J211" s="622">
        <v>93.445408392369998</v>
      </c>
      <c r="K211" s="629">
        <v>2.7846515007430002</v>
      </c>
    </row>
    <row r="212" spans="1:11" ht="14.4" customHeight="1" thickBot="1" x14ac:dyDescent="0.35">
      <c r="A212" s="637" t="s">
        <v>515</v>
      </c>
      <c r="B212" s="621">
        <v>55.000000000013998</v>
      </c>
      <c r="C212" s="621">
        <v>73.930000000000007</v>
      </c>
      <c r="D212" s="622">
        <v>18.929999999985</v>
      </c>
      <c r="E212" s="628">
        <v>1.3441818181809999</v>
      </c>
      <c r="F212" s="621">
        <v>36.157035636772001</v>
      </c>
      <c r="G212" s="622">
        <v>36.157035636772001</v>
      </c>
      <c r="H212" s="624">
        <v>0</v>
      </c>
      <c r="I212" s="621">
        <v>128.47800000000001</v>
      </c>
      <c r="J212" s="622">
        <v>92.320964363227006</v>
      </c>
      <c r="K212" s="629">
        <v>3.553333334365</v>
      </c>
    </row>
    <row r="213" spans="1:11" ht="14.4" customHeight="1" thickBot="1" x14ac:dyDescent="0.35">
      <c r="A213" s="638" t="s">
        <v>516</v>
      </c>
      <c r="B213" s="616">
        <v>55.000000000013998</v>
      </c>
      <c r="C213" s="616">
        <v>73.930000000000007</v>
      </c>
      <c r="D213" s="617">
        <v>18.929999999985</v>
      </c>
      <c r="E213" s="618">
        <v>1.3441818181809999</v>
      </c>
      <c r="F213" s="616">
        <v>36.157035636772001</v>
      </c>
      <c r="G213" s="617">
        <v>36.157035636772001</v>
      </c>
      <c r="H213" s="619">
        <v>0</v>
      </c>
      <c r="I213" s="616">
        <v>128.47800000000001</v>
      </c>
      <c r="J213" s="617">
        <v>92.320964363227006</v>
      </c>
      <c r="K213" s="620">
        <v>3.553333334365</v>
      </c>
    </row>
    <row r="214" spans="1:11" ht="14.4" customHeight="1" thickBot="1" x14ac:dyDescent="0.35">
      <c r="A214" s="640" t="s">
        <v>517</v>
      </c>
      <c r="B214" s="616">
        <v>20.594457480300999</v>
      </c>
      <c r="C214" s="616">
        <v>17.327999999999999</v>
      </c>
      <c r="D214" s="617">
        <v>-3.2664574803009998</v>
      </c>
      <c r="E214" s="618">
        <v>0.84139142857100002</v>
      </c>
      <c r="F214" s="616">
        <v>16.203555970857</v>
      </c>
      <c r="G214" s="617">
        <v>16.203555970857</v>
      </c>
      <c r="H214" s="619">
        <v>1.444</v>
      </c>
      <c r="I214" s="616">
        <v>17.327999999999999</v>
      </c>
      <c r="J214" s="617">
        <v>1.1244440291419999</v>
      </c>
      <c r="K214" s="620">
        <v>1.0693948927729999</v>
      </c>
    </row>
    <row r="215" spans="1:11" ht="14.4" customHeight="1" thickBot="1" x14ac:dyDescent="0.35">
      <c r="A215" s="638" t="s">
        <v>518</v>
      </c>
      <c r="B215" s="616">
        <v>20.594457480300999</v>
      </c>
      <c r="C215" s="616">
        <v>17.327999999999999</v>
      </c>
      <c r="D215" s="617">
        <v>-3.2664574803009998</v>
      </c>
      <c r="E215" s="618">
        <v>0.84139142857100002</v>
      </c>
      <c r="F215" s="616">
        <v>16.203555970857</v>
      </c>
      <c r="G215" s="617">
        <v>16.203555970857</v>
      </c>
      <c r="H215" s="619">
        <v>1.444</v>
      </c>
      <c r="I215" s="616">
        <v>17.327999999999999</v>
      </c>
      <c r="J215" s="617">
        <v>1.1244440291419999</v>
      </c>
      <c r="K215" s="620">
        <v>1.0693948927729999</v>
      </c>
    </row>
    <row r="216" spans="1:11" ht="14.4" customHeight="1" thickBot="1" x14ac:dyDescent="0.35">
      <c r="A216" s="634" t="s">
        <v>519</v>
      </c>
      <c r="B216" s="616">
        <v>14155.8566167387</v>
      </c>
      <c r="C216" s="616">
        <v>16883.731390000001</v>
      </c>
      <c r="D216" s="617">
        <v>2727.8747732613001</v>
      </c>
      <c r="E216" s="618">
        <v>1.1927029106830001</v>
      </c>
      <c r="F216" s="616">
        <v>15752.755262520501</v>
      </c>
      <c r="G216" s="617">
        <v>15752.755262520501</v>
      </c>
      <c r="H216" s="619">
        <v>1606.4415100000001</v>
      </c>
      <c r="I216" s="616">
        <v>17223.740760000001</v>
      </c>
      <c r="J216" s="617">
        <v>1470.9854974795401</v>
      </c>
      <c r="K216" s="620">
        <v>1.093379569031</v>
      </c>
    </row>
    <row r="217" spans="1:11" ht="14.4" customHeight="1" thickBot="1" x14ac:dyDescent="0.35">
      <c r="A217" s="639" t="s">
        <v>520</v>
      </c>
      <c r="B217" s="621">
        <v>14155.8566167387</v>
      </c>
      <c r="C217" s="621">
        <v>16883.731390000001</v>
      </c>
      <c r="D217" s="622">
        <v>2727.8747732613001</v>
      </c>
      <c r="E217" s="628">
        <v>1.1927029106830001</v>
      </c>
      <c r="F217" s="621">
        <v>15752.755262520501</v>
      </c>
      <c r="G217" s="622">
        <v>15752.755262520501</v>
      </c>
      <c r="H217" s="624">
        <v>1606.4415100000001</v>
      </c>
      <c r="I217" s="621">
        <v>17223.740760000001</v>
      </c>
      <c r="J217" s="622">
        <v>1470.9854974795401</v>
      </c>
      <c r="K217" s="629">
        <v>1.093379569031</v>
      </c>
    </row>
    <row r="218" spans="1:11" ht="14.4" customHeight="1" thickBot="1" x14ac:dyDescent="0.35">
      <c r="A218" s="641" t="s">
        <v>54</v>
      </c>
      <c r="B218" s="621">
        <v>14155.8566167387</v>
      </c>
      <c r="C218" s="621">
        <v>16883.731390000001</v>
      </c>
      <c r="D218" s="622">
        <v>2727.8747732613001</v>
      </c>
      <c r="E218" s="628">
        <v>1.1927029106830001</v>
      </c>
      <c r="F218" s="621">
        <v>15752.755262520501</v>
      </c>
      <c r="G218" s="622">
        <v>15752.755262520501</v>
      </c>
      <c r="H218" s="624">
        <v>1606.4415100000001</v>
      </c>
      <c r="I218" s="621">
        <v>17223.740760000001</v>
      </c>
      <c r="J218" s="622">
        <v>1470.9854974795401</v>
      </c>
      <c r="K218" s="629">
        <v>1.093379569031</v>
      </c>
    </row>
    <row r="219" spans="1:11" ht="14.4" customHeight="1" thickBot="1" x14ac:dyDescent="0.35">
      <c r="A219" s="637" t="s">
        <v>521</v>
      </c>
      <c r="B219" s="621">
        <v>109.950614392755</v>
      </c>
      <c r="C219" s="621">
        <v>107.04625</v>
      </c>
      <c r="D219" s="622">
        <v>-2.9043643927540002</v>
      </c>
      <c r="E219" s="628">
        <v>0.97358482798099999</v>
      </c>
      <c r="F219" s="621">
        <v>112.38646824924599</v>
      </c>
      <c r="G219" s="622">
        <v>112.38646824924599</v>
      </c>
      <c r="H219" s="624">
        <v>9.34</v>
      </c>
      <c r="I219" s="621">
        <v>105.771</v>
      </c>
      <c r="J219" s="622">
        <v>-6.6154682492449997</v>
      </c>
      <c r="K219" s="629">
        <v>0.94113643437399996</v>
      </c>
    </row>
    <row r="220" spans="1:11" ht="14.4" customHeight="1" thickBot="1" x14ac:dyDescent="0.35">
      <c r="A220" s="638" t="s">
        <v>522</v>
      </c>
      <c r="B220" s="616">
        <v>109.950614392755</v>
      </c>
      <c r="C220" s="616">
        <v>107.04625</v>
      </c>
      <c r="D220" s="617">
        <v>-2.9043643927540002</v>
      </c>
      <c r="E220" s="618">
        <v>0.97358482798099999</v>
      </c>
      <c r="F220" s="616">
        <v>112.38646824924599</v>
      </c>
      <c r="G220" s="617">
        <v>112.38646824924599</v>
      </c>
      <c r="H220" s="619">
        <v>9.34</v>
      </c>
      <c r="I220" s="616">
        <v>105.771</v>
      </c>
      <c r="J220" s="617">
        <v>-6.6154682492449997</v>
      </c>
      <c r="K220" s="620">
        <v>0.94113643437399996</v>
      </c>
    </row>
    <row r="221" spans="1:11" ht="14.4" customHeight="1" thickBot="1" x14ac:dyDescent="0.35">
      <c r="A221" s="637" t="s">
        <v>523</v>
      </c>
      <c r="B221" s="621">
        <v>67.552193841033002</v>
      </c>
      <c r="C221" s="621">
        <v>94.312759999999997</v>
      </c>
      <c r="D221" s="622">
        <v>26.760566158966</v>
      </c>
      <c r="E221" s="628">
        <v>1.3961465148250001</v>
      </c>
      <c r="F221" s="621">
        <v>136.15528608195899</v>
      </c>
      <c r="G221" s="622">
        <v>136.15528608195899</v>
      </c>
      <c r="H221" s="624">
        <v>10.619300000000001</v>
      </c>
      <c r="I221" s="621">
        <v>115.32782</v>
      </c>
      <c r="J221" s="622">
        <v>-20.827466081958999</v>
      </c>
      <c r="K221" s="629">
        <v>0.84703152788699998</v>
      </c>
    </row>
    <row r="222" spans="1:11" ht="14.4" customHeight="1" thickBot="1" x14ac:dyDescent="0.35">
      <c r="A222" s="638" t="s">
        <v>524</v>
      </c>
      <c r="B222" s="616">
        <v>22.001948558066999</v>
      </c>
      <c r="C222" s="616">
        <v>54.02</v>
      </c>
      <c r="D222" s="617">
        <v>32.018051441932997</v>
      </c>
      <c r="E222" s="618">
        <v>2.455237083089</v>
      </c>
      <c r="F222" s="616">
        <v>81.849307431786997</v>
      </c>
      <c r="G222" s="617">
        <v>81.849307431786997</v>
      </c>
      <c r="H222" s="619">
        <v>7.4</v>
      </c>
      <c r="I222" s="616">
        <v>71.41</v>
      </c>
      <c r="J222" s="617">
        <v>-10.439307431787</v>
      </c>
      <c r="K222" s="620">
        <v>0.87245698516699999</v>
      </c>
    </row>
    <row r="223" spans="1:11" ht="14.4" customHeight="1" thickBot="1" x14ac:dyDescent="0.35">
      <c r="A223" s="638" t="s">
        <v>525</v>
      </c>
      <c r="B223" s="616">
        <v>9.7455068296179999</v>
      </c>
      <c r="C223" s="616">
        <v>0.18528</v>
      </c>
      <c r="D223" s="617">
        <v>-9.5602268296179993</v>
      </c>
      <c r="E223" s="618">
        <v>1.90118383E-2</v>
      </c>
      <c r="F223" s="616">
        <v>3.2478634813479998</v>
      </c>
      <c r="G223" s="617">
        <v>3.2478634813479998</v>
      </c>
      <c r="H223" s="619">
        <v>0</v>
      </c>
      <c r="I223" s="616">
        <v>0.81889999999999996</v>
      </c>
      <c r="J223" s="617">
        <v>-2.4289634813480001</v>
      </c>
      <c r="K223" s="620">
        <v>0.25213498187400002</v>
      </c>
    </row>
    <row r="224" spans="1:11" ht="14.4" customHeight="1" thickBot="1" x14ac:dyDescent="0.35">
      <c r="A224" s="638" t="s">
        <v>526</v>
      </c>
      <c r="B224" s="616">
        <v>35.804738453346999</v>
      </c>
      <c r="C224" s="616">
        <v>40.107480000000002</v>
      </c>
      <c r="D224" s="617">
        <v>4.3027415466520003</v>
      </c>
      <c r="E224" s="618">
        <v>1.120172405455</v>
      </c>
      <c r="F224" s="616">
        <v>51.058115168823001</v>
      </c>
      <c r="G224" s="617">
        <v>51.058115168823001</v>
      </c>
      <c r="H224" s="619">
        <v>3.2193000000000001</v>
      </c>
      <c r="I224" s="616">
        <v>43.09892</v>
      </c>
      <c r="J224" s="617">
        <v>-7.9591951688230003</v>
      </c>
      <c r="K224" s="620">
        <v>0.84411498265200002</v>
      </c>
    </row>
    <row r="225" spans="1:11" ht="14.4" customHeight="1" thickBot="1" x14ac:dyDescent="0.35">
      <c r="A225" s="637" t="s">
        <v>527</v>
      </c>
      <c r="B225" s="621">
        <v>1006.21267231084</v>
      </c>
      <c r="C225" s="621">
        <v>1072.4945</v>
      </c>
      <c r="D225" s="622">
        <v>66.281827689159996</v>
      </c>
      <c r="E225" s="628">
        <v>1.0658725829169999</v>
      </c>
      <c r="F225" s="621">
        <v>998.67489605446599</v>
      </c>
      <c r="G225" s="622">
        <v>998.67489605446599</v>
      </c>
      <c r="H225" s="624">
        <v>74.674599999999998</v>
      </c>
      <c r="I225" s="621">
        <v>1008.46446</v>
      </c>
      <c r="J225" s="622">
        <v>9.7895639455340007</v>
      </c>
      <c r="K225" s="629">
        <v>1.0098025533470001</v>
      </c>
    </row>
    <row r="226" spans="1:11" ht="14.4" customHeight="1" thickBot="1" x14ac:dyDescent="0.35">
      <c r="A226" s="638" t="s">
        <v>528</v>
      </c>
      <c r="B226" s="616">
        <v>1006.21267231084</v>
      </c>
      <c r="C226" s="616">
        <v>1072.4945</v>
      </c>
      <c r="D226" s="617">
        <v>66.281827689159996</v>
      </c>
      <c r="E226" s="618">
        <v>1.0658725829169999</v>
      </c>
      <c r="F226" s="616">
        <v>998.67489605446599</v>
      </c>
      <c r="G226" s="617">
        <v>998.67489605446599</v>
      </c>
      <c r="H226" s="619">
        <v>74.674599999999998</v>
      </c>
      <c r="I226" s="616">
        <v>1008.46446</v>
      </c>
      <c r="J226" s="617">
        <v>9.7895639455340007</v>
      </c>
      <c r="K226" s="620">
        <v>1.0098025533470001</v>
      </c>
    </row>
    <row r="227" spans="1:11" ht="14.4" customHeight="1" thickBot="1" x14ac:dyDescent="0.35">
      <c r="A227" s="637" t="s">
        <v>529</v>
      </c>
      <c r="B227" s="621">
        <v>0</v>
      </c>
      <c r="C227" s="621">
        <v>4.5869999999999997</v>
      </c>
      <c r="D227" s="622">
        <v>4.5869999999999997</v>
      </c>
      <c r="E227" s="623" t="s">
        <v>311</v>
      </c>
      <c r="F227" s="621">
        <v>0</v>
      </c>
      <c r="G227" s="622">
        <v>0</v>
      </c>
      <c r="H227" s="624">
        <v>0.38600000000000001</v>
      </c>
      <c r="I227" s="621">
        <v>5.1239999999999997</v>
      </c>
      <c r="J227" s="622">
        <v>5.1239999999999997</v>
      </c>
      <c r="K227" s="625" t="s">
        <v>343</v>
      </c>
    </row>
    <row r="228" spans="1:11" ht="14.4" customHeight="1" thickBot="1" x14ac:dyDescent="0.35">
      <c r="A228" s="638" t="s">
        <v>530</v>
      </c>
      <c r="B228" s="616">
        <v>0</v>
      </c>
      <c r="C228" s="616">
        <v>4.5869999999999997</v>
      </c>
      <c r="D228" s="617">
        <v>4.5869999999999997</v>
      </c>
      <c r="E228" s="626" t="s">
        <v>311</v>
      </c>
      <c r="F228" s="616">
        <v>0</v>
      </c>
      <c r="G228" s="617">
        <v>0</v>
      </c>
      <c r="H228" s="619">
        <v>0.38600000000000001</v>
      </c>
      <c r="I228" s="616">
        <v>5.1239999999999997</v>
      </c>
      <c r="J228" s="617">
        <v>5.1239999999999997</v>
      </c>
      <c r="K228" s="627" t="s">
        <v>343</v>
      </c>
    </row>
    <row r="229" spans="1:11" ht="14.4" customHeight="1" thickBot="1" x14ac:dyDescent="0.35">
      <c r="A229" s="637" t="s">
        <v>531</v>
      </c>
      <c r="B229" s="621">
        <v>1189</v>
      </c>
      <c r="C229" s="621">
        <v>1085.8303900000001</v>
      </c>
      <c r="D229" s="622">
        <v>-103.169609999999</v>
      </c>
      <c r="E229" s="628">
        <v>0.91322993271599995</v>
      </c>
      <c r="F229" s="621">
        <v>1121.4935871923601</v>
      </c>
      <c r="G229" s="622">
        <v>1121.4935871923601</v>
      </c>
      <c r="H229" s="624">
        <v>112.00597999999999</v>
      </c>
      <c r="I229" s="621">
        <v>1073.0314599999999</v>
      </c>
      <c r="J229" s="622">
        <v>-48.462127192357002</v>
      </c>
      <c r="K229" s="629">
        <v>0.95678786954600004</v>
      </c>
    </row>
    <row r="230" spans="1:11" ht="14.4" customHeight="1" thickBot="1" x14ac:dyDescent="0.35">
      <c r="A230" s="638" t="s">
        <v>532</v>
      </c>
      <c r="B230" s="616">
        <v>1189</v>
      </c>
      <c r="C230" s="616">
        <v>1085.8303900000001</v>
      </c>
      <c r="D230" s="617">
        <v>-103.169609999999</v>
      </c>
      <c r="E230" s="618">
        <v>0.91322993271599995</v>
      </c>
      <c r="F230" s="616">
        <v>1121.4935871923601</v>
      </c>
      <c r="G230" s="617">
        <v>1121.4935871923601</v>
      </c>
      <c r="H230" s="619">
        <v>112.00597999999999</v>
      </c>
      <c r="I230" s="616">
        <v>1073.0314599999999</v>
      </c>
      <c r="J230" s="617">
        <v>-48.462127192357002</v>
      </c>
      <c r="K230" s="620">
        <v>0.95678786954600004</v>
      </c>
    </row>
    <row r="231" spans="1:11" ht="14.4" customHeight="1" thickBot="1" x14ac:dyDescent="0.35">
      <c r="A231" s="637" t="s">
        <v>533</v>
      </c>
      <c r="B231" s="621">
        <v>0</v>
      </c>
      <c r="C231" s="621">
        <v>2135.9487800000002</v>
      </c>
      <c r="D231" s="622">
        <v>2135.9487800000002</v>
      </c>
      <c r="E231" s="623" t="s">
        <v>311</v>
      </c>
      <c r="F231" s="621">
        <v>0</v>
      </c>
      <c r="G231" s="622">
        <v>0</v>
      </c>
      <c r="H231" s="624">
        <v>151.73043000000001</v>
      </c>
      <c r="I231" s="621">
        <v>1953.8577</v>
      </c>
      <c r="J231" s="622">
        <v>1953.8577</v>
      </c>
      <c r="K231" s="625" t="s">
        <v>343</v>
      </c>
    </row>
    <row r="232" spans="1:11" ht="14.4" customHeight="1" thickBot="1" x14ac:dyDescent="0.35">
      <c r="A232" s="638" t="s">
        <v>534</v>
      </c>
      <c r="B232" s="616">
        <v>0</v>
      </c>
      <c r="C232" s="616">
        <v>2135.9487800000002</v>
      </c>
      <c r="D232" s="617">
        <v>2135.9487800000002</v>
      </c>
      <c r="E232" s="626" t="s">
        <v>311</v>
      </c>
      <c r="F232" s="616">
        <v>0</v>
      </c>
      <c r="G232" s="617">
        <v>0</v>
      </c>
      <c r="H232" s="619">
        <v>151.73043000000001</v>
      </c>
      <c r="I232" s="616">
        <v>1953.8577</v>
      </c>
      <c r="J232" s="617">
        <v>1953.8577</v>
      </c>
      <c r="K232" s="627" t="s">
        <v>343</v>
      </c>
    </row>
    <row r="233" spans="1:11" ht="14.4" customHeight="1" thickBot="1" x14ac:dyDescent="0.35">
      <c r="A233" s="637" t="s">
        <v>535</v>
      </c>
      <c r="B233" s="621">
        <v>11783.141136194101</v>
      </c>
      <c r="C233" s="621">
        <v>12383.511710000001</v>
      </c>
      <c r="D233" s="622">
        <v>600.37057380592501</v>
      </c>
      <c r="E233" s="628">
        <v>1.0509516577</v>
      </c>
      <c r="F233" s="621">
        <v>13384.045024942399</v>
      </c>
      <c r="G233" s="622">
        <v>13384.045024942399</v>
      </c>
      <c r="H233" s="624">
        <v>1247.6851999999999</v>
      </c>
      <c r="I233" s="621">
        <v>12962.16432</v>
      </c>
      <c r="J233" s="622">
        <v>-421.88070494242498</v>
      </c>
      <c r="K233" s="629">
        <v>0.96847883400300006</v>
      </c>
    </row>
    <row r="234" spans="1:11" ht="14.4" customHeight="1" thickBot="1" x14ac:dyDescent="0.35">
      <c r="A234" s="638" t="s">
        <v>536</v>
      </c>
      <c r="B234" s="616">
        <v>11783.141136194101</v>
      </c>
      <c r="C234" s="616">
        <v>12383.511710000001</v>
      </c>
      <c r="D234" s="617">
        <v>600.37057380592501</v>
      </c>
      <c r="E234" s="618">
        <v>1.0509516577</v>
      </c>
      <c r="F234" s="616">
        <v>13384.045024942399</v>
      </c>
      <c r="G234" s="617">
        <v>13384.045024942399</v>
      </c>
      <c r="H234" s="619">
        <v>1247.6851999999999</v>
      </c>
      <c r="I234" s="616">
        <v>12962.16432</v>
      </c>
      <c r="J234" s="617">
        <v>-421.88070494242498</v>
      </c>
      <c r="K234" s="620">
        <v>0.96847883400300006</v>
      </c>
    </row>
    <row r="235" spans="1:11" ht="14.4" customHeight="1" thickBot="1" x14ac:dyDescent="0.35">
      <c r="A235" s="642" t="s">
        <v>537</v>
      </c>
      <c r="B235" s="621">
        <v>0</v>
      </c>
      <c r="C235" s="621">
        <v>2.8908</v>
      </c>
      <c r="D235" s="622">
        <v>2.8908</v>
      </c>
      <c r="E235" s="623" t="s">
        <v>311</v>
      </c>
      <c r="F235" s="621">
        <v>0</v>
      </c>
      <c r="G235" s="622">
        <v>0</v>
      </c>
      <c r="H235" s="624">
        <v>0</v>
      </c>
      <c r="I235" s="621">
        <v>0.20583000000000001</v>
      </c>
      <c r="J235" s="622">
        <v>0.20583000000000001</v>
      </c>
      <c r="K235" s="625" t="s">
        <v>343</v>
      </c>
    </row>
    <row r="236" spans="1:11" ht="14.4" customHeight="1" thickBot="1" x14ac:dyDescent="0.35">
      <c r="A236" s="639" t="s">
        <v>538</v>
      </c>
      <c r="B236" s="621">
        <v>0</v>
      </c>
      <c r="C236" s="621">
        <v>2.8908</v>
      </c>
      <c r="D236" s="622">
        <v>2.8908</v>
      </c>
      <c r="E236" s="623" t="s">
        <v>311</v>
      </c>
      <c r="F236" s="621">
        <v>0</v>
      </c>
      <c r="G236" s="622">
        <v>0</v>
      </c>
      <c r="H236" s="624">
        <v>0</v>
      </c>
      <c r="I236" s="621">
        <v>0.20583000000000001</v>
      </c>
      <c r="J236" s="622">
        <v>0.20583000000000001</v>
      </c>
      <c r="K236" s="625" t="s">
        <v>343</v>
      </c>
    </row>
    <row r="237" spans="1:11" ht="14.4" customHeight="1" thickBot="1" x14ac:dyDescent="0.35">
      <c r="A237" s="641" t="s">
        <v>539</v>
      </c>
      <c r="B237" s="621">
        <v>0</v>
      </c>
      <c r="C237" s="621">
        <v>2.8908</v>
      </c>
      <c r="D237" s="622">
        <v>2.8908</v>
      </c>
      <c r="E237" s="623" t="s">
        <v>311</v>
      </c>
      <c r="F237" s="621">
        <v>0</v>
      </c>
      <c r="G237" s="622">
        <v>0</v>
      </c>
      <c r="H237" s="624">
        <v>0</v>
      </c>
      <c r="I237" s="621">
        <v>0.20583000000000001</v>
      </c>
      <c r="J237" s="622">
        <v>0.20583000000000001</v>
      </c>
      <c r="K237" s="625" t="s">
        <v>343</v>
      </c>
    </row>
    <row r="238" spans="1:11" ht="14.4" customHeight="1" thickBot="1" x14ac:dyDescent="0.35">
      <c r="A238" s="637" t="s">
        <v>540</v>
      </c>
      <c r="B238" s="621">
        <v>0</v>
      </c>
      <c r="C238" s="621">
        <v>2.8908</v>
      </c>
      <c r="D238" s="622">
        <v>2.8908</v>
      </c>
      <c r="E238" s="623" t="s">
        <v>311</v>
      </c>
      <c r="F238" s="621">
        <v>0</v>
      </c>
      <c r="G238" s="622">
        <v>0</v>
      </c>
      <c r="H238" s="624">
        <v>0</v>
      </c>
      <c r="I238" s="621">
        <v>0.20583000000000001</v>
      </c>
      <c r="J238" s="622">
        <v>0.20583000000000001</v>
      </c>
      <c r="K238" s="625" t="s">
        <v>343</v>
      </c>
    </row>
    <row r="239" spans="1:11" ht="14.4" customHeight="1" thickBot="1" x14ac:dyDescent="0.35">
      <c r="A239" s="638" t="s">
        <v>541</v>
      </c>
      <c r="B239" s="616">
        <v>0</v>
      </c>
      <c r="C239" s="616">
        <v>0</v>
      </c>
      <c r="D239" s="617">
        <v>0</v>
      </c>
      <c r="E239" s="626" t="s">
        <v>311</v>
      </c>
      <c r="F239" s="616">
        <v>0</v>
      </c>
      <c r="G239" s="617">
        <v>0</v>
      </c>
      <c r="H239" s="619">
        <v>0</v>
      </c>
      <c r="I239" s="616">
        <v>0.20583000000000001</v>
      </c>
      <c r="J239" s="617">
        <v>0.20583000000000001</v>
      </c>
      <c r="K239" s="627" t="s">
        <v>343</v>
      </c>
    </row>
    <row r="240" spans="1:11" ht="14.4" customHeight="1" thickBot="1" x14ac:dyDescent="0.35">
      <c r="A240" s="638" t="s">
        <v>542</v>
      </c>
      <c r="B240" s="616">
        <v>0</v>
      </c>
      <c r="C240" s="616">
        <v>2.8908</v>
      </c>
      <c r="D240" s="617">
        <v>2.8908</v>
      </c>
      <c r="E240" s="626" t="s">
        <v>343</v>
      </c>
      <c r="F240" s="616">
        <v>0</v>
      </c>
      <c r="G240" s="617">
        <v>0</v>
      </c>
      <c r="H240" s="619">
        <v>0</v>
      </c>
      <c r="I240" s="616">
        <v>0</v>
      </c>
      <c r="J240" s="617">
        <v>0</v>
      </c>
      <c r="K240" s="620">
        <v>0</v>
      </c>
    </row>
    <row r="241" spans="1:11" ht="14.4" customHeight="1" thickBot="1" x14ac:dyDescent="0.35">
      <c r="A241" s="643"/>
      <c r="B241" s="616">
        <v>11980.9174192336</v>
      </c>
      <c r="C241" s="616">
        <v>5413.1814200000099</v>
      </c>
      <c r="D241" s="617">
        <v>-6567.7359992335796</v>
      </c>
      <c r="E241" s="618">
        <v>0.45181693776699999</v>
      </c>
      <c r="F241" s="616">
        <v>19149.419758686501</v>
      </c>
      <c r="G241" s="617">
        <v>19149.419758686501</v>
      </c>
      <c r="H241" s="619">
        <v>3788.39490999993</v>
      </c>
      <c r="I241" s="616">
        <v>-13537.156070000099</v>
      </c>
      <c r="J241" s="617">
        <v>-32686.575828686498</v>
      </c>
      <c r="K241" s="620">
        <v>-0.70692251987700006</v>
      </c>
    </row>
    <row r="242" spans="1:11" ht="14.4" customHeight="1" thickBot="1" x14ac:dyDescent="0.35">
      <c r="A242" s="644" t="s">
        <v>66</v>
      </c>
      <c r="B242" s="630">
        <v>11980.9174192336</v>
      </c>
      <c r="C242" s="630">
        <v>5413.1814200000099</v>
      </c>
      <c r="D242" s="631">
        <v>-6567.7359992335696</v>
      </c>
      <c r="E242" s="632" t="s">
        <v>311</v>
      </c>
      <c r="F242" s="630">
        <v>19149.419758686501</v>
      </c>
      <c r="G242" s="631">
        <v>19149.419758686501</v>
      </c>
      <c r="H242" s="630">
        <v>3788.39490999993</v>
      </c>
      <c r="I242" s="630">
        <v>-13537.156070000099</v>
      </c>
      <c r="J242" s="631">
        <v>-32686.5758286866</v>
      </c>
      <c r="K242" s="633">
        <v>-0.70692251987700006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543</v>
      </c>
      <c r="B5" s="646" t="s">
        <v>544</v>
      </c>
      <c r="C5" s="647" t="s">
        <v>545</v>
      </c>
      <c r="D5" s="647" t="s">
        <v>545</v>
      </c>
      <c r="E5" s="647"/>
      <c r="F5" s="647" t="s">
        <v>545</v>
      </c>
      <c r="G5" s="647" t="s">
        <v>545</v>
      </c>
      <c r="H5" s="647" t="s">
        <v>545</v>
      </c>
      <c r="I5" s="648" t="s">
        <v>545</v>
      </c>
      <c r="J5" s="649" t="s">
        <v>74</v>
      </c>
    </row>
    <row r="6" spans="1:10" ht="14.4" customHeight="1" x14ac:dyDescent="0.3">
      <c r="A6" s="645" t="s">
        <v>543</v>
      </c>
      <c r="B6" s="646" t="s">
        <v>319</v>
      </c>
      <c r="C6" s="647">
        <v>14451.726280000004</v>
      </c>
      <c r="D6" s="647">
        <v>14713.912950000005</v>
      </c>
      <c r="E6" s="647"/>
      <c r="F6" s="647">
        <v>14982.911340000006</v>
      </c>
      <c r="G6" s="647">
        <v>14905.604745150666</v>
      </c>
      <c r="H6" s="647">
        <v>77.306594849340399</v>
      </c>
      <c r="I6" s="648">
        <v>1.0051864111635249</v>
      </c>
      <c r="J6" s="649" t="s">
        <v>1</v>
      </c>
    </row>
    <row r="7" spans="1:10" ht="14.4" customHeight="1" x14ac:dyDescent="0.3">
      <c r="A7" s="645" t="s">
        <v>543</v>
      </c>
      <c r="B7" s="646" t="s">
        <v>320</v>
      </c>
      <c r="C7" s="647" t="s">
        <v>545</v>
      </c>
      <c r="D7" s="647">
        <v>1056.9809799999989</v>
      </c>
      <c r="E7" s="647"/>
      <c r="F7" s="647">
        <v>932.58230999999898</v>
      </c>
      <c r="G7" s="647">
        <v>1106.0000998491071</v>
      </c>
      <c r="H7" s="647">
        <v>-173.41778984910809</v>
      </c>
      <c r="I7" s="648">
        <v>0.84320273581099348</v>
      </c>
      <c r="J7" s="649" t="s">
        <v>1</v>
      </c>
    </row>
    <row r="8" spans="1:10" ht="14.4" customHeight="1" x14ac:dyDescent="0.3">
      <c r="A8" s="645" t="s">
        <v>543</v>
      </c>
      <c r="B8" s="646" t="s">
        <v>321</v>
      </c>
      <c r="C8" s="647">
        <v>1426.4311699999998</v>
      </c>
      <c r="D8" s="647">
        <v>470.14711000000005</v>
      </c>
      <c r="E8" s="647"/>
      <c r="F8" s="647">
        <v>393.43788000000001</v>
      </c>
      <c r="G8" s="647">
        <v>472.00004261191702</v>
      </c>
      <c r="H8" s="647">
        <v>-78.562162611917017</v>
      </c>
      <c r="I8" s="648">
        <v>0.83355475525558043</v>
      </c>
      <c r="J8" s="649" t="s">
        <v>1</v>
      </c>
    </row>
    <row r="9" spans="1:10" ht="14.4" customHeight="1" x14ac:dyDescent="0.3">
      <c r="A9" s="645" t="s">
        <v>543</v>
      </c>
      <c r="B9" s="646" t="s">
        <v>322</v>
      </c>
      <c r="C9" s="647">
        <v>40.94</v>
      </c>
      <c r="D9" s="647">
        <v>0</v>
      </c>
      <c r="E9" s="647"/>
      <c r="F9" s="647" t="s">
        <v>545</v>
      </c>
      <c r="G9" s="647" t="s">
        <v>545</v>
      </c>
      <c r="H9" s="647" t="s">
        <v>545</v>
      </c>
      <c r="I9" s="648" t="s">
        <v>545</v>
      </c>
      <c r="J9" s="649" t="s">
        <v>1</v>
      </c>
    </row>
    <row r="10" spans="1:10" ht="14.4" customHeight="1" x14ac:dyDescent="0.3">
      <c r="A10" s="645" t="s">
        <v>543</v>
      </c>
      <c r="B10" s="646" t="s">
        <v>323</v>
      </c>
      <c r="C10" s="647">
        <v>1101.8914799999998</v>
      </c>
      <c r="D10" s="647">
        <v>1463.44759</v>
      </c>
      <c r="E10" s="647"/>
      <c r="F10" s="647">
        <v>2134.1629400000011</v>
      </c>
      <c r="G10" s="647">
        <v>1054.0000951545719</v>
      </c>
      <c r="H10" s="647">
        <v>1080.1628448454292</v>
      </c>
      <c r="I10" s="648">
        <v>2.0248223409192581</v>
      </c>
      <c r="J10" s="649" t="s">
        <v>1</v>
      </c>
    </row>
    <row r="11" spans="1:10" ht="14.4" customHeight="1" x14ac:dyDescent="0.3">
      <c r="A11" s="645" t="s">
        <v>543</v>
      </c>
      <c r="B11" s="646" t="s">
        <v>324</v>
      </c>
      <c r="C11" s="647">
        <v>76.530100000000004</v>
      </c>
      <c r="D11" s="647">
        <v>43.133979999999994</v>
      </c>
      <c r="E11" s="647"/>
      <c r="F11" s="647">
        <v>143.57889</v>
      </c>
      <c r="G11" s="647">
        <v>40.000003611178997</v>
      </c>
      <c r="H11" s="647">
        <v>103.578886388821</v>
      </c>
      <c r="I11" s="648">
        <v>3.5894719259443595</v>
      </c>
      <c r="J11" s="649" t="s">
        <v>1</v>
      </c>
    </row>
    <row r="12" spans="1:10" ht="14.4" customHeight="1" x14ac:dyDescent="0.3">
      <c r="A12" s="645" t="s">
        <v>543</v>
      </c>
      <c r="B12" s="646" t="s">
        <v>325</v>
      </c>
      <c r="C12" s="647">
        <v>1855.5075100000013</v>
      </c>
      <c r="D12" s="647">
        <v>1623.2745299999999</v>
      </c>
      <c r="E12" s="647"/>
      <c r="F12" s="647">
        <v>1572.4810800000009</v>
      </c>
      <c r="G12" s="647">
        <v>1480.0001336136399</v>
      </c>
      <c r="H12" s="647">
        <v>92.480946386360984</v>
      </c>
      <c r="I12" s="648">
        <v>1.0624871202954254</v>
      </c>
      <c r="J12" s="649" t="s">
        <v>1</v>
      </c>
    </row>
    <row r="13" spans="1:10" ht="14.4" customHeight="1" x14ac:dyDescent="0.3">
      <c r="A13" s="645" t="s">
        <v>543</v>
      </c>
      <c r="B13" s="646" t="s">
        <v>326</v>
      </c>
      <c r="C13" s="647">
        <v>2468.774730000001</v>
      </c>
      <c r="D13" s="647">
        <v>1926.3356800000001</v>
      </c>
      <c r="E13" s="647"/>
      <c r="F13" s="647">
        <v>2736.5108900000005</v>
      </c>
      <c r="G13" s="647">
        <v>1949.9360152562299</v>
      </c>
      <c r="H13" s="647">
        <v>786.57487474377058</v>
      </c>
      <c r="I13" s="648">
        <v>1.4033849667833389</v>
      </c>
      <c r="J13" s="649" t="s">
        <v>1</v>
      </c>
    </row>
    <row r="14" spans="1:10" ht="14.4" customHeight="1" x14ac:dyDescent="0.3">
      <c r="A14" s="645" t="s">
        <v>543</v>
      </c>
      <c r="B14" s="646" t="s">
        <v>327</v>
      </c>
      <c r="C14" s="647">
        <v>726.72677999999996</v>
      </c>
      <c r="D14" s="647">
        <v>686.13395000000003</v>
      </c>
      <c r="E14" s="647"/>
      <c r="F14" s="647">
        <v>572.03384999999992</v>
      </c>
      <c r="G14" s="647">
        <v>728.00006572346592</v>
      </c>
      <c r="H14" s="647">
        <v>-155.96621572346601</v>
      </c>
      <c r="I14" s="648">
        <v>0.78576071202895947</v>
      </c>
      <c r="J14" s="649" t="s">
        <v>1</v>
      </c>
    </row>
    <row r="15" spans="1:10" ht="14.4" customHeight="1" x14ac:dyDescent="0.3">
      <c r="A15" s="645" t="s">
        <v>543</v>
      </c>
      <c r="B15" s="646" t="s">
        <v>546</v>
      </c>
      <c r="C15" s="647">
        <v>22148.528050000008</v>
      </c>
      <c r="D15" s="647">
        <v>21983.366770000001</v>
      </c>
      <c r="E15" s="647"/>
      <c r="F15" s="647">
        <v>23467.699180000011</v>
      </c>
      <c r="G15" s="647">
        <v>21735.54120097078</v>
      </c>
      <c r="H15" s="647">
        <v>1732.1579790292308</v>
      </c>
      <c r="I15" s="648">
        <v>1.0796924246336166</v>
      </c>
      <c r="J15" s="649" t="s">
        <v>547</v>
      </c>
    </row>
    <row r="17" spans="1:10" ht="14.4" customHeight="1" x14ac:dyDescent="0.3">
      <c r="A17" s="645" t="s">
        <v>543</v>
      </c>
      <c r="B17" s="646" t="s">
        <v>544</v>
      </c>
      <c r="C17" s="647" t="s">
        <v>545</v>
      </c>
      <c r="D17" s="647" t="s">
        <v>545</v>
      </c>
      <c r="E17" s="647"/>
      <c r="F17" s="647" t="s">
        <v>545</v>
      </c>
      <c r="G17" s="647" t="s">
        <v>545</v>
      </c>
      <c r="H17" s="647" t="s">
        <v>545</v>
      </c>
      <c r="I17" s="648" t="s">
        <v>545</v>
      </c>
      <c r="J17" s="649" t="s">
        <v>74</v>
      </c>
    </row>
    <row r="18" spans="1:10" ht="14.4" customHeight="1" x14ac:dyDescent="0.3">
      <c r="A18" s="645" t="s">
        <v>548</v>
      </c>
      <c r="B18" s="646" t="s">
        <v>549</v>
      </c>
      <c r="C18" s="647" t="s">
        <v>545</v>
      </c>
      <c r="D18" s="647" t="s">
        <v>545</v>
      </c>
      <c r="E18" s="647"/>
      <c r="F18" s="647" t="s">
        <v>545</v>
      </c>
      <c r="G18" s="647" t="s">
        <v>545</v>
      </c>
      <c r="H18" s="647" t="s">
        <v>545</v>
      </c>
      <c r="I18" s="648" t="s">
        <v>545</v>
      </c>
      <c r="J18" s="649" t="s">
        <v>0</v>
      </c>
    </row>
    <row r="19" spans="1:10" ht="14.4" customHeight="1" x14ac:dyDescent="0.3">
      <c r="A19" s="645" t="s">
        <v>548</v>
      </c>
      <c r="B19" s="646" t="s">
        <v>319</v>
      </c>
      <c r="C19" s="647">
        <v>27.559350000000002</v>
      </c>
      <c r="D19" s="647">
        <v>19.770999999999997</v>
      </c>
      <c r="E19" s="647"/>
      <c r="F19" s="647">
        <v>24.50196</v>
      </c>
      <c r="G19" s="647">
        <v>18.902693480126999</v>
      </c>
      <c r="H19" s="647">
        <v>5.5992665198730016</v>
      </c>
      <c r="I19" s="648">
        <v>1.2962152735407622</v>
      </c>
      <c r="J19" s="649" t="s">
        <v>1</v>
      </c>
    </row>
    <row r="20" spans="1:10" ht="14.4" customHeight="1" x14ac:dyDescent="0.3">
      <c r="A20" s="645" t="s">
        <v>548</v>
      </c>
      <c r="B20" s="646" t="s">
        <v>323</v>
      </c>
      <c r="C20" s="647">
        <v>18.657540000000001</v>
      </c>
      <c r="D20" s="647">
        <v>12.9162</v>
      </c>
      <c r="E20" s="647"/>
      <c r="F20" s="647">
        <v>0</v>
      </c>
      <c r="G20" s="647">
        <v>8.6442273648920001</v>
      </c>
      <c r="H20" s="647">
        <v>-8.6442273648920001</v>
      </c>
      <c r="I20" s="648">
        <v>0</v>
      </c>
      <c r="J20" s="649" t="s">
        <v>1</v>
      </c>
    </row>
    <row r="21" spans="1:10" ht="14.4" customHeight="1" x14ac:dyDescent="0.3">
      <c r="A21" s="645" t="s">
        <v>548</v>
      </c>
      <c r="B21" s="646" t="s">
        <v>550</v>
      </c>
      <c r="C21" s="647">
        <v>46.216890000000006</v>
      </c>
      <c r="D21" s="647">
        <v>32.687199999999997</v>
      </c>
      <c r="E21" s="647"/>
      <c r="F21" s="647">
        <v>24.50196</v>
      </c>
      <c r="G21" s="647">
        <v>27.546920845018999</v>
      </c>
      <c r="H21" s="647">
        <v>-3.0449608450189984</v>
      </c>
      <c r="I21" s="648">
        <v>0.88946275113105489</v>
      </c>
      <c r="J21" s="649" t="s">
        <v>551</v>
      </c>
    </row>
    <row r="22" spans="1:10" ht="14.4" customHeight="1" x14ac:dyDescent="0.3">
      <c r="A22" s="645" t="s">
        <v>545</v>
      </c>
      <c r="B22" s="646" t="s">
        <v>545</v>
      </c>
      <c r="C22" s="647" t="s">
        <v>545</v>
      </c>
      <c r="D22" s="647" t="s">
        <v>545</v>
      </c>
      <c r="E22" s="647"/>
      <c r="F22" s="647" t="s">
        <v>545</v>
      </c>
      <c r="G22" s="647" t="s">
        <v>545</v>
      </c>
      <c r="H22" s="647" t="s">
        <v>545</v>
      </c>
      <c r="I22" s="648" t="s">
        <v>545</v>
      </c>
      <c r="J22" s="649" t="s">
        <v>552</v>
      </c>
    </row>
    <row r="23" spans="1:10" ht="14.4" customHeight="1" x14ac:dyDescent="0.3">
      <c r="A23" s="645" t="s">
        <v>553</v>
      </c>
      <c r="B23" s="646" t="s">
        <v>554</v>
      </c>
      <c r="C23" s="647" t="s">
        <v>545</v>
      </c>
      <c r="D23" s="647" t="s">
        <v>545</v>
      </c>
      <c r="E23" s="647"/>
      <c r="F23" s="647" t="s">
        <v>545</v>
      </c>
      <c r="G23" s="647" t="s">
        <v>545</v>
      </c>
      <c r="H23" s="647" t="s">
        <v>545</v>
      </c>
      <c r="I23" s="648" t="s">
        <v>545</v>
      </c>
      <c r="J23" s="649" t="s">
        <v>0</v>
      </c>
    </row>
    <row r="24" spans="1:10" ht="14.4" customHeight="1" x14ac:dyDescent="0.3">
      <c r="A24" s="645" t="s">
        <v>553</v>
      </c>
      <c r="B24" s="646" t="s">
        <v>319</v>
      </c>
      <c r="C24" s="647">
        <v>7871.0850100000025</v>
      </c>
      <c r="D24" s="647">
        <v>8227.5032600000013</v>
      </c>
      <c r="E24" s="647"/>
      <c r="F24" s="647">
        <v>8157.6048100000016</v>
      </c>
      <c r="G24" s="647">
        <v>8203.0007405626093</v>
      </c>
      <c r="H24" s="647">
        <v>-45.395930562607646</v>
      </c>
      <c r="I24" s="648">
        <v>0.99446593606433176</v>
      </c>
      <c r="J24" s="649" t="s">
        <v>1</v>
      </c>
    </row>
    <row r="25" spans="1:10" ht="14.4" customHeight="1" x14ac:dyDescent="0.3">
      <c r="A25" s="645" t="s">
        <v>553</v>
      </c>
      <c r="B25" s="646" t="s">
        <v>320</v>
      </c>
      <c r="C25" s="647" t="s">
        <v>545</v>
      </c>
      <c r="D25" s="647">
        <v>1055.309109999999</v>
      </c>
      <c r="E25" s="647"/>
      <c r="F25" s="647">
        <v>931.24476999999899</v>
      </c>
      <c r="G25" s="647">
        <v>1104.3118291404401</v>
      </c>
      <c r="H25" s="647">
        <v>-173.06705914044107</v>
      </c>
      <c r="I25" s="648">
        <v>0.84328062547772331</v>
      </c>
      <c r="J25" s="649" t="s">
        <v>1</v>
      </c>
    </row>
    <row r="26" spans="1:10" ht="14.4" customHeight="1" x14ac:dyDescent="0.3">
      <c r="A26" s="645" t="s">
        <v>553</v>
      </c>
      <c r="B26" s="646" t="s">
        <v>321</v>
      </c>
      <c r="C26" s="647">
        <v>1422.9354499999999</v>
      </c>
      <c r="D26" s="647">
        <v>470.14711000000005</v>
      </c>
      <c r="E26" s="647"/>
      <c r="F26" s="647">
        <v>393.43788000000001</v>
      </c>
      <c r="G26" s="647">
        <v>472.00004261191702</v>
      </c>
      <c r="H26" s="647">
        <v>-78.562162611917017</v>
      </c>
      <c r="I26" s="648">
        <v>0.83355475525558043</v>
      </c>
      <c r="J26" s="649" t="s">
        <v>1</v>
      </c>
    </row>
    <row r="27" spans="1:10" ht="14.4" customHeight="1" x14ac:dyDescent="0.3">
      <c r="A27" s="645" t="s">
        <v>553</v>
      </c>
      <c r="B27" s="646" t="s">
        <v>322</v>
      </c>
      <c r="C27" s="647">
        <v>40.94</v>
      </c>
      <c r="D27" s="647">
        <v>0</v>
      </c>
      <c r="E27" s="647"/>
      <c r="F27" s="647" t="s">
        <v>545</v>
      </c>
      <c r="G27" s="647" t="s">
        <v>545</v>
      </c>
      <c r="H27" s="647" t="s">
        <v>545</v>
      </c>
      <c r="I27" s="648" t="s">
        <v>545</v>
      </c>
      <c r="J27" s="649" t="s">
        <v>1</v>
      </c>
    </row>
    <row r="28" spans="1:10" ht="14.4" customHeight="1" x14ac:dyDescent="0.3">
      <c r="A28" s="645" t="s">
        <v>553</v>
      </c>
      <c r="B28" s="646" t="s">
        <v>323</v>
      </c>
      <c r="C28" s="647">
        <v>1083.2339399999998</v>
      </c>
      <c r="D28" s="647">
        <v>1450.5313900000001</v>
      </c>
      <c r="E28" s="647"/>
      <c r="F28" s="647">
        <v>2134.1629400000011</v>
      </c>
      <c r="G28" s="647">
        <v>1045.3558677896799</v>
      </c>
      <c r="H28" s="647">
        <v>1088.8070722103212</v>
      </c>
      <c r="I28" s="648">
        <v>2.0415659449183705</v>
      </c>
      <c r="J28" s="649" t="s">
        <v>1</v>
      </c>
    </row>
    <row r="29" spans="1:10" ht="14.4" customHeight="1" x14ac:dyDescent="0.3">
      <c r="A29" s="645" t="s">
        <v>553</v>
      </c>
      <c r="B29" s="646" t="s">
        <v>324</v>
      </c>
      <c r="C29" s="647">
        <v>76.530100000000004</v>
      </c>
      <c r="D29" s="647">
        <v>43.133979999999994</v>
      </c>
      <c r="E29" s="647"/>
      <c r="F29" s="647">
        <v>143.57889</v>
      </c>
      <c r="G29" s="647">
        <v>40.000003611178997</v>
      </c>
      <c r="H29" s="647">
        <v>103.578886388821</v>
      </c>
      <c r="I29" s="648">
        <v>3.5894719259443595</v>
      </c>
      <c r="J29" s="649" t="s">
        <v>1</v>
      </c>
    </row>
    <row r="30" spans="1:10" ht="14.4" customHeight="1" x14ac:dyDescent="0.3">
      <c r="A30" s="645" t="s">
        <v>553</v>
      </c>
      <c r="B30" s="646" t="s">
        <v>325</v>
      </c>
      <c r="C30" s="647">
        <v>1855.5075100000013</v>
      </c>
      <c r="D30" s="647">
        <v>1623.2745299999999</v>
      </c>
      <c r="E30" s="647"/>
      <c r="F30" s="647">
        <v>1572.4810800000009</v>
      </c>
      <c r="G30" s="647">
        <v>1480.0001336136399</v>
      </c>
      <c r="H30" s="647">
        <v>92.480946386360984</v>
      </c>
      <c r="I30" s="648">
        <v>1.0624871202954254</v>
      </c>
      <c r="J30" s="649" t="s">
        <v>1</v>
      </c>
    </row>
    <row r="31" spans="1:10" ht="14.4" customHeight="1" x14ac:dyDescent="0.3">
      <c r="A31" s="645" t="s">
        <v>553</v>
      </c>
      <c r="B31" s="646" t="s">
        <v>326</v>
      </c>
      <c r="C31" s="647">
        <v>2468.774730000001</v>
      </c>
      <c r="D31" s="647">
        <v>1926.3356800000001</v>
      </c>
      <c r="E31" s="647"/>
      <c r="F31" s="647">
        <v>2736.5108900000005</v>
      </c>
      <c r="G31" s="647">
        <v>1949.9360152562299</v>
      </c>
      <c r="H31" s="647">
        <v>786.57487474377058</v>
      </c>
      <c r="I31" s="648">
        <v>1.4033849667833389</v>
      </c>
      <c r="J31" s="649" t="s">
        <v>1</v>
      </c>
    </row>
    <row r="32" spans="1:10" ht="14.4" customHeight="1" x14ac:dyDescent="0.3">
      <c r="A32" s="645" t="s">
        <v>553</v>
      </c>
      <c r="B32" s="646" t="s">
        <v>327</v>
      </c>
      <c r="C32" s="647">
        <v>177.7107</v>
      </c>
      <c r="D32" s="647">
        <v>193.89262000000002</v>
      </c>
      <c r="E32" s="647"/>
      <c r="F32" s="647">
        <v>195.02561999999998</v>
      </c>
      <c r="G32" s="647">
        <v>198.70908953726601</v>
      </c>
      <c r="H32" s="647">
        <v>-3.6834695372660349</v>
      </c>
      <c r="I32" s="648">
        <v>0.9814630043052196</v>
      </c>
      <c r="J32" s="649" t="s">
        <v>1</v>
      </c>
    </row>
    <row r="33" spans="1:10" ht="14.4" customHeight="1" x14ac:dyDescent="0.3">
      <c r="A33" s="645" t="s">
        <v>553</v>
      </c>
      <c r="B33" s="646" t="s">
        <v>555</v>
      </c>
      <c r="C33" s="647">
        <v>14996.717440000006</v>
      </c>
      <c r="D33" s="647">
        <v>14990.127680000001</v>
      </c>
      <c r="E33" s="647"/>
      <c r="F33" s="647">
        <v>16264.046880000005</v>
      </c>
      <c r="G33" s="647">
        <v>14493.313722122961</v>
      </c>
      <c r="H33" s="647">
        <v>1770.7331578770445</v>
      </c>
      <c r="I33" s="648">
        <v>1.1221758661840151</v>
      </c>
      <c r="J33" s="649" t="s">
        <v>551</v>
      </c>
    </row>
    <row r="34" spans="1:10" ht="14.4" customHeight="1" x14ac:dyDescent="0.3">
      <c r="A34" s="645" t="s">
        <v>545</v>
      </c>
      <c r="B34" s="646" t="s">
        <v>545</v>
      </c>
      <c r="C34" s="647" t="s">
        <v>545</v>
      </c>
      <c r="D34" s="647" t="s">
        <v>545</v>
      </c>
      <c r="E34" s="647"/>
      <c r="F34" s="647" t="s">
        <v>545</v>
      </c>
      <c r="G34" s="647" t="s">
        <v>545</v>
      </c>
      <c r="H34" s="647" t="s">
        <v>545</v>
      </c>
      <c r="I34" s="648" t="s">
        <v>545</v>
      </c>
      <c r="J34" s="649" t="s">
        <v>552</v>
      </c>
    </row>
    <row r="35" spans="1:10" ht="14.4" customHeight="1" x14ac:dyDescent="0.3">
      <c r="A35" s="645" t="s">
        <v>556</v>
      </c>
      <c r="B35" s="646" t="s">
        <v>557</v>
      </c>
      <c r="C35" s="647" t="s">
        <v>545</v>
      </c>
      <c r="D35" s="647" t="s">
        <v>545</v>
      </c>
      <c r="E35" s="647"/>
      <c r="F35" s="647" t="s">
        <v>545</v>
      </c>
      <c r="G35" s="647" t="s">
        <v>545</v>
      </c>
      <c r="H35" s="647" t="s">
        <v>545</v>
      </c>
      <c r="I35" s="648" t="s">
        <v>545</v>
      </c>
      <c r="J35" s="649" t="s">
        <v>0</v>
      </c>
    </row>
    <row r="36" spans="1:10" ht="14.4" customHeight="1" x14ac:dyDescent="0.3">
      <c r="A36" s="645" t="s">
        <v>556</v>
      </c>
      <c r="B36" s="646" t="s">
        <v>319</v>
      </c>
      <c r="C36" s="647">
        <v>3167.3264700000013</v>
      </c>
      <c r="D36" s="647">
        <v>3060.6541700000012</v>
      </c>
      <c r="E36" s="647"/>
      <c r="F36" s="647">
        <v>3144.0484400000023</v>
      </c>
      <c r="G36" s="647">
        <v>3181.0317478257002</v>
      </c>
      <c r="H36" s="647">
        <v>-36.983307825697921</v>
      </c>
      <c r="I36" s="648">
        <v>0.98837380109425921</v>
      </c>
      <c r="J36" s="649" t="s">
        <v>1</v>
      </c>
    </row>
    <row r="37" spans="1:10" ht="14.4" customHeight="1" x14ac:dyDescent="0.3">
      <c r="A37" s="645" t="s">
        <v>556</v>
      </c>
      <c r="B37" s="646" t="s">
        <v>321</v>
      </c>
      <c r="C37" s="647">
        <v>0</v>
      </c>
      <c r="D37" s="647" t="s">
        <v>545</v>
      </c>
      <c r="E37" s="647"/>
      <c r="F37" s="647" t="s">
        <v>545</v>
      </c>
      <c r="G37" s="647" t="s">
        <v>545</v>
      </c>
      <c r="H37" s="647" t="s">
        <v>545</v>
      </c>
      <c r="I37" s="648" t="s">
        <v>545</v>
      </c>
      <c r="J37" s="649" t="s">
        <v>1</v>
      </c>
    </row>
    <row r="38" spans="1:10" ht="14.4" customHeight="1" x14ac:dyDescent="0.3">
      <c r="A38" s="645" t="s">
        <v>556</v>
      </c>
      <c r="B38" s="646" t="s">
        <v>327</v>
      </c>
      <c r="C38" s="647">
        <v>544.81858</v>
      </c>
      <c r="D38" s="647">
        <v>488.92932999999999</v>
      </c>
      <c r="E38" s="647"/>
      <c r="F38" s="647">
        <v>374.11022999999994</v>
      </c>
      <c r="G38" s="647">
        <v>525.90071263098298</v>
      </c>
      <c r="H38" s="647">
        <v>-151.79048263098304</v>
      </c>
      <c r="I38" s="648">
        <v>0.71137045646581532</v>
      </c>
      <c r="J38" s="649" t="s">
        <v>1</v>
      </c>
    </row>
    <row r="39" spans="1:10" ht="14.4" customHeight="1" x14ac:dyDescent="0.3">
      <c r="A39" s="645" t="s">
        <v>556</v>
      </c>
      <c r="B39" s="646" t="s">
        <v>558</v>
      </c>
      <c r="C39" s="647">
        <v>3712.1450500000014</v>
      </c>
      <c r="D39" s="647">
        <v>3549.5835000000011</v>
      </c>
      <c r="E39" s="647"/>
      <c r="F39" s="647">
        <v>3518.1586700000021</v>
      </c>
      <c r="G39" s="647">
        <v>3706.9324604566832</v>
      </c>
      <c r="H39" s="647">
        <v>-188.77379045668113</v>
      </c>
      <c r="I39" s="648">
        <v>0.94907547076446475</v>
      </c>
      <c r="J39" s="649" t="s">
        <v>551</v>
      </c>
    </row>
    <row r="40" spans="1:10" ht="14.4" customHeight="1" x14ac:dyDescent="0.3">
      <c r="A40" s="645" t="s">
        <v>545</v>
      </c>
      <c r="B40" s="646" t="s">
        <v>545</v>
      </c>
      <c r="C40" s="647" t="s">
        <v>545</v>
      </c>
      <c r="D40" s="647" t="s">
        <v>545</v>
      </c>
      <c r="E40" s="647"/>
      <c r="F40" s="647" t="s">
        <v>545</v>
      </c>
      <c r="G40" s="647" t="s">
        <v>545</v>
      </c>
      <c r="H40" s="647" t="s">
        <v>545</v>
      </c>
      <c r="I40" s="648" t="s">
        <v>545</v>
      </c>
      <c r="J40" s="649" t="s">
        <v>552</v>
      </c>
    </row>
    <row r="41" spans="1:10" ht="14.4" customHeight="1" x14ac:dyDescent="0.3">
      <c r="A41" s="645" t="s">
        <v>559</v>
      </c>
      <c r="B41" s="646" t="s">
        <v>560</v>
      </c>
      <c r="C41" s="647" t="s">
        <v>545</v>
      </c>
      <c r="D41" s="647" t="s">
        <v>545</v>
      </c>
      <c r="E41" s="647"/>
      <c r="F41" s="647" t="s">
        <v>545</v>
      </c>
      <c r="G41" s="647" t="s">
        <v>545</v>
      </c>
      <c r="H41" s="647" t="s">
        <v>545</v>
      </c>
      <c r="I41" s="648" t="s">
        <v>545</v>
      </c>
      <c r="J41" s="649" t="s">
        <v>0</v>
      </c>
    </row>
    <row r="42" spans="1:10" ht="14.4" customHeight="1" x14ac:dyDescent="0.3">
      <c r="A42" s="645" t="s">
        <v>559</v>
      </c>
      <c r="B42" s="646" t="s">
        <v>319</v>
      </c>
      <c r="C42" s="647">
        <v>2954.2810200000013</v>
      </c>
      <c r="D42" s="647">
        <v>2770.0429900000008</v>
      </c>
      <c r="E42" s="647"/>
      <c r="F42" s="647">
        <v>3011.1839700000019</v>
      </c>
      <c r="G42" s="647">
        <v>2868.5296481330902</v>
      </c>
      <c r="H42" s="647">
        <v>142.65432186691169</v>
      </c>
      <c r="I42" s="648">
        <v>1.0497308166083466</v>
      </c>
      <c r="J42" s="649" t="s">
        <v>1</v>
      </c>
    </row>
    <row r="43" spans="1:10" ht="14.4" customHeight="1" x14ac:dyDescent="0.3">
      <c r="A43" s="645" t="s">
        <v>559</v>
      </c>
      <c r="B43" s="646" t="s">
        <v>320</v>
      </c>
      <c r="C43" s="647" t="s">
        <v>545</v>
      </c>
      <c r="D43" s="647">
        <v>1.67187</v>
      </c>
      <c r="E43" s="647"/>
      <c r="F43" s="647">
        <v>1.33754</v>
      </c>
      <c r="G43" s="647">
        <v>1.6882707086669999</v>
      </c>
      <c r="H43" s="647">
        <v>-0.35073070866699996</v>
      </c>
      <c r="I43" s="648">
        <v>0.79225446081219708</v>
      </c>
      <c r="J43" s="649" t="s">
        <v>1</v>
      </c>
    </row>
    <row r="44" spans="1:10" ht="14.4" customHeight="1" x14ac:dyDescent="0.3">
      <c r="A44" s="645" t="s">
        <v>559</v>
      </c>
      <c r="B44" s="646" t="s">
        <v>321</v>
      </c>
      <c r="C44" s="647">
        <v>3.4957199999999999</v>
      </c>
      <c r="D44" s="647">
        <v>0</v>
      </c>
      <c r="E44" s="647"/>
      <c r="F44" s="647">
        <v>0</v>
      </c>
      <c r="G44" s="647">
        <v>0</v>
      </c>
      <c r="H44" s="647">
        <v>0</v>
      </c>
      <c r="I44" s="648" t="s">
        <v>545</v>
      </c>
      <c r="J44" s="649" t="s">
        <v>1</v>
      </c>
    </row>
    <row r="45" spans="1:10" ht="14.4" customHeight="1" x14ac:dyDescent="0.3">
      <c r="A45" s="645" t="s">
        <v>559</v>
      </c>
      <c r="B45" s="646" t="s">
        <v>327</v>
      </c>
      <c r="C45" s="647">
        <v>4.1974999999999998</v>
      </c>
      <c r="D45" s="647">
        <v>0</v>
      </c>
      <c r="E45" s="647"/>
      <c r="F45" s="647" t="s">
        <v>545</v>
      </c>
      <c r="G45" s="647" t="s">
        <v>545</v>
      </c>
      <c r="H45" s="647" t="s">
        <v>545</v>
      </c>
      <c r="I45" s="648" t="s">
        <v>545</v>
      </c>
      <c r="J45" s="649" t="s">
        <v>1</v>
      </c>
    </row>
    <row r="46" spans="1:10" ht="14.4" customHeight="1" x14ac:dyDescent="0.3">
      <c r="A46" s="645" t="s">
        <v>559</v>
      </c>
      <c r="B46" s="646" t="s">
        <v>561</v>
      </c>
      <c r="C46" s="647">
        <v>2961.9742400000014</v>
      </c>
      <c r="D46" s="647">
        <v>2771.714860000001</v>
      </c>
      <c r="E46" s="647"/>
      <c r="F46" s="647">
        <v>3012.5215100000019</v>
      </c>
      <c r="G46" s="647">
        <v>2870.2179188417572</v>
      </c>
      <c r="H46" s="647">
        <v>142.30359115824467</v>
      </c>
      <c r="I46" s="648">
        <v>1.0495793682507806</v>
      </c>
      <c r="J46" s="649" t="s">
        <v>551</v>
      </c>
    </row>
    <row r="47" spans="1:10" ht="14.4" customHeight="1" x14ac:dyDescent="0.3">
      <c r="A47" s="645" t="s">
        <v>545</v>
      </c>
      <c r="B47" s="646" t="s">
        <v>545</v>
      </c>
      <c r="C47" s="647" t="s">
        <v>545</v>
      </c>
      <c r="D47" s="647" t="s">
        <v>545</v>
      </c>
      <c r="E47" s="647"/>
      <c r="F47" s="647" t="s">
        <v>545</v>
      </c>
      <c r="G47" s="647" t="s">
        <v>545</v>
      </c>
      <c r="H47" s="647" t="s">
        <v>545</v>
      </c>
      <c r="I47" s="648" t="s">
        <v>545</v>
      </c>
      <c r="J47" s="649" t="s">
        <v>552</v>
      </c>
    </row>
    <row r="48" spans="1:10" ht="14.4" customHeight="1" x14ac:dyDescent="0.3">
      <c r="A48" s="645" t="s">
        <v>562</v>
      </c>
      <c r="B48" s="646" t="s">
        <v>563</v>
      </c>
      <c r="C48" s="647" t="s">
        <v>545</v>
      </c>
      <c r="D48" s="647" t="s">
        <v>545</v>
      </c>
      <c r="E48" s="647"/>
      <c r="F48" s="647" t="s">
        <v>545</v>
      </c>
      <c r="G48" s="647" t="s">
        <v>545</v>
      </c>
      <c r="H48" s="647" t="s">
        <v>545</v>
      </c>
      <c r="I48" s="648" t="s">
        <v>545</v>
      </c>
      <c r="J48" s="649" t="s">
        <v>0</v>
      </c>
    </row>
    <row r="49" spans="1:10" ht="14.4" customHeight="1" x14ac:dyDescent="0.3">
      <c r="A49" s="645" t="s">
        <v>562</v>
      </c>
      <c r="B49" s="646" t="s">
        <v>319</v>
      </c>
      <c r="C49" s="647">
        <v>140.34469999999999</v>
      </c>
      <c r="D49" s="647">
        <v>173.41257000000002</v>
      </c>
      <c r="E49" s="647"/>
      <c r="F49" s="647">
        <v>183.39902999999998</v>
      </c>
      <c r="G49" s="647">
        <v>172.55862494081899</v>
      </c>
      <c r="H49" s="647">
        <v>10.840405059180995</v>
      </c>
      <c r="I49" s="648">
        <v>1.0628215776690317</v>
      </c>
      <c r="J49" s="649" t="s">
        <v>1</v>
      </c>
    </row>
    <row r="50" spans="1:10" ht="14.4" customHeight="1" x14ac:dyDescent="0.3">
      <c r="A50" s="645" t="s">
        <v>562</v>
      </c>
      <c r="B50" s="646" t="s">
        <v>327</v>
      </c>
      <c r="C50" s="647">
        <v>0</v>
      </c>
      <c r="D50" s="647">
        <v>3.3119999999999998</v>
      </c>
      <c r="E50" s="647"/>
      <c r="F50" s="647">
        <v>2.8979999999999997</v>
      </c>
      <c r="G50" s="647">
        <v>3.3902635552170004</v>
      </c>
      <c r="H50" s="647">
        <v>-0.49226355521700071</v>
      </c>
      <c r="I50" s="648">
        <v>0.85480080023292104</v>
      </c>
      <c r="J50" s="649" t="s">
        <v>1</v>
      </c>
    </row>
    <row r="51" spans="1:10" ht="14.4" customHeight="1" x14ac:dyDescent="0.3">
      <c r="A51" s="645" t="s">
        <v>562</v>
      </c>
      <c r="B51" s="646" t="s">
        <v>564</v>
      </c>
      <c r="C51" s="647">
        <v>140.34469999999999</v>
      </c>
      <c r="D51" s="647">
        <v>176.72457000000003</v>
      </c>
      <c r="E51" s="647"/>
      <c r="F51" s="647">
        <v>186.29702999999998</v>
      </c>
      <c r="G51" s="647">
        <v>175.94888849603598</v>
      </c>
      <c r="H51" s="647">
        <v>10.348141503964001</v>
      </c>
      <c r="I51" s="648">
        <v>1.0588133383076026</v>
      </c>
      <c r="J51" s="649" t="s">
        <v>551</v>
      </c>
    </row>
    <row r="52" spans="1:10" ht="14.4" customHeight="1" x14ac:dyDescent="0.3">
      <c r="A52" s="645" t="s">
        <v>545</v>
      </c>
      <c r="B52" s="646" t="s">
        <v>545</v>
      </c>
      <c r="C52" s="647" t="s">
        <v>545</v>
      </c>
      <c r="D52" s="647" t="s">
        <v>545</v>
      </c>
      <c r="E52" s="647"/>
      <c r="F52" s="647" t="s">
        <v>545</v>
      </c>
      <c r="G52" s="647" t="s">
        <v>545</v>
      </c>
      <c r="H52" s="647" t="s">
        <v>545</v>
      </c>
      <c r="I52" s="648" t="s">
        <v>545</v>
      </c>
      <c r="J52" s="649" t="s">
        <v>552</v>
      </c>
    </row>
    <row r="53" spans="1:10" ht="14.4" customHeight="1" x14ac:dyDescent="0.3">
      <c r="A53" s="645" t="s">
        <v>565</v>
      </c>
      <c r="B53" s="646" t="s">
        <v>566</v>
      </c>
      <c r="C53" s="647" t="s">
        <v>545</v>
      </c>
      <c r="D53" s="647" t="s">
        <v>545</v>
      </c>
      <c r="E53" s="647"/>
      <c r="F53" s="647" t="s">
        <v>545</v>
      </c>
      <c r="G53" s="647" t="s">
        <v>545</v>
      </c>
      <c r="H53" s="647" t="s">
        <v>545</v>
      </c>
      <c r="I53" s="648" t="s">
        <v>545</v>
      </c>
      <c r="J53" s="649" t="s">
        <v>0</v>
      </c>
    </row>
    <row r="54" spans="1:10" ht="14.4" customHeight="1" x14ac:dyDescent="0.3">
      <c r="A54" s="645" t="s">
        <v>565</v>
      </c>
      <c r="B54" s="646" t="s">
        <v>319</v>
      </c>
      <c r="C54" s="647">
        <v>291.12973</v>
      </c>
      <c r="D54" s="647">
        <v>462.52895999999998</v>
      </c>
      <c r="E54" s="647"/>
      <c r="F54" s="647">
        <v>462.17313000000007</v>
      </c>
      <c r="G54" s="647">
        <v>461.58129020831905</v>
      </c>
      <c r="H54" s="647">
        <v>0.59183979168102496</v>
      </c>
      <c r="I54" s="648">
        <v>1.001282200566262</v>
      </c>
      <c r="J54" s="649" t="s">
        <v>1</v>
      </c>
    </row>
    <row r="55" spans="1:10" ht="14.4" customHeight="1" x14ac:dyDescent="0.3">
      <c r="A55" s="645" t="s">
        <v>565</v>
      </c>
      <c r="B55" s="646" t="s">
        <v>567</v>
      </c>
      <c r="C55" s="647">
        <v>291.12973</v>
      </c>
      <c r="D55" s="647">
        <v>462.52895999999998</v>
      </c>
      <c r="E55" s="647"/>
      <c r="F55" s="647">
        <v>462.17313000000007</v>
      </c>
      <c r="G55" s="647">
        <v>461.58129020831905</v>
      </c>
      <c r="H55" s="647">
        <v>0.59183979168102496</v>
      </c>
      <c r="I55" s="648">
        <v>1.001282200566262</v>
      </c>
      <c r="J55" s="649" t="s">
        <v>551</v>
      </c>
    </row>
    <row r="56" spans="1:10" ht="14.4" customHeight="1" x14ac:dyDescent="0.3">
      <c r="A56" s="645" t="s">
        <v>545</v>
      </c>
      <c r="B56" s="646" t="s">
        <v>545</v>
      </c>
      <c r="C56" s="647" t="s">
        <v>545</v>
      </c>
      <c r="D56" s="647" t="s">
        <v>545</v>
      </c>
      <c r="E56" s="647"/>
      <c r="F56" s="647" t="s">
        <v>545</v>
      </c>
      <c r="G56" s="647" t="s">
        <v>545</v>
      </c>
      <c r="H56" s="647" t="s">
        <v>545</v>
      </c>
      <c r="I56" s="648" t="s">
        <v>545</v>
      </c>
      <c r="J56" s="649" t="s">
        <v>552</v>
      </c>
    </row>
    <row r="57" spans="1:10" ht="14.4" customHeight="1" x14ac:dyDescent="0.3">
      <c r="A57" s="645" t="s">
        <v>568</v>
      </c>
      <c r="B57" s="646" t="s">
        <v>569</v>
      </c>
      <c r="C57" s="647" t="s">
        <v>545</v>
      </c>
      <c r="D57" s="647" t="s">
        <v>545</v>
      </c>
      <c r="E57" s="647"/>
      <c r="F57" s="647" t="s">
        <v>545</v>
      </c>
      <c r="G57" s="647" t="s">
        <v>545</v>
      </c>
      <c r="H57" s="647" t="s">
        <v>545</v>
      </c>
      <c r="I57" s="648" t="s">
        <v>545</v>
      </c>
      <c r="J57" s="649" t="s">
        <v>0</v>
      </c>
    </row>
    <row r="58" spans="1:10" ht="14.4" customHeight="1" x14ac:dyDescent="0.3">
      <c r="A58" s="645" t="s">
        <v>568</v>
      </c>
      <c r="B58" s="646" t="s">
        <v>319</v>
      </c>
      <c r="C58" s="647">
        <v>0</v>
      </c>
      <c r="D58" s="647" t="s">
        <v>545</v>
      </c>
      <c r="E58" s="647"/>
      <c r="F58" s="647" t="s">
        <v>545</v>
      </c>
      <c r="G58" s="647" t="s">
        <v>545</v>
      </c>
      <c r="H58" s="647" t="s">
        <v>545</v>
      </c>
      <c r="I58" s="648" t="s">
        <v>545</v>
      </c>
      <c r="J58" s="649" t="s">
        <v>1</v>
      </c>
    </row>
    <row r="59" spans="1:10" ht="14.4" customHeight="1" x14ac:dyDescent="0.3">
      <c r="A59" s="645" t="s">
        <v>568</v>
      </c>
      <c r="B59" s="646" t="s">
        <v>570</v>
      </c>
      <c r="C59" s="647">
        <v>0</v>
      </c>
      <c r="D59" s="647" t="s">
        <v>545</v>
      </c>
      <c r="E59" s="647"/>
      <c r="F59" s="647" t="s">
        <v>545</v>
      </c>
      <c r="G59" s="647" t="s">
        <v>545</v>
      </c>
      <c r="H59" s="647" t="s">
        <v>545</v>
      </c>
      <c r="I59" s="648" t="s">
        <v>545</v>
      </c>
      <c r="J59" s="649" t="s">
        <v>551</v>
      </c>
    </row>
    <row r="60" spans="1:10" ht="14.4" customHeight="1" x14ac:dyDescent="0.3">
      <c r="A60" s="645" t="s">
        <v>545</v>
      </c>
      <c r="B60" s="646" t="s">
        <v>545</v>
      </c>
      <c r="C60" s="647" t="s">
        <v>545</v>
      </c>
      <c r="D60" s="647" t="s">
        <v>545</v>
      </c>
      <c r="E60" s="647"/>
      <c r="F60" s="647" t="s">
        <v>545</v>
      </c>
      <c r="G60" s="647" t="s">
        <v>545</v>
      </c>
      <c r="H60" s="647" t="s">
        <v>545</v>
      </c>
      <c r="I60" s="648" t="s">
        <v>545</v>
      </c>
      <c r="J60" s="649" t="s">
        <v>552</v>
      </c>
    </row>
    <row r="61" spans="1:10" ht="14.4" customHeight="1" x14ac:dyDescent="0.3">
      <c r="A61" s="645" t="s">
        <v>543</v>
      </c>
      <c r="B61" s="646" t="s">
        <v>546</v>
      </c>
      <c r="C61" s="647">
        <v>22148.528050000008</v>
      </c>
      <c r="D61" s="647">
        <v>21983.366770000004</v>
      </c>
      <c r="E61" s="647"/>
      <c r="F61" s="647">
        <v>23467.699180000007</v>
      </c>
      <c r="G61" s="647">
        <v>21735.54120097078</v>
      </c>
      <c r="H61" s="647">
        <v>1732.1579790292271</v>
      </c>
      <c r="I61" s="648">
        <v>1.0796924246336164</v>
      </c>
      <c r="J61" s="649" t="s">
        <v>547</v>
      </c>
    </row>
  </sheetData>
  <mergeCells count="3">
    <mergeCell ref="F3:I3"/>
    <mergeCell ref="C4:D4"/>
    <mergeCell ref="A1:I1"/>
  </mergeCells>
  <conditionalFormatting sqref="F16 F62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61">
    <cfRule type="expression" dxfId="67" priority="5">
      <formula>$H17&gt;0</formula>
    </cfRule>
  </conditionalFormatting>
  <conditionalFormatting sqref="A17:A61">
    <cfRule type="expression" dxfId="66" priority="2">
      <formula>AND($J17&lt;&gt;"mezeraKL",$J17&lt;&gt;"")</formula>
    </cfRule>
  </conditionalFormatting>
  <conditionalFormatting sqref="I17:I61">
    <cfRule type="expression" dxfId="65" priority="6">
      <formula>$I17&gt;1</formula>
    </cfRule>
  </conditionalFormatting>
  <conditionalFormatting sqref="B17:B61">
    <cfRule type="expression" dxfId="64" priority="1">
      <formula>OR($J17="NS",$J17="SumaNS",$J17="Účet")</formula>
    </cfRule>
  </conditionalFormatting>
  <conditionalFormatting sqref="A17:D61 F17:I61">
    <cfRule type="expression" dxfId="63" priority="8">
      <formula>AND($J17&lt;&gt;"",$J17&lt;&gt;"mezeraKL")</formula>
    </cfRule>
  </conditionalFormatting>
  <conditionalFormatting sqref="B17:D61 F17:I61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346.29296700808021</v>
      </c>
      <c r="M3" s="207">
        <f>SUBTOTAL(9,M5:M1048576)</f>
        <v>66058.887300000002</v>
      </c>
      <c r="N3" s="208">
        <f>SUBTOTAL(9,N5:N1048576)</f>
        <v>22875728.080369391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543</v>
      </c>
      <c r="B5" s="656" t="s">
        <v>2791</v>
      </c>
      <c r="C5" s="657" t="s">
        <v>548</v>
      </c>
      <c r="D5" s="658" t="s">
        <v>2792</v>
      </c>
      <c r="E5" s="657" t="s">
        <v>571</v>
      </c>
      <c r="F5" s="658" t="s">
        <v>2798</v>
      </c>
      <c r="G5" s="657"/>
      <c r="H5" s="657" t="s">
        <v>572</v>
      </c>
      <c r="I5" s="657" t="s">
        <v>573</v>
      </c>
      <c r="J5" s="657" t="s">
        <v>574</v>
      </c>
      <c r="K5" s="657" t="s">
        <v>575</v>
      </c>
      <c r="L5" s="659">
        <v>149.53000000000003</v>
      </c>
      <c r="M5" s="659">
        <v>1</v>
      </c>
      <c r="N5" s="660">
        <v>149.53000000000003</v>
      </c>
    </row>
    <row r="6" spans="1:14" ht="14.4" customHeight="1" x14ac:dyDescent="0.3">
      <c r="A6" s="661" t="s">
        <v>543</v>
      </c>
      <c r="B6" s="662" t="s">
        <v>2791</v>
      </c>
      <c r="C6" s="663" t="s">
        <v>548</v>
      </c>
      <c r="D6" s="664" t="s">
        <v>2792</v>
      </c>
      <c r="E6" s="663" t="s">
        <v>571</v>
      </c>
      <c r="F6" s="664" t="s">
        <v>2798</v>
      </c>
      <c r="G6" s="663" t="s">
        <v>576</v>
      </c>
      <c r="H6" s="663" t="s">
        <v>577</v>
      </c>
      <c r="I6" s="663" t="s">
        <v>578</v>
      </c>
      <c r="J6" s="663" t="s">
        <v>579</v>
      </c>
      <c r="K6" s="663" t="s">
        <v>580</v>
      </c>
      <c r="L6" s="665">
        <v>96.819999999999965</v>
      </c>
      <c r="M6" s="665">
        <v>4</v>
      </c>
      <c r="N6" s="666">
        <v>387.27999999999986</v>
      </c>
    </row>
    <row r="7" spans="1:14" ht="14.4" customHeight="1" x14ac:dyDescent="0.3">
      <c r="A7" s="661" t="s">
        <v>543</v>
      </c>
      <c r="B7" s="662" t="s">
        <v>2791</v>
      </c>
      <c r="C7" s="663" t="s">
        <v>548</v>
      </c>
      <c r="D7" s="664" t="s">
        <v>2792</v>
      </c>
      <c r="E7" s="663" t="s">
        <v>571</v>
      </c>
      <c r="F7" s="664" t="s">
        <v>2798</v>
      </c>
      <c r="G7" s="663" t="s">
        <v>576</v>
      </c>
      <c r="H7" s="663" t="s">
        <v>581</v>
      </c>
      <c r="I7" s="663" t="s">
        <v>582</v>
      </c>
      <c r="J7" s="663" t="s">
        <v>583</v>
      </c>
      <c r="K7" s="663" t="s">
        <v>584</v>
      </c>
      <c r="L7" s="665">
        <v>167.60999999999999</v>
      </c>
      <c r="M7" s="665">
        <v>2</v>
      </c>
      <c r="N7" s="666">
        <v>335.21999999999997</v>
      </c>
    </row>
    <row r="8" spans="1:14" ht="14.4" customHeight="1" x14ac:dyDescent="0.3">
      <c r="A8" s="661" t="s">
        <v>543</v>
      </c>
      <c r="B8" s="662" t="s">
        <v>2791</v>
      </c>
      <c r="C8" s="663" t="s">
        <v>548</v>
      </c>
      <c r="D8" s="664" t="s">
        <v>2792</v>
      </c>
      <c r="E8" s="663" t="s">
        <v>571</v>
      </c>
      <c r="F8" s="664" t="s">
        <v>2798</v>
      </c>
      <c r="G8" s="663" t="s">
        <v>576</v>
      </c>
      <c r="H8" s="663" t="s">
        <v>585</v>
      </c>
      <c r="I8" s="663" t="s">
        <v>586</v>
      </c>
      <c r="J8" s="663" t="s">
        <v>587</v>
      </c>
      <c r="K8" s="663" t="s">
        <v>588</v>
      </c>
      <c r="L8" s="665">
        <v>56.879999999999995</v>
      </c>
      <c r="M8" s="665">
        <v>4</v>
      </c>
      <c r="N8" s="666">
        <v>227.51999999999998</v>
      </c>
    </row>
    <row r="9" spans="1:14" ht="14.4" customHeight="1" x14ac:dyDescent="0.3">
      <c r="A9" s="661" t="s">
        <v>543</v>
      </c>
      <c r="B9" s="662" t="s">
        <v>2791</v>
      </c>
      <c r="C9" s="663" t="s">
        <v>548</v>
      </c>
      <c r="D9" s="664" t="s">
        <v>2792</v>
      </c>
      <c r="E9" s="663" t="s">
        <v>571</v>
      </c>
      <c r="F9" s="664" t="s">
        <v>2798</v>
      </c>
      <c r="G9" s="663" t="s">
        <v>576</v>
      </c>
      <c r="H9" s="663" t="s">
        <v>589</v>
      </c>
      <c r="I9" s="663" t="s">
        <v>590</v>
      </c>
      <c r="J9" s="663" t="s">
        <v>591</v>
      </c>
      <c r="K9" s="663" t="s">
        <v>592</v>
      </c>
      <c r="L9" s="665">
        <v>30.000000000000014</v>
      </c>
      <c r="M9" s="665">
        <v>2</v>
      </c>
      <c r="N9" s="666">
        <v>60.000000000000028</v>
      </c>
    </row>
    <row r="10" spans="1:14" ht="14.4" customHeight="1" x14ac:dyDescent="0.3">
      <c r="A10" s="661" t="s">
        <v>543</v>
      </c>
      <c r="B10" s="662" t="s">
        <v>2791</v>
      </c>
      <c r="C10" s="663" t="s">
        <v>548</v>
      </c>
      <c r="D10" s="664" t="s">
        <v>2792</v>
      </c>
      <c r="E10" s="663" t="s">
        <v>571</v>
      </c>
      <c r="F10" s="664" t="s">
        <v>2798</v>
      </c>
      <c r="G10" s="663" t="s">
        <v>576</v>
      </c>
      <c r="H10" s="663" t="s">
        <v>593</v>
      </c>
      <c r="I10" s="663" t="s">
        <v>594</v>
      </c>
      <c r="J10" s="663" t="s">
        <v>595</v>
      </c>
      <c r="K10" s="663"/>
      <c r="L10" s="665">
        <v>204.71499999999997</v>
      </c>
      <c r="M10" s="665">
        <v>2</v>
      </c>
      <c r="N10" s="666">
        <v>409.42999999999995</v>
      </c>
    </row>
    <row r="11" spans="1:14" ht="14.4" customHeight="1" x14ac:dyDescent="0.3">
      <c r="A11" s="661" t="s">
        <v>543</v>
      </c>
      <c r="B11" s="662" t="s">
        <v>2791</v>
      </c>
      <c r="C11" s="663" t="s">
        <v>548</v>
      </c>
      <c r="D11" s="664" t="s">
        <v>2792</v>
      </c>
      <c r="E11" s="663" t="s">
        <v>571</v>
      </c>
      <c r="F11" s="664" t="s">
        <v>2798</v>
      </c>
      <c r="G11" s="663" t="s">
        <v>576</v>
      </c>
      <c r="H11" s="663" t="s">
        <v>596</v>
      </c>
      <c r="I11" s="663" t="s">
        <v>597</v>
      </c>
      <c r="J11" s="663" t="s">
        <v>598</v>
      </c>
      <c r="K11" s="663" t="s">
        <v>599</v>
      </c>
      <c r="L11" s="665">
        <v>62.125</v>
      </c>
      <c r="M11" s="665">
        <v>2</v>
      </c>
      <c r="N11" s="666">
        <v>124.25</v>
      </c>
    </row>
    <row r="12" spans="1:14" ht="14.4" customHeight="1" x14ac:dyDescent="0.3">
      <c r="A12" s="661" t="s">
        <v>543</v>
      </c>
      <c r="B12" s="662" t="s">
        <v>2791</v>
      </c>
      <c r="C12" s="663" t="s">
        <v>548</v>
      </c>
      <c r="D12" s="664" t="s">
        <v>2792</v>
      </c>
      <c r="E12" s="663" t="s">
        <v>571</v>
      </c>
      <c r="F12" s="664" t="s">
        <v>2798</v>
      </c>
      <c r="G12" s="663" t="s">
        <v>576</v>
      </c>
      <c r="H12" s="663" t="s">
        <v>600</v>
      </c>
      <c r="I12" s="663" t="s">
        <v>601</v>
      </c>
      <c r="J12" s="663" t="s">
        <v>602</v>
      </c>
      <c r="K12" s="663" t="s">
        <v>603</v>
      </c>
      <c r="L12" s="665">
        <v>1592.8</v>
      </c>
      <c r="M12" s="665">
        <v>1</v>
      </c>
      <c r="N12" s="666">
        <v>1592.8</v>
      </c>
    </row>
    <row r="13" spans="1:14" ht="14.4" customHeight="1" x14ac:dyDescent="0.3">
      <c r="A13" s="661" t="s">
        <v>543</v>
      </c>
      <c r="B13" s="662" t="s">
        <v>2791</v>
      </c>
      <c r="C13" s="663" t="s">
        <v>548</v>
      </c>
      <c r="D13" s="664" t="s">
        <v>2792</v>
      </c>
      <c r="E13" s="663" t="s">
        <v>571</v>
      </c>
      <c r="F13" s="664" t="s">
        <v>2798</v>
      </c>
      <c r="G13" s="663" t="s">
        <v>576</v>
      </c>
      <c r="H13" s="663" t="s">
        <v>604</v>
      </c>
      <c r="I13" s="663" t="s">
        <v>605</v>
      </c>
      <c r="J13" s="663" t="s">
        <v>606</v>
      </c>
      <c r="K13" s="663" t="s">
        <v>607</v>
      </c>
      <c r="L13" s="665">
        <v>537.87</v>
      </c>
      <c r="M13" s="665">
        <v>3</v>
      </c>
      <c r="N13" s="666">
        <v>1613.61</v>
      </c>
    </row>
    <row r="14" spans="1:14" ht="14.4" customHeight="1" x14ac:dyDescent="0.3">
      <c r="A14" s="661" t="s">
        <v>543</v>
      </c>
      <c r="B14" s="662" t="s">
        <v>2791</v>
      </c>
      <c r="C14" s="663" t="s">
        <v>548</v>
      </c>
      <c r="D14" s="664" t="s">
        <v>2792</v>
      </c>
      <c r="E14" s="663" t="s">
        <v>571</v>
      </c>
      <c r="F14" s="664" t="s">
        <v>2798</v>
      </c>
      <c r="G14" s="663" t="s">
        <v>576</v>
      </c>
      <c r="H14" s="663" t="s">
        <v>608</v>
      </c>
      <c r="I14" s="663" t="s">
        <v>609</v>
      </c>
      <c r="J14" s="663" t="s">
        <v>606</v>
      </c>
      <c r="K14" s="663" t="s">
        <v>610</v>
      </c>
      <c r="L14" s="665">
        <v>312.84000000000003</v>
      </c>
      <c r="M14" s="665">
        <v>2</v>
      </c>
      <c r="N14" s="666">
        <v>625.68000000000006</v>
      </c>
    </row>
    <row r="15" spans="1:14" ht="14.4" customHeight="1" x14ac:dyDescent="0.3">
      <c r="A15" s="661" t="s">
        <v>543</v>
      </c>
      <c r="B15" s="662" t="s">
        <v>2791</v>
      </c>
      <c r="C15" s="663" t="s">
        <v>548</v>
      </c>
      <c r="D15" s="664" t="s">
        <v>2792</v>
      </c>
      <c r="E15" s="663" t="s">
        <v>571</v>
      </c>
      <c r="F15" s="664" t="s">
        <v>2798</v>
      </c>
      <c r="G15" s="663" t="s">
        <v>576</v>
      </c>
      <c r="H15" s="663" t="s">
        <v>611</v>
      </c>
      <c r="I15" s="663" t="s">
        <v>612</v>
      </c>
      <c r="J15" s="663" t="s">
        <v>613</v>
      </c>
      <c r="K15" s="663" t="s">
        <v>614</v>
      </c>
      <c r="L15" s="665">
        <v>47.539999999999992</v>
      </c>
      <c r="M15" s="665">
        <v>2</v>
      </c>
      <c r="N15" s="666">
        <v>95.079999999999984</v>
      </c>
    </row>
    <row r="16" spans="1:14" ht="14.4" customHeight="1" x14ac:dyDescent="0.3">
      <c r="A16" s="661" t="s">
        <v>543</v>
      </c>
      <c r="B16" s="662" t="s">
        <v>2791</v>
      </c>
      <c r="C16" s="663" t="s">
        <v>548</v>
      </c>
      <c r="D16" s="664" t="s">
        <v>2792</v>
      </c>
      <c r="E16" s="663" t="s">
        <v>571</v>
      </c>
      <c r="F16" s="664" t="s">
        <v>2798</v>
      </c>
      <c r="G16" s="663" t="s">
        <v>576</v>
      </c>
      <c r="H16" s="663" t="s">
        <v>615</v>
      </c>
      <c r="I16" s="663" t="s">
        <v>616</v>
      </c>
      <c r="J16" s="663" t="s">
        <v>617</v>
      </c>
      <c r="K16" s="663" t="s">
        <v>618</v>
      </c>
      <c r="L16" s="665">
        <v>52.269999999999996</v>
      </c>
      <c r="M16" s="665">
        <v>1</v>
      </c>
      <c r="N16" s="666">
        <v>52.269999999999996</v>
      </c>
    </row>
    <row r="17" spans="1:14" ht="14.4" customHeight="1" x14ac:dyDescent="0.3">
      <c r="A17" s="661" t="s">
        <v>543</v>
      </c>
      <c r="B17" s="662" t="s">
        <v>2791</v>
      </c>
      <c r="C17" s="663" t="s">
        <v>548</v>
      </c>
      <c r="D17" s="664" t="s">
        <v>2792</v>
      </c>
      <c r="E17" s="663" t="s">
        <v>571</v>
      </c>
      <c r="F17" s="664" t="s">
        <v>2798</v>
      </c>
      <c r="G17" s="663" t="s">
        <v>576</v>
      </c>
      <c r="H17" s="663" t="s">
        <v>619</v>
      </c>
      <c r="I17" s="663" t="s">
        <v>620</v>
      </c>
      <c r="J17" s="663" t="s">
        <v>621</v>
      </c>
      <c r="K17" s="663" t="s">
        <v>622</v>
      </c>
      <c r="L17" s="665">
        <v>275.30996122126948</v>
      </c>
      <c r="M17" s="665">
        <v>36</v>
      </c>
      <c r="N17" s="666">
        <v>9911.1586039657013</v>
      </c>
    </row>
    <row r="18" spans="1:14" ht="14.4" customHeight="1" x14ac:dyDescent="0.3">
      <c r="A18" s="661" t="s">
        <v>543</v>
      </c>
      <c r="B18" s="662" t="s">
        <v>2791</v>
      </c>
      <c r="C18" s="663" t="s">
        <v>548</v>
      </c>
      <c r="D18" s="664" t="s">
        <v>2792</v>
      </c>
      <c r="E18" s="663" t="s">
        <v>571</v>
      </c>
      <c r="F18" s="664" t="s">
        <v>2798</v>
      </c>
      <c r="G18" s="663" t="s">
        <v>576</v>
      </c>
      <c r="H18" s="663" t="s">
        <v>623</v>
      </c>
      <c r="I18" s="663" t="s">
        <v>624</v>
      </c>
      <c r="J18" s="663" t="s">
        <v>625</v>
      </c>
      <c r="K18" s="663" t="s">
        <v>626</v>
      </c>
      <c r="L18" s="665">
        <v>126.24289264098347</v>
      </c>
      <c r="M18" s="665">
        <v>20</v>
      </c>
      <c r="N18" s="666">
        <v>2524.8578528196695</v>
      </c>
    </row>
    <row r="19" spans="1:14" ht="14.4" customHeight="1" x14ac:dyDescent="0.3">
      <c r="A19" s="661" t="s">
        <v>543</v>
      </c>
      <c r="B19" s="662" t="s">
        <v>2791</v>
      </c>
      <c r="C19" s="663" t="s">
        <v>548</v>
      </c>
      <c r="D19" s="664" t="s">
        <v>2792</v>
      </c>
      <c r="E19" s="663" t="s">
        <v>571</v>
      </c>
      <c r="F19" s="664" t="s">
        <v>2798</v>
      </c>
      <c r="G19" s="663" t="s">
        <v>576</v>
      </c>
      <c r="H19" s="663" t="s">
        <v>627</v>
      </c>
      <c r="I19" s="663" t="s">
        <v>624</v>
      </c>
      <c r="J19" s="663" t="s">
        <v>628</v>
      </c>
      <c r="K19" s="663" t="s">
        <v>629</v>
      </c>
      <c r="L19" s="665">
        <v>422.34740055684807</v>
      </c>
      <c r="M19" s="665">
        <v>1</v>
      </c>
      <c r="N19" s="666">
        <v>422.34740055684807</v>
      </c>
    </row>
    <row r="20" spans="1:14" ht="14.4" customHeight="1" x14ac:dyDescent="0.3">
      <c r="A20" s="661" t="s">
        <v>543</v>
      </c>
      <c r="B20" s="662" t="s">
        <v>2791</v>
      </c>
      <c r="C20" s="663" t="s">
        <v>548</v>
      </c>
      <c r="D20" s="664" t="s">
        <v>2792</v>
      </c>
      <c r="E20" s="663" t="s">
        <v>571</v>
      </c>
      <c r="F20" s="664" t="s">
        <v>2798</v>
      </c>
      <c r="G20" s="663" t="s">
        <v>576</v>
      </c>
      <c r="H20" s="663" t="s">
        <v>630</v>
      </c>
      <c r="I20" s="663" t="s">
        <v>624</v>
      </c>
      <c r="J20" s="663" t="s">
        <v>631</v>
      </c>
      <c r="K20" s="663"/>
      <c r="L20" s="665">
        <v>377.59625784308184</v>
      </c>
      <c r="M20" s="665">
        <v>1</v>
      </c>
      <c r="N20" s="666">
        <v>377.59625784308184</v>
      </c>
    </row>
    <row r="21" spans="1:14" ht="14.4" customHeight="1" x14ac:dyDescent="0.3">
      <c r="A21" s="661" t="s">
        <v>543</v>
      </c>
      <c r="B21" s="662" t="s">
        <v>2791</v>
      </c>
      <c r="C21" s="663" t="s">
        <v>548</v>
      </c>
      <c r="D21" s="664" t="s">
        <v>2792</v>
      </c>
      <c r="E21" s="663" t="s">
        <v>571</v>
      </c>
      <c r="F21" s="664" t="s">
        <v>2798</v>
      </c>
      <c r="G21" s="663" t="s">
        <v>576</v>
      </c>
      <c r="H21" s="663" t="s">
        <v>632</v>
      </c>
      <c r="I21" s="663" t="s">
        <v>632</v>
      </c>
      <c r="J21" s="663" t="s">
        <v>633</v>
      </c>
      <c r="K21" s="663" t="s">
        <v>634</v>
      </c>
      <c r="L21" s="665">
        <v>264</v>
      </c>
      <c r="M21" s="665">
        <v>2</v>
      </c>
      <c r="N21" s="666">
        <v>528</v>
      </c>
    </row>
    <row r="22" spans="1:14" ht="14.4" customHeight="1" x14ac:dyDescent="0.3">
      <c r="A22" s="661" t="s">
        <v>543</v>
      </c>
      <c r="B22" s="662" t="s">
        <v>2791</v>
      </c>
      <c r="C22" s="663" t="s">
        <v>548</v>
      </c>
      <c r="D22" s="664" t="s">
        <v>2792</v>
      </c>
      <c r="E22" s="663" t="s">
        <v>571</v>
      </c>
      <c r="F22" s="664" t="s">
        <v>2798</v>
      </c>
      <c r="G22" s="663" t="s">
        <v>635</v>
      </c>
      <c r="H22" s="663" t="s">
        <v>636</v>
      </c>
      <c r="I22" s="663" t="s">
        <v>637</v>
      </c>
      <c r="J22" s="663" t="s">
        <v>638</v>
      </c>
      <c r="K22" s="663" t="s">
        <v>639</v>
      </c>
      <c r="L22" s="665">
        <v>34.749985397495827</v>
      </c>
      <c r="M22" s="665">
        <v>108</v>
      </c>
      <c r="N22" s="666">
        <v>3752.9984229295496</v>
      </c>
    </row>
    <row r="23" spans="1:14" ht="14.4" customHeight="1" x14ac:dyDescent="0.3">
      <c r="A23" s="661" t="s">
        <v>543</v>
      </c>
      <c r="B23" s="662" t="s">
        <v>2791</v>
      </c>
      <c r="C23" s="663" t="s">
        <v>548</v>
      </c>
      <c r="D23" s="664" t="s">
        <v>2792</v>
      </c>
      <c r="E23" s="663" t="s">
        <v>571</v>
      </c>
      <c r="F23" s="664" t="s">
        <v>2798</v>
      </c>
      <c r="G23" s="663" t="s">
        <v>635</v>
      </c>
      <c r="H23" s="663" t="s">
        <v>640</v>
      </c>
      <c r="I23" s="663" t="s">
        <v>641</v>
      </c>
      <c r="J23" s="663" t="s">
        <v>642</v>
      </c>
      <c r="K23" s="663" t="s">
        <v>643</v>
      </c>
      <c r="L23" s="665">
        <v>37.495135800682725</v>
      </c>
      <c r="M23" s="665">
        <v>35</v>
      </c>
      <c r="N23" s="666">
        <v>1312.3297530238954</v>
      </c>
    </row>
    <row r="24" spans="1:14" ht="14.4" customHeight="1" x14ac:dyDescent="0.3">
      <c r="A24" s="661" t="s">
        <v>543</v>
      </c>
      <c r="B24" s="662" t="s">
        <v>2791</v>
      </c>
      <c r="C24" s="663" t="s">
        <v>553</v>
      </c>
      <c r="D24" s="664" t="s">
        <v>2793</v>
      </c>
      <c r="E24" s="663" t="s">
        <v>571</v>
      </c>
      <c r="F24" s="664" t="s">
        <v>2798</v>
      </c>
      <c r="G24" s="663"/>
      <c r="H24" s="663" t="s">
        <v>644</v>
      </c>
      <c r="I24" s="663" t="s">
        <v>645</v>
      </c>
      <c r="J24" s="663" t="s">
        <v>646</v>
      </c>
      <c r="K24" s="663" t="s">
        <v>647</v>
      </c>
      <c r="L24" s="665">
        <v>120.31999999999996</v>
      </c>
      <c r="M24" s="665">
        <v>1</v>
      </c>
      <c r="N24" s="666">
        <v>120.31999999999996</v>
      </c>
    </row>
    <row r="25" spans="1:14" ht="14.4" customHeight="1" x14ac:dyDescent="0.3">
      <c r="A25" s="661" t="s">
        <v>543</v>
      </c>
      <c r="B25" s="662" t="s">
        <v>2791</v>
      </c>
      <c r="C25" s="663" t="s">
        <v>553</v>
      </c>
      <c r="D25" s="664" t="s">
        <v>2793</v>
      </c>
      <c r="E25" s="663" t="s">
        <v>571</v>
      </c>
      <c r="F25" s="664" t="s">
        <v>2798</v>
      </c>
      <c r="G25" s="663"/>
      <c r="H25" s="663" t="s">
        <v>648</v>
      </c>
      <c r="I25" s="663" t="s">
        <v>649</v>
      </c>
      <c r="J25" s="663" t="s">
        <v>650</v>
      </c>
      <c r="K25" s="663" t="s">
        <v>651</v>
      </c>
      <c r="L25" s="665">
        <v>161.31999999999996</v>
      </c>
      <c r="M25" s="665">
        <v>1</v>
      </c>
      <c r="N25" s="666">
        <v>161.31999999999996</v>
      </c>
    </row>
    <row r="26" spans="1:14" ht="14.4" customHeight="1" x14ac:dyDescent="0.3">
      <c r="A26" s="661" t="s">
        <v>543</v>
      </c>
      <c r="B26" s="662" t="s">
        <v>2791</v>
      </c>
      <c r="C26" s="663" t="s">
        <v>553</v>
      </c>
      <c r="D26" s="664" t="s">
        <v>2793</v>
      </c>
      <c r="E26" s="663" t="s">
        <v>571</v>
      </c>
      <c r="F26" s="664" t="s">
        <v>2798</v>
      </c>
      <c r="G26" s="663"/>
      <c r="H26" s="663" t="s">
        <v>652</v>
      </c>
      <c r="I26" s="663" t="s">
        <v>653</v>
      </c>
      <c r="J26" s="663" t="s">
        <v>654</v>
      </c>
      <c r="K26" s="663" t="s">
        <v>655</v>
      </c>
      <c r="L26" s="665">
        <v>74.644814570179975</v>
      </c>
      <c r="M26" s="665">
        <v>50</v>
      </c>
      <c r="N26" s="666">
        <v>3732.2407285089989</v>
      </c>
    </row>
    <row r="27" spans="1:14" ht="14.4" customHeight="1" x14ac:dyDescent="0.3">
      <c r="A27" s="661" t="s">
        <v>543</v>
      </c>
      <c r="B27" s="662" t="s">
        <v>2791</v>
      </c>
      <c r="C27" s="663" t="s">
        <v>553</v>
      </c>
      <c r="D27" s="664" t="s">
        <v>2793</v>
      </c>
      <c r="E27" s="663" t="s">
        <v>571</v>
      </c>
      <c r="F27" s="664" t="s">
        <v>2798</v>
      </c>
      <c r="G27" s="663"/>
      <c r="H27" s="663" t="s">
        <v>656</v>
      </c>
      <c r="I27" s="663" t="s">
        <v>657</v>
      </c>
      <c r="J27" s="663" t="s">
        <v>658</v>
      </c>
      <c r="K27" s="663" t="s">
        <v>659</v>
      </c>
      <c r="L27" s="665">
        <v>103.57000000000001</v>
      </c>
      <c r="M27" s="665">
        <v>4</v>
      </c>
      <c r="N27" s="666">
        <v>414.28000000000003</v>
      </c>
    </row>
    <row r="28" spans="1:14" ht="14.4" customHeight="1" x14ac:dyDescent="0.3">
      <c r="A28" s="661" t="s">
        <v>543</v>
      </c>
      <c r="B28" s="662" t="s">
        <v>2791</v>
      </c>
      <c r="C28" s="663" t="s">
        <v>553</v>
      </c>
      <c r="D28" s="664" t="s">
        <v>2793</v>
      </c>
      <c r="E28" s="663" t="s">
        <v>571</v>
      </c>
      <c r="F28" s="664" t="s">
        <v>2798</v>
      </c>
      <c r="G28" s="663"/>
      <c r="H28" s="663" t="s">
        <v>660</v>
      </c>
      <c r="I28" s="663" t="s">
        <v>661</v>
      </c>
      <c r="J28" s="663" t="s">
        <v>662</v>
      </c>
      <c r="K28" s="663" t="s">
        <v>663</v>
      </c>
      <c r="L28" s="665">
        <v>102.65000000000003</v>
      </c>
      <c r="M28" s="665">
        <v>2</v>
      </c>
      <c r="N28" s="666">
        <v>205.30000000000007</v>
      </c>
    </row>
    <row r="29" spans="1:14" ht="14.4" customHeight="1" x14ac:dyDescent="0.3">
      <c r="A29" s="661" t="s">
        <v>543</v>
      </c>
      <c r="B29" s="662" t="s">
        <v>2791</v>
      </c>
      <c r="C29" s="663" t="s">
        <v>553</v>
      </c>
      <c r="D29" s="664" t="s">
        <v>2793</v>
      </c>
      <c r="E29" s="663" t="s">
        <v>571</v>
      </c>
      <c r="F29" s="664" t="s">
        <v>2798</v>
      </c>
      <c r="G29" s="663"/>
      <c r="H29" s="663" t="s">
        <v>664</v>
      </c>
      <c r="I29" s="663" t="s">
        <v>665</v>
      </c>
      <c r="J29" s="663" t="s">
        <v>666</v>
      </c>
      <c r="K29" s="663" t="s">
        <v>667</v>
      </c>
      <c r="L29" s="665">
        <v>455.73</v>
      </c>
      <c r="M29" s="665">
        <v>1</v>
      </c>
      <c r="N29" s="666">
        <v>455.73</v>
      </c>
    </row>
    <row r="30" spans="1:14" ht="14.4" customHeight="1" x14ac:dyDescent="0.3">
      <c r="A30" s="661" t="s">
        <v>543</v>
      </c>
      <c r="B30" s="662" t="s">
        <v>2791</v>
      </c>
      <c r="C30" s="663" t="s">
        <v>553</v>
      </c>
      <c r="D30" s="664" t="s">
        <v>2793</v>
      </c>
      <c r="E30" s="663" t="s">
        <v>571</v>
      </c>
      <c r="F30" s="664" t="s">
        <v>2798</v>
      </c>
      <c r="G30" s="663"/>
      <c r="H30" s="663" t="s">
        <v>572</v>
      </c>
      <c r="I30" s="663" t="s">
        <v>573</v>
      </c>
      <c r="J30" s="663" t="s">
        <v>574</v>
      </c>
      <c r="K30" s="663" t="s">
        <v>575</v>
      </c>
      <c r="L30" s="665">
        <v>134.57</v>
      </c>
      <c r="M30" s="665">
        <v>2</v>
      </c>
      <c r="N30" s="666">
        <v>269.14</v>
      </c>
    </row>
    <row r="31" spans="1:14" ht="14.4" customHeight="1" x14ac:dyDescent="0.3">
      <c r="A31" s="661" t="s">
        <v>543</v>
      </c>
      <c r="B31" s="662" t="s">
        <v>2791</v>
      </c>
      <c r="C31" s="663" t="s">
        <v>553</v>
      </c>
      <c r="D31" s="664" t="s">
        <v>2793</v>
      </c>
      <c r="E31" s="663" t="s">
        <v>571</v>
      </c>
      <c r="F31" s="664" t="s">
        <v>2798</v>
      </c>
      <c r="G31" s="663"/>
      <c r="H31" s="663" t="s">
        <v>668</v>
      </c>
      <c r="I31" s="663" t="s">
        <v>669</v>
      </c>
      <c r="J31" s="663" t="s">
        <v>670</v>
      </c>
      <c r="K31" s="663" t="s">
        <v>671</v>
      </c>
      <c r="L31" s="665">
        <v>94.899999999999991</v>
      </c>
      <c r="M31" s="665">
        <v>1</v>
      </c>
      <c r="N31" s="666">
        <v>94.899999999999991</v>
      </c>
    </row>
    <row r="32" spans="1:14" ht="14.4" customHeight="1" x14ac:dyDescent="0.3">
      <c r="A32" s="661" t="s">
        <v>543</v>
      </c>
      <c r="B32" s="662" t="s">
        <v>2791</v>
      </c>
      <c r="C32" s="663" t="s">
        <v>553</v>
      </c>
      <c r="D32" s="664" t="s">
        <v>2793</v>
      </c>
      <c r="E32" s="663" t="s">
        <v>571</v>
      </c>
      <c r="F32" s="664" t="s">
        <v>2798</v>
      </c>
      <c r="G32" s="663"/>
      <c r="H32" s="663" t="s">
        <v>672</v>
      </c>
      <c r="I32" s="663" t="s">
        <v>673</v>
      </c>
      <c r="J32" s="663" t="s">
        <v>674</v>
      </c>
      <c r="K32" s="663" t="s">
        <v>675</v>
      </c>
      <c r="L32" s="665">
        <v>3787.29</v>
      </c>
      <c r="M32" s="665">
        <v>1</v>
      </c>
      <c r="N32" s="666">
        <v>3787.29</v>
      </c>
    </row>
    <row r="33" spans="1:14" ht="14.4" customHeight="1" x14ac:dyDescent="0.3">
      <c r="A33" s="661" t="s">
        <v>543</v>
      </c>
      <c r="B33" s="662" t="s">
        <v>2791</v>
      </c>
      <c r="C33" s="663" t="s">
        <v>553</v>
      </c>
      <c r="D33" s="664" t="s">
        <v>2793</v>
      </c>
      <c r="E33" s="663" t="s">
        <v>571</v>
      </c>
      <c r="F33" s="664" t="s">
        <v>2798</v>
      </c>
      <c r="G33" s="663"/>
      <c r="H33" s="663" t="s">
        <v>676</v>
      </c>
      <c r="I33" s="663" t="s">
        <v>677</v>
      </c>
      <c r="J33" s="663" t="s">
        <v>658</v>
      </c>
      <c r="K33" s="663" t="s">
        <v>678</v>
      </c>
      <c r="L33" s="665">
        <v>969.6247584460607</v>
      </c>
      <c r="M33" s="665">
        <v>67</v>
      </c>
      <c r="N33" s="666">
        <v>64964.858815886066</v>
      </c>
    </row>
    <row r="34" spans="1:14" ht="14.4" customHeight="1" x14ac:dyDescent="0.3">
      <c r="A34" s="661" t="s">
        <v>543</v>
      </c>
      <c r="B34" s="662" t="s">
        <v>2791</v>
      </c>
      <c r="C34" s="663" t="s">
        <v>553</v>
      </c>
      <c r="D34" s="664" t="s">
        <v>2793</v>
      </c>
      <c r="E34" s="663" t="s">
        <v>571</v>
      </c>
      <c r="F34" s="664" t="s">
        <v>2798</v>
      </c>
      <c r="G34" s="663"/>
      <c r="H34" s="663" t="s">
        <v>679</v>
      </c>
      <c r="I34" s="663" t="s">
        <v>680</v>
      </c>
      <c r="J34" s="663" t="s">
        <v>681</v>
      </c>
      <c r="K34" s="663" t="s">
        <v>682</v>
      </c>
      <c r="L34" s="665">
        <v>63.84</v>
      </c>
      <c r="M34" s="665">
        <v>1</v>
      </c>
      <c r="N34" s="666">
        <v>63.84</v>
      </c>
    </row>
    <row r="35" spans="1:14" ht="14.4" customHeight="1" x14ac:dyDescent="0.3">
      <c r="A35" s="661" t="s">
        <v>543</v>
      </c>
      <c r="B35" s="662" t="s">
        <v>2791</v>
      </c>
      <c r="C35" s="663" t="s">
        <v>553</v>
      </c>
      <c r="D35" s="664" t="s">
        <v>2793</v>
      </c>
      <c r="E35" s="663" t="s">
        <v>571</v>
      </c>
      <c r="F35" s="664" t="s">
        <v>2798</v>
      </c>
      <c r="G35" s="663"/>
      <c r="H35" s="663" t="s">
        <v>683</v>
      </c>
      <c r="I35" s="663" t="s">
        <v>684</v>
      </c>
      <c r="J35" s="663" t="s">
        <v>666</v>
      </c>
      <c r="K35" s="663" t="s">
        <v>685</v>
      </c>
      <c r="L35" s="665">
        <v>952.23115258017481</v>
      </c>
      <c r="M35" s="665">
        <v>1</v>
      </c>
      <c r="N35" s="666">
        <v>952.23115258017481</v>
      </c>
    </row>
    <row r="36" spans="1:14" ht="14.4" customHeight="1" x14ac:dyDescent="0.3">
      <c r="A36" s="661" t="s">
        <v>543</v>
      </c>
      <c r="B36" s="662" t="s">
        <v>2791</v>
      </c>
      <c r="C36" s="663" t="s">
        <v>553</v>
      </c>
      <c r="D36" s="664" t="s">
        <v>2793</v>
      </c>
      <c r="E36" s="663" t="s">
        <v>571</v>
      </c>
      <c r="F36" s="664" t="s">
        <v>2798</v>
      </c>
      <c r="G36" s="663" t="s">
        <v>576</v>
      </c>
      <c r="H36" s="663" t="s">
        <v>686</v>
      </c>
      <c r="I36" s="663" t="s">
        <v>686</v>
      </c>
      <c r="J36" s="663" t="s">
        <v>687</v>
      </c>
      <c r="K36" s="663" t="s">
        <v>688</v>
      </c>
      <c r="L36" s="665">
        <v>173.69000107213293</v>
      </c>
      <c r="M36" s="665">
        <v>139</v>
      </c>
      <c r="N36" s="666">
        <v>24142.910149026477</v>
      </c>
    </row>
    <row r="37" spans="1:14" ht="14.4" customHeight="1" x14ac:dyDescent="0.3">
      <c r="A37" s="661" t="s">
        <v>543</v>
      </c>
      <c r="B37" s="662" t="s">
        <v>2791</v>
      </c>
      <c r="C37" s="663" t="s">
        <v>553</v>
      </c>
      <c r="D37" s="664" t="s">
        <v>2793</v>
      </c>
      <c r="E37" s="663" t="s">
        <v>571</v>
      </c>
      <c r="F37" s="664" t="s">
        <v>2798</v>
      </c>
      <c r="G37" s="663" t="s">
        <v>576</v>
      </c>
      <c r="H37" s="663" t="s">
        <v>689</v>
      </c>
      <c r="I37" s="663" t="s">
        <v>689</v>
      </c>
      <c r="J37" s="663" t="s">
        <v>690</v>
      </c>
      <c r="K37" s="663" t="s">
        <v>691</v>
      </c>
      <c r="L37" s="665">
        <v>126.49999974016373</v>
      </c>
      <c r="M37" s="665">
        <v>31</v>
      </c>
      <c r="N37" s="666">
        <v>3921.4999919450756</v>
      </c>
    </row>
    <row r="38" spans="1:14" ht="14.4" customHeight="1" x14ac:dyDescent="0.3">
      <c r="A38" s="661" t="s">
        <v>543</v>
      </c>
      <c r="B38" s="662" t="s">
        <v>2791</v>
      </c>
      <c r="C38" s="663" t="s">
        <v>553</v>
      </c>
      <c r="D38" s="664" t="s">
        <v>2793</v>
      </c>
      <c r="E38" s="663" t="s">
        <v>571</v>
      </c>
      <c r="F38" s="664" t="s">
        <v>2798</v>
      </c>
      <c r="G38" s="663" t="s">
        <v>576</v>
      </c>
      <c r="H38" s="663" t="s">
        <v>692</v>
      </c>
      <c r="I38" s="663" t="s">
        <v>692</v>
      </c>
      <c r="J38" s="663" t="s">
        <v>690</v>
      </c>
      <c r="K38" s="663" t="s">
        <v>693</v>
      </c>
      <c r="L38" s="665">
        <v>222.20000255657303</v>
      </c>
      <c r="M38" s="665">
        <v>40.44</v>
      </c>
      <c r="N38" s="666">
        <v>8985.7681033878125</v>
      </c>
    </row>
    <row r="39" spans="1:14" ht="14.4" customHeight="1" x14ac:dyDescent="0.3">
      <c r="A39" s="661" t="s">
        <v>543</v>
      </c>
      <c r="B39" s="662" t="s">
        <v>2791</v>
      </c>
      <c r="C39" s="663" t="s">
        <v>553</v>
      </c>
      <c r="D39" s="664" t="s">
        <v>2793</v>
      </c>
      <c r="E39" s="663" t="s">
        <v>571</v>
      </c>
      <c r="F39" s="664" t="s">
        <v>2798</v>
      </c>
      <c r="G39" s="663" t="s">
        <v>576</v>
      </c>
      <c r="H39" s="663" t="s">
        <v>694</v>
      </c>
      <c r="I39" s="663" t="s">
        <v>695</v>
      </c>
      <c r="J39" s="663" t="s">
        <v>696</v>
      </c>
      <c r="K39" s="663" t="s">
        <v>697</v>
      </c>
      <c r="L39" s="665">
        <v>43.440000000000005</v>
      </c>
      <c r="M39" s="665">
        <v>2</v>
      </c>
      <c r="N39" s="666">
        <v>86.88000000000001</v>
      </c>
    </row>
    <row r="40" spans="1:14" ht="14.4" customHeight="1" x14ac:dyDescent="0.3">
      <c r="A40" s="661" t="s">
        <v>543</v>
      </c>
      <c r="B40" s="662" t="s">
        <v>2791</v>
      </c>
      <c r="C40" s="663" t="s">
        <v>553</v>
      </c>
      <c r="D40" s="664" t="s">
        <v>2793</v>
      </c>
      <c r="E40" s="663" t="s">
        <v>571</v>
      </c>
      <c r="F40" s="664" t="s">
        <v>2798</v>
      </c>
      <c r="G40" s="663" t="s">
        <v>576</v>
      </c>
      <c r="H40" s="663" t="s">
        <v>698</v>
      </c>
      <c r="I40" s="663" t="s">
        <v>699</v>
      </c>
      <c r="J40" s="663" t="s">
        <v>700</v>
      </c>
      <c r="K40" s="663" t="s">
        <v>701</v>
      </c>
      <c r="L40" s="665">
        <v>87.03</v>
      </c>
      <c r="M40" s="665">
        <v>74</v>
      </c>
      <c r="N40" s="666">
        <v>6440.22</v>
      </c>
    </row>
    <row r="41" spans="1:14" ht="14.4" customHeight="1" x14ac:dyDescent="0.3">
      <c r="A41" s="661" t="s">
        <v>543</v>
      </c>
      <c r="B41" s="662" t="s">
        <v>2791</v>
      </c>
      <c r="C41" s="663" t="s">
        <v>553</v>
      </c>
      <c r="D41" s="664" t="s">
        <v>2793</v>
      </c>
      <c r="E41" s="663" t="s">
        <v>571</v>
      </c>
      <c r="F41" s="664" t="s">
        <v>2798</v>
      </c>
      <c r="G41" s="663" t="s">
        <v>576</v>
      </c>
      <c r="H41" s="663" t="s">
        <v>577</v>
      </c>
      <c r="I41" s="663" t="s">
        <v>578</v>
      </c>
      <c r="J41" s="663" t="s">
        <v>579</v>
      </c>
      <c r="K41" s="663" t="s">
        <v>580</v>
      </c>
      <c r="L41" s="665">
        <v>96.819985277669232</v>
      </c>
      <c r="M41" s="665">
        <v>295</v>
      </c>
      <c r="N41" s="666">
        <v>28561.895656912424</v>
      </c>
    </row>
    <row r="42" spans="1:14" ht="14.4" customHeight="1" x14ac:dyDescent="0.3">
      <c r="A42" s="661" t="s">
        <v>543</v>
      </c>
      <c r="B42" s="662" t="s">
        <v>2791</v>
      </c>
      <c r="C42" s="663" t="s">
        <v>553</v>
      </c>
      <c r="D42" s="664" t="s">
        <v>2793</v>
      </c>
      <c r="E42" s="663" t="s">
        <v>571</v>
      </c>
      <c r="F42" s="664" t="s">
        <v>2798</v>
      </c>
      <c r="G42" s="663" t="s">
        <v>576</v>
      </c>
      <c r="H42" s="663" t="s">
        <v>702</v>
      </c>
      <c r="I42" s="663" t="s">
        <v>703</v>
      </c>
      <c r="J42" s="663" t="s">
        <v>579</v>
      </c>
      <c r="K42" s="663" t="s">
        <v>704</v>
      </c>
      <c r="L42" s="665">
        <v>100.75999989318986</v>
      </c>
      <c r="M42" s="665">
        <v>107</v>
      </c>
      <c r="N42" s="666">
        <v>10781.319988571315</v>
      </c>
    </row>
    <row r="43" spans="1:14" ht="14.4" customHeight="1" x14ac:dyDescent="0.3">
      <c r="A43" s="661" t="s">
        <v>543</v>
      </c>
      <c r="B43" s="662" t="s">
        <v>2791</v>
      </c>
      <c r="C43" s="663" t="s">
        <v>553</v>
      </c>
      <c r="D43" s="664" t="s">
        <v>2793</v>
      </c>
      <c r="E43" s="663" t="s">
        <v>571</v>
      </c>
      <c r="F43" s="664" t="s">
        <v>2798</v>
      </c>
      <c r="G43" s="663" t="s">
        <v>576</v>
      </c>
      <c r="H43" s="663" t="s">
        <v>581</v>
      </c>
      <c r="I43" s="663" t="s">
        <v>582</v>
      </c>
      <c r="J43" s="663" t="s">
        <v>583</v>
      </c>
      <c r="K43" s="663" t="s">
        <v>584</v>
      </c>
      <c r="L43" s="665">
        <v>167.60990159986488</v>
      </c>
      <c r="M43" s="665">
        <v>50</v>
      </c>
      <c r="N43" s="666">
        <v>8380.4950799932449</v>
      </c>
    </row>
    <row r="44" spans="1:14" ht="14.4" customHeight="1" x14ac:dyDescent="0.3">
      <c r="A44" s="661" t="s">
        <v>543</v>
      </c>
      <c r="B44" s="662" t="s">
        <v>2791</v>
      </c>
      <c r="C44" s="663" t="s">
        <v>553</v>
      </c>
      <c r="D44" s="664" t="s">
        <v>2793</v>
      </c>
      <c r="E44" s="663" t="s">
        <v>571</v>
      </c>
      <c r="F44" s="664" t="s">
        <v>2798</v>
      </c>
      <c r="G44" s="663" t="s">
        <v>576</v>
      </c>
      <c r="H44" s="663" t="s">
        <v>705</v>
      </c>
      <c r="I44" s="663" t="s">
        <v>706</v>
      </c>
      <c r="J44" s="663" t="s">
        <v>707</v>
      </c>
      <c r="K44" s="663" t="s">
        <v>708</v>
      </c>
      <c r="L44" s="665">
        <v>0</v>
      </c>
      <c r="M44" s="665">
        <v>0</v>
      </c>
      <c r="N44" s="666">
        <v>0</v>
      </c>
    </row>
    <row r="45" spans="1:14" ht="14.4" customHeight="1" x14ac:dyDescent="0.3">
      <c r="A45" s="661" t="s">
        <v>543</v>
      </c>
      <c r="B45" s="662" t="s">
        <v>2791</v>
      </c>
      <c r="C45" s="663" t="s">
        <v>553</v>
      </c>
      <c r="D45" s="664" t="s">
        <v>2793</v>
      </c>
      <c r="E45" s="663" t="s">
        <v>571</v>
      </c>
      <c r="F45" s="664" t="s">
        <v>2798</v>
      </c>
      <c r="G45" s="663" t="s">
        <v>576</v>
      </c>
      <c r="H45" s="663" t="s">
        <v>709</v>
      </c>
      <c r="I45" s="663" t="s">
        <v>710</v>
      </c>
      <c r="J45" s="663" t="s">
        <v>711</v>
      </c>
      <c r="K45" s="663" t="s">
        <v>712</v>
      </c>
      <c r="L45" s="665">
        <v>64.539965417384693</v>
      </c>
      <c r="M45" s="665">
        <v>488</v>
      </c>
      <c r="N45" s="666">
        <v>31495.503123683728</v>
      </c>
    </row>
    <row r="46" spans="1:14" ht="14.4" customHeight="1" x14ac:dyDescent="0.3">
      <c r="A46" s="661" t="s">
        <v>543</v>
      </c>
      <c r="B46" s="662" t="s">
        <v>2791</v>
      </c>
      <c r="C46" s="663" t="s">
        <v>553</v>
      </c>
      <c r="D46" s="664" t="s">
        <v>2793</v>
      </c>
      <c r="E46" s="663" t="s">
        <v>571</v>
      </c>
      <c r="F46" s="664" t="s">
        <v>2798</v>
      </c>
      <c r="G46" s="663" t="s">
        <v>576</v>
      </c>
      <c r="H46" s="663" t="s">
        <v>713</v>
      </c>
      <c r="I46" s="663" t="s">
        <v>714</v>
      </c>
      <c r="J46" s="663" t="s">
        <v>715</v>
      </c>
      <c r="K46" s="663" t="s">
        <v>716</v>
      </c>
      <c r="L46" s="665">
        <v>43.620000000000005</v>
      </c>
      <c r="M46" s="665">
        <v>7</v>
      </c>
      <c r="N46" s="666">
        <v>305.34000000000003</v>
      </c>
    </row>
    <row r="47" spans="1:14" ht="14.4" customHeight="1" x14ac:dyDescent="0.3">
      <c r="A47" s="661" t="s">
        <v>543</v>
      </c>
      <c r="B47" s="662" t="s">
        <v>2791</v>
      </c>
      <c r="C47" s="663" t="s">
        <v>553</v>
      </c>
      <c r="D47" s="664" t="s">
        <v>2793</v>
      </c>
      <c r="E47" s="663" t="s">
        <v>571</v>
      </c>
      <c r="F47" s="664" t="s">
        <v>2798</v>
      </c>
      <c r="G47" s="663" t="s">
        <v>576</v>
      </c>
      <c r="H47" s="663" t="s">
        <v>717</v>
      </c>
      <c r="I47" s="663" t="s">
        <v>718</v>
      </c>
      <c r="J47" s="663" t="s">
        <v>719</v>
      </c>
      <c r="K47" s="663" t="s">
        <v>720</v>
      </c>
      <c r="L47" s="665">
        <v>79.180000000000021</v>
      </c>
      <c r="M47" s="665">
        <v>2</v>
      </c>
      <c r="N47" s="666">
        <v>158.36000000000004</v>
      </c>
    </row>
    <row r="48" spans="1:14" ht="14.4" customHeight="1" x14ac:dyDescent="0.3">
      <c r="A48" s="661" t="s">
        <v>543</v>
      </c>
      <c r="B48" s="662" t="s">
        <v>2791</v>
      </c>
      <c r="C48" s="663" t="s">
        <v>553</v>
      </c>
      <c r="D48" s="664" t="s">
        <v>2793</v>
      </c>
      <c r="E48" s="663" t="s">
        <v>571</v>
      </c>
      <c r="F48" s="664" t="s">
        <v>2798</v>
      </c>
      <c r="G48" s="663" t="s">
        <v>576</v>
      </c>
      <c r="H48" s="663" t="s">
        <v>721</v>
      </c>
      <c r="I48" s="663" t="s">
        <v>722</v>
      </c>
      <c r="J48" s="663" t="s">
        <v>723</v>
      </c>
      <c r="K48" s="663" t="s">
        <v>724</v>
      </c>
      <c r="L48" s="665">
        <v>74.953607370910774</v>
      </c>
      <c r="M48" s="665">
        <v>449</v>
      </c>
      <c r="N48" s="666">
        <v>33654.169709538939</v>
      </c>
    </row>
    <row r="49" spans="1:14" ht="14.4" customHeight="1" x14ac:dyDescent="0.3">
      <c r="A49" s="661" t="s">
        <v>543</v>
      </c>
      <c r="B49" s="662" t="s">
        <v>2791</v>
      </c>
      <c r="C49" s="663" t="s">
        <v>553</v>
      </c>
      <c r="D49" s="664" t="s">
        <v>2793</v>
      </c>
      <c r="E49" s="663" t="s">
        <v>571</v>
      </c>
      <c r="F49" s="664" t="s">
        <v>2798</v>
      </c>
      <c r="G49" s="663" t="s">
        <v>576</v>
      </c>
      <c r="H49" s="663" t="s">
        <v>725</v>
      </c>
      <c r="I49" s="663" t="s">
        <v>726</v>
      </c>
      <c r="J49" s="663" t="s">
        <v>727</v>
      </c>
      <c r="K49" s="663" t="s">
        <v>728</v>
      </c>
      <c r="L49" s="665">
        <v>65.349268181647986</v>
      </c>
      <c r="M49" s="665">
        <v>426</v>
      </c>
      <c r="N49" s="666">
        <v>27838.788245382042</v>
      </c>
    </row>
    <row r="50" spans="1:14" ht="14.4" customHeight="1" x14ac:dyDescent="0.3">
      <c r="A50" s="661" t="s">
        <v>543</v>
      </c>
      <c r="B50" s="662" t="s">
        <v>2791</v>
      </c>
      <c r="C50" s="663" t="s">
        <v>553</v>
      </c>
      <c r="D50" s="664" t="s">
        <v>2793</v>
      </c>
      <c r="E50" s="663" t="s">
        <v>571</v>
      </c>
      <c r="F50" s="664" t="s">
        <v>2798</v>
      </c>
      <c r="G50" s="663" t="s">
        <v>576</v>
      </c>
      <c r="H50" s="663" t="s">
        <v>729</v>
      </c>
      <c r="I50" s="663" t="s">
        <v>730</v>
      </c>
      <c r="J50" s="663" t="s">
        <v>731</v>
      </c>
      <c r="K50" s="663" t="s">
        <v>732</v>
      </c>
      <c r="L50" s="665">
        <v>30.154981405918225</v>
      </c>
      <c r="M50" s="665">
        <v>24</v>
      </c>
      <c r="N50" s="666">
        <v>723.71955374203742</v>
      </c>
    </row>
    <row r="51" spans="1:14" ht="14.4" customHeight="1" x14ac:dyDescent="0.3">
      <c r="A51" s="661" t="s">
        <v>543</v>
      </c>
      <c r="B51" s="662" t="s">
        <v>2791</v>
      </c>
      <c r="C51" s="663" t="s">
        <v>553</v>
      </c>
      <c r="D51" s="664" t="s">
        <v>2793</v>
      </c>
      <c r="E51" s="663" t="s">
        <v>571</v>
      </c>
      <c r="F51" s="664" t="s">
        <v>2798</v>
      </c>
      <c r="G51" s="663" t="s">
        <v>576</v>
      </c>
      <c r="H51" s="663" t="s">
        <v>733</v>
      </c>
      <c r="I51" s="663" t="s">
        <v>734</v>
      </c>
      <c r="J51" s="663" t="s">
        <v>735</v>
      </c>
      <c r="K51" s="663" t="s">
        <v>736</v>
      </c>
      <c r="L51" s="665">
        <v>135.12000811245042</v>
      </c>
      <c r="M51" s="665">
        <v>1</v>
      </c>
      <c r="N51" s="666">
        <v>135.12000811245042</v>
      </c>
    </row>
    <row r="52" spans="1:14" ht="14.4" customHeight="1" x14ac:dyDescent="0.3">
      <c r="A52" s="661" t="s">
        <v>543</v>
      </c>
      <c r="B52" s="662" t="s">
        <v>2791</v>
      </c>
      <c r="C52" s="663" t="s">
        <v>553</v>
      </c>
      <c r="D52" s="664" t="s">
        <v>2793</v>
      </c>
      <c r="E52" s="663" t="s">
        <v>571</v>
      </c>
      <c r="F52" s="664" t="s">
        <v>2798</v>
      </c>
      <c r="G52" s="663" t="s">
        <v>576</v>
      </c>
      <c r="H52" s="663" t="s">
        <v>737</v>
      </c>
      <c r="I52" s="663" t="s">
        <v>738</v>
      </c>
      <c r="J52" s="663" t="s">
        <v>739</v>
      </c>
      <c r="K52" s="663" t="s">
        <v>740</v>
      </c>
      <c r="L52" s="665">
        <v>65.91</v>
      </c>
      <c r="M52" s="665">
        <v>1</v>
      </c>
      <c r="N52" s="666">
        <v>65.91</v>
      </c>
    </row>
    <row r="53" spans="1:14" ht="14.4" customHeight="1" x14ac:dyDescent="0.3">
      <c r="A53" s="661" t="s">
        <v>543</v>
      </c>
      <c r="B53" s="662" t="s">
        <v>2791</v>
      </c>
      <c r="C53" s="663" t="s">
        <v>553</v>
      </c>
      <c r="D53" s="664" t="s">
        <v>2793</v>
      </c>
      <c r="E53" s="663" t="s">
        <v>571</v>
      </c>
      <c r="F53" s="664" t="s">
        <v>2798</v>
      </c>
      <c r="G53" s="663" t="s">
        <v>576</v>
      </c>
      <c r="H53" s="663" t="s">
        <v>741</v>
      </c>
      <c r="I53" s="663" t="s">
        <v>742</v>
      </c>
      <c r="J53" s="663" t="s">
        <v>743</v>
      </c>
      <c r="K53" s="663" t="s">
        <v>744</v>
      </c>
      <c r="L53" s="665">
        <v>27.791652593240876</v>
      </c>
      <c r="M53" s="665">
        <v>317</v>
      </c>
      <c r="N53" s="666">
        <v>8809.9538720573582</v>
      </c>
    </row>
    <row r="54" spans="1:14" ht="14.4" customHeight="1" x14ac:dyDescent="0.3">
      <c r="A54" s="661" t="s">
        <v>543</v>
      </c>
      <c r="B54" s="662" t="s">
        <v>2791</v>
      </c>
      <c r="C54" s="663" t="s">
        <v>553</v>
      </c>
      <c r="D54" s="664" t="s">
        <v>2793</v>
      </c>
      <c r="E54" s="663" t="s">
        <v>571</v>
      </c>
      <c r="F54" s="664" t="s">
        <v>2798</v>
      </c>
      <c r="G54" s="663" t="s">
        <v>576</v>
      </c>
      <c r="H54" s="663" t="s">
        <v>745</v>
      </c>
      <c r="I54" s="663" t="s">
        <v>746</v>
      </c>
      <c r="J54" s="663" t="s">
        <v>747</v>
      </c>
      <c r="K54" s="663" t="s">
        <v>748</v>
      </c>
      <c r="L54" s="665">
        <v>93.620000000000033</v>
      </c>
      <c r="M54" s="665">
        <v>2</v>
      </c>
      <c r="N54" s="666">
        <v>187.24000000000007</v>
      </c>
    </row>
    <row r="55" spans="1:14" ht="14.4" customHeight="1" x14ac:dyDescent="0.3">
      <c r="A55" s="661" t="s">
        <v>543</v>
      </c>
      <c r="B55" s="662" t="s">
        <v>2791</v>
      </c>
      <c r="C55" s="663" t="s">
        <v>553</v>
      </c>
      <c r="D55" s="664" t="s">
        <v>2793</v>
      </c>
      <c r="E55" s="663" t="s">
        <v>571</v>
      </c>
      <c r="F55" s="664" t="s">
        <v>2798</v>
      </c>
      <c r="G55" s="663" t="s">
        <v>576</v>
      </c>
      <c r="H55" s="663" t="s">
        <v>749</v>
      </c>
      <c r="I55" s="663" t="s">
        <v>750</v>
      </c>
      <c r="J55" s="663" t="s">
        <v>751</v>
      </c>
      <c r="K55" s="663" t="s">
        <v>752</v>
      </c>
      <c r="L55" s="665">
        <v>40.169999999999995</v>
      </c>
      <c r="M55" s="665">
        <v>1</v>
      </c>
      <c r="N55" s="666">
        <v>40.169999999999995</v>
      </c>
    </row>
    <row r="56" spans="1:14" ht="14.4" customHeight="1" x14ac:dyDescent="0.3">
      <c r="A56" s="661" t="s">
        <v>543</v>
      </c>
      <c r="B56" s="662" t="s">
        <v>2791</v>
      </c>
      <c r="C56" s="663" t="s">
        <v>553</v>
      </c>
      <c r="D56" s="664" t="s">
        <v>2793</v>
      </c>
      <c r="E56" s="663" t="s">
        <v>571</v>
      </c>
      <c r="F56" s="664" t="s">
        <v>2798</v>
      </c>
      <c r="G56" s="663" t="s">
        <v>576</v>
      </c>
      <c r="H56" s="663" t="s">
        <v>753</v>
      </c>
      <c r="I56" s="663" t="s">
        <v>754</v>
      </c>
      <c r="J56" s="663" t="s">
        <v>755</v>
      </c>
      <c r="K56" s="663" t="s">
        <v>756</v>
      </c>
      <c r="L56" s="665">
        <v>115.94</v>
      </c>
      <c r="M56" s="665">
        <v>1</v>
      </c>
      <c r="N56" s="666">
        <v>115.94</v>
      </c>
    </row>
    <row r="57" spans="1:14" ht="14.4" customHeight="1" x14ac:dyDescent="0.3">
      <c r="A57" s="661" t="s">
        <v>543</v>
      </c>
      <c r="B57" s="662" t="s">
        <v>2791</v>
      </c>
      <c r="C57" s="663" t="s">
        <v>553</v>
      </c>
      <c r="D57" s="664" t="s">
        <v>2793</v>
      </c>
      <c r="E57" s="663" t="s">
        <v>571</v>
      </c>
      <c r="F57" s="664" t="s">
        <v>2798</v>
      </c>
      <c r="G57" s="663" t="s">
        <v>576</v>
      </c>
      <c r="H57" s="663" t="s">
        <v>757</v>
      </c>
      <c r="I57" s="663" t="s">
        <v>758</v>
      </c>
      <c r="J57" s="663" t="s">
        <v>759</v>
      </c>
      <c r="K57" s="663" t="s">
        <v>760</v>
      </c>
      <c r="L57" s="665">
        <v>56.560008304957606</v>
      </c>
      <c r="M57" s="665">
        <v>5</v>
      </c>
      <c r="N57" s="666">
        <v>282.80004152478801</v>
      </c>
    </row>
    <row r="58" spans="1:14" ht="14.4" customHeight="1" x14ac:dyDescent="0.3">
      <c r="A58" s="661" t="s">
        <v>543</v>
      </c>
      <c r="B58" s="662" t="s">
        <v>2791</v>
      </c>
      <c r="C58" s="663" t="s">
        <v>553</v>
      </c>
      <c r="D58" s="664" t="s">
        <v>2793</v>
      </c>
      <c r="E58" s="663" t="s">
        <v>571</v>
      </c>
      <c r="F58" s="664" t="s">
        <v>2798</v>
      </c>
      <c r="G58" s="663" t="s">
        <v>576</v>
      </c>
      <c r="H58" s="663" t="s">
        <v>761</v>
      </c>
      <c r="I58" s="663" t="s">
        <v>762</v>
      </c>
      <c r="J58" s="663" t="s">
        <v>763</v>
      </c>
      <c r="K58" s="663" t="s">
        <v>764</v>
      </c>
      <c r="L58" s="665">
        <v>63.05003815789253</v>
      </c>
      <c r="M58" s="665">
        <v>2</v>
      </c>
      <c r="N58" s="666">
        <v>126.10007631578506</v>
      </c>
    </row>
    <row r="59" spans="1:14" ht="14.4" customHeight="1" x14ac:dyDescent="0.3">
      <c r="A59" s="661" t="s">
        <v>543</v>
      </c>
      <c r="B59" s="662" t="s">
        <v>2791</v>
      </c>
      <c r="C59" s="663" t="s">
        <v>553</v>
      </c>
      <c r="D59" s="664" t="s">
        <v>2793</v>
      </c>
      <c r="E59" s="663" t="s">
        <v>571</v>
      </c>
      <c r="F59" s="664" t="s">
        <v>2798</v>
      </c>
      <c r="G59" s="663" t="s">
        <v>576</v>
      </c>
      <c r="H59" s="663" t="s">
        <v>765</v>
      </c>
      <c r="I59" s="663" t="s">
        <v>766</v>
      </c>
      <c r="J59" s="663" t="s">
        <v>767</v>
      </c>
      <c r="K59" s="663" t="s">
        <v>768</v>
      </c>
      <c r="L59" s="665">
        <v>35.570000000000007</v>
      </c>
      <c r="M59" s="665">
        <v>1</v>
      </c>
      <c r="N59" s="666">
        <v>35.570000000000007</v>
      </c>
    </row>
    <row r="60" spans="1:14" ht="14.4" customHeight="1" x14ac:dyDescent="0.3">
      <c r="A60" s="661" t="s">
        <v>543</v>
      </c>
      <c r="B60" s="662" t="s">
        <v>2791</v>
      </c>
      <c r="C60" s="663" t="s">
        <v>553</v>
      </c>
      <c r="D60" s="664" t="s">
        <v>2793</v>
      </c>
      <c r="E60" s="663" t="s">
        <v>571</v>
      </c>
      <c r="F60" s="664" t="s">
        <v>2798</v>
      </c>
      <c r="G60" s="663" t="s">
        <v>576</v>
      </c>
      <c r="H60" s="663" t="s">
        <v>769</v>
      </c>
      <c r="I60" s="663" t="s">
        <v>770</v>
      </c>
      <c r="J60" s="663" t="s">
        <v>771</v>
      </c>
      <c r="K60" s="663" t="s">
        <v>697</v>
      </c>
      <c r="L60" s="665">
        <v>40.180000000000007</v>
      </c>
      <c r="M60" s="665">
        <v>4</v>
      </c>
      <c r="N60" s="666">
        <v>160.72000000000003</v>
      </c>
    </row>
    <row r="61" spans="1:14" ht="14.4" customHeight="1" x14ac:dyDescent="0.3">
      <c r="A61" s="661" t="s">
        <v>543</v>
      </c>
      <c r="B61" s="662" t="s">
        <v>2791</v>
      </c>
      <c r="C61" s="663" t="s">
        <v>553</v>
      </c>
      <c r="D61" s="664" t="s">
        <v>2793</v>
      </c>
      <c r="E61" s="663" t="s">
        <v>571</v>
      </c>
      <c r="F61" s="664" t="s">
        <v>2798</v>
      </c>
      <c r="G61" s="663" t="s">
        <v>576</v>
      </c>
      <c r="H61" s="663" t="s">
        <v>772</v>
      </c>
      <c r="I61" s="663" t="s">
        <v>773</v>
      </c>
      <c r="J61" s="663" t="s">
        <v>774</v>
      </c>
      <c r="K61" s="663" t="s">
        <v>732</v>
      </c>
      <c r="L61" s="665">
        <v>66.103658536585371</v>
      </c>
      <c r="M61" s="665">
        <v>82</v>
      </c>
      <c r="N61" s="666">
        <v>5420.5000000000009</v>
      </c>
    </row>
    <row r="62" spans="1:14" ht="14.4" customHeight="1" x14ac:dyDescent="0.3">
      <c r="A62" s="661" t="s">
        <v>543</v>
      </c>
      <c r="B62" s="662" t="s">
        <v>2791</v>
      </c>
      <c r="C62" s="663" t="s">
        <v>553</v>
      </c>
      <c r="D62" s="664" t="s">
        <v>2793</v>
      </c>
      <c r="E62" s="663" t="s">
        <v>571</v>
      </c>
      <c r="F62" s="664" t="s">
        <v>2798</v>
      </c>
      <c r="G62" s="663" t="s">
        <v>576</v>
      </c>
      <c r="H62" s="663" t="s">
        <v>775</v>
      </c>
      <c r="I62" s="663" t="s">
        <v>776</v>
      </c>
      <c r="J62" s="663" t="s">
        <v>777</v>
      </c>
      <c r="K62" s="663" t="s">
        <v>778</v>
      </c>
      <c r="L62" s="665">
        <v>58.320322553107793</v>
      </c>
      <c r="M62" s="665">
        <v>5</v>
      </c>
      <c r="N62" s="666">
        <v>291.60161276553896</v>
      </c>
    </row>
    <row r="63" spans="1:14" ht="14.4" customHeight="1" x14ac:dyDescent="0.3">
      <c r="A63" s="661" t="s">
        <v>543</v>
      </c>
      <c r="B63" s="662" t="s">
        <v>2791</v>
      </c>
      <c r="C63" s="663" t="s">
        <v>553</v>
      </c>
      <c r="D63" s="664" t="s">
        <v>2793</v>
      </c>
      <c r="E63" s="663" t="s">
        <v>571</v>
      </c>
      <c r="F63" s="664" t="s">
        <v>2798</v>
      </c>
      <c r="G63" s="663" t="s">
        <v>576</v>
      </c>
      <c r="H63" s="663" t="s">
        <v>779</v>
      </c>
      <c r="I63" s="663" t="s">
        <v>780</v>
      </c>
      <c r="J63" s="663" t="s">
        <v>781</v>
      </c>
      <c r="K63" s="663" t="s">
        <v>782</v>
      </c>
      <c r="L63" s="665">
        <v>353.46133333333336</v>
      </c>
      <c r="M63" s="665">
        <v>45</v>
      </c>
      <c r="N63" s="666">
        <v>15905.76</v>
      </c>
    </row>
    <row r="64" spans="1:14" ht="14.4" customHeight="1" x14ac:dyDescent="0.3">
      <c r="A64" s="661" t="s">
        <v>543</v>
      </c>
      <c r="B64" s="662" t="s">
        <v>2791</v>
      </c>
      <c r="C64" s="663" t="s">
        <v>553</v>
      </c>
      <c r="D64" s="664" t="s">
        <v>2793</v>
      </c>
      <c r="E64" s="663" t="s">
        <v>571</v>
      </c>
      <c r="F64" s="664" t="s">
        <v>2798</v>
      </c>
      <c r="G64" s="663" t="s">
        <v>576</v>
      </c>
      <c r="H64" s="663" t="s">
        <v>783</v>
      </c>
      <c r="I64" s="663" t="s">
        <v>784</v>
      </c>
      <c r="J64" s="663" t="s">
        <v>785</v>
      </c>
      <c r="K64" s="663" t="s">
        <v>786</v>
      </c>
      <c r="L64" s="665">
        <v>29.899999999999988</v>
      </c>
      <c r="M64" s="665">
        <v>10</v>
      </c>
      <c r="N64" s="666">
        <v>298.99999999999989</v>
      </c>
    </row>
    <row r="65" spans="1:14" ht="14.4" customHeight="1" x14ac:dyDescent="0.3">
      <c r="A65" s="661" t="s">
        <v>543</v>
      </c>
      <c r="B65" s="662" t="s">
        <v>2791</v>
      </c>
      <c r="C65" s="663" t="s">
        <v>553</v>
      </c>
      <c r="D65" s="664" t="s">
        <v>2793</v>
      </c>
      <c r="E65" s="663" t="s">
        <v>571</v>
      </c>
      <c r="F65" s="664" t="s">
        <v>2798</v>
      </c>
      <c r="G65" s="663" t="s">
        <v>576</v>
      </c>
      <c r="H65" s="663" t="s">
        <v>585</v>
      </c>
      <c r="I65" s="663" t="s">
        <v>586</v>
      </c>
      <c r="J65" s="663" t="s">
        <v>587</v>
      </c>
      <c r="K65" s="663" t="s">
        <v>588</v>
      </c>
      <c r="L65" s="665">
        <v>56.978249846921877</v>
      </c>
      <c r="M65" s="665">
        <v>173</v>
      </c>
      <c r="N65" s="666">
        <v>9857.2372235174844</v>
      </c>
    </row>
    <row r="66" spans="1:14" ht="14.4" customHeight="1" x14ac:dyDescent="0.3">
      <c r="A66" s="661" t="s">
        <v>543</v>
      </c>
      <c r="B66" s="662" t="s">
        <v>2791</v>
      </c>
      <c r="C66" s="663" t="s">
        <v>553</v>
      </c>
      <c r="D66" s="664" t="s">
        <v>2793</v>
      </c>
      <c r="E66" s="663" t="s">
        <v>571</v>
      </c>
      <c r="F66" s="664" t="s">
        <v>2798</v>
      </c>
      <c r="G66" s="663" t="s">
        <v>576</v>
      </c>
      <c r="H66" s="663" t="s">
        <v>787</v>
      </c>
      <c r="I66" s="663" t="s">
        <v>788</v>
      </c>
      <c r="J66" s="663" t="s">
        <v>789</v>
      </c>
      <c r="K66" s="663" t="s">
        <v>790</v>
      </c>
      <c r="L66" s="665">
        <v>122.8451347682027</v>
      </c>
      <c r="M66" s="665">
        <v>96</v>
      </c>
      <c r="N66" s="666">
        <v>11793.132937747459</v>
      </c>
    </row>
    <row r="67" spans="1:14" ht="14.4" customHeight="1" x14ac:dyDescent="0.3">
      <c r="A67" s="661" t="s">
        <v>543</v>
      </c>
      <c r="B67" s="662" t="s">
        <v>2791</v>
      </c>
      <c r="C67" s="663" t="s">
        <v>553</v>
      </c>
      <c r="D67" s="664" t="s">
        <v>2793</v>
      </c>
      <c r="E67" s="663" t="s">
        <v>571</v>
      </c>
      <c r="F67" s="664" t="s">
        <v>2798</v>
      </c>
      <c r="G67" s="663" t="s">
        <v>576</v>
      </c>
      <c r="H67" s="663" t="s">
        <v>791</v>
      </c>
      <c r="I67" s="663" t="s">
        <v>792</v>
      </c>
      <c r="J67" s="663" t="s">
        <v>793</v>
      </c>
      <c r="K67" s="663" t="s">
        <v>794</v>
      </c>
      <c r="L67" s="665">
        <v>41.35</v>
      </c>
      <c r="M67" s="665">
        <v>12</v>
      </c>
      <c r="N67" s="666">
        <v>496.2</v>
      </c>
    </row>
    <row r="68" spans="1:14" ht="14.4" customHeight="1" x14ac:dyDescent="0.3">
      <c r="A68" s="661" t="s">
        <v>543</v>
      </c>
      <c r="B68" s="662" t="s">
        <v>2791</v>
      </c>
      <c r="C68" s="663" t="s">
        <v>553</v>
      </c>
      <c r="D68" s="664" t="s">
        <v>2793</v>
      </c>
      <c r="E68" s="663" t="s">
        <v>571</v>
      </c>
      <c r="F68" s="664" t="s">
        <v>2798</v>
      </c>
      <c r="G68" s="663" t="s">
        <v>576</v>
      </c>
      <c r="H68" s="663" t="s">
        <v>795</v>
      </c>
      <c r="I68" s="663" t="s">
        <v>796</v>
      </c>
      <c r="J68" s="663" t="s">
        <v>797</v>
      </c>
      <c r="K68" s="663" t="s">
        <v>798</v>
      </c>
      <c r="L68" s="665">
        <v>239.8</v>
      </c>
      <c r="M68" s="665">
        <v>4</v>
      </c>
      <c r="N68" s="666">
        <v>959.2</v>
      </c>
    </row>
    <row r="69" spans="1:14" ht="14.4" customHeight="1" x14ac:dyDescent="0.3">
      <c r="A69" s="661" t="s">
        <v>543</v>
      </c>
      <c r="B69" s="662" t="s">
        <v>2791</v>
      </c>
      <c r="C69" s="663" t="s">
        <v>553</v>
      </c>
      <c r="D69" s="664" t="s">
        <v>2793</v>
      </c>
      <c r="E69" s="663" t="s">
        <v>571</v>
      </c>
      <c r="F69" s="664" t="s">
        <v>2798</v>
      </c>
      <c r="G69" s="663" t="s">
        <v>576</v>
      </c>
      <c r="H69" s="663" t="s">
        <v>799</v>
      </c>
      <c r="I69" s="663" t="s">
        <v>800</v>
      </c>
      <c r="J69" s="663" t="s">
        <v>801</v>
      </c>
      <c r="K69" s="663" t="s">
        <v>802</v>
      </c>
      <c r="L69" s="665">
        <v>61.010085683308347</v>
      </c>
      <c r="M69" s="665">
        <v>2</v>
      </c>
      <c r="N69" s="666">
        <v>122.02017136661669</v>
      </c>
    </row>
    <row r="70" spans="1:14" ht="14.4" customHeight="1" x14ac:dyDescent="0.3">
      <c r="A70" s="661" t="s">
        <v>543</v>
      </c>
      <c r="B70" s="662" t="s">
        <v>2791</v>
      </c>
      <c r="C70" s="663" t="s">
        <v>553</v>
      </c>
      <c r="D70" s="664" t="s">
        <v>2793</v>
      </c>
      <c r="E70" s="663" t="s">
        <v>571</v>
      </c>
      <c r="F70" s="664" t="s">
        <v>2798</v>
      </c>
      <c r="G70" s="663" t="s">
        <v>576</v>
      </c>
      <c r="H70" s="663" t="s">
        <v>803</v>
      </c>
      <c r="I70" s="663" t="s">
        <v>804</v>
      </c>
      <c r="J70" s="663" t="s">
        <v>805</v>
      </c>
      <c r="K70" s="663" t="s">
        <v>806</v>
      </c>
      <c r="L70" s="665">
        <v>435.60000000000008</v>
      </c>
      <c r="M70" s="665">
        <v>10</v>
      </c>
      <c r="N70" s="666">
        <v>4356.0000000000009</v>
      </c>
    </row>
    <row r="71" spans="1:14" ht="14.4" customHeight="1" x14ac:dyDescent="0.3">
      <c r="A71" s="661" t="s">
        <v>543</v>
      </c>
      <c r="B71" s="662" t="s">
        <v>2791</v>
      </c>
      <c r="C71" s="663" t="s">
        <v>553</v>
      </c>
      <c r="D71" s="664" t="s">
        <v>2793</v>
      </c>
      <c r="E71" s="663" t="s">
        <v>571</v>
      </c>
      <c r="F71" s="664" t="s">
        <v>2798</v>
      </c>
      <c r="G71" s="663" t="s">
        <v>576</v>
      </c>
      <c r="H71" s="663" t="s">
        <v>807</v>
      </c>
      <c r="I71" s="663" t="s">
        <v>808</v>
      </c>
      <c r="J71" s="663" t="s">
        <v>809</v>
      </c>
      <c r="K71" s="663" t="s">
        <v>810</v>
      </c>
      <c r="L71" s="665">
        <v>80.22999999999999</v>
      </c>
      <c r="M71" s="665">
        <v>1</v>
      </c>
      <c r="N71" s="666">
        <v>80.22999999999999</v>
      </c>
    </row>
    <row r="72" spans="1:14" ht="14.4" customHeight="1" x14ac:dyDescent="0.3">
      <c r="A72" s="661" t="s">
        <v>543</v>
      </c>
      <c r="B72" s="662" t="s">
        <v>2791</v>
      </c>
      <c r="C72" s="663" t="s">
        <v>553</v>
      </c>
      <c r="D72" s="664" t="s">
        <v>2793</v>
      </c>
      <c r="E72" s="663" t="s">
        <v>571</v>
      </c>
      <c r="F72" s="664" t="s">
        <v>2798</v>
      </c>
      <c r="G72" s="663" t="s">
        <v>576</v>
      </c>
      <c r="H72" s="663" t="s">
        <v>811</v>
      </c>
      <c r="I72" s="663" t="s">
        <v>812</v>
      </c>
      <c r="J72" s="663" t="s">
        <v>813</v>
      </c>
      <c r="K72" s="663" t="s">
        <v>814</v>
      </c>
      <c r="L72" s="665">
        <v>40.273333333333333</v>
      </c>
      <c r="M72" s="665">
        <v>3</v>
      </c>
      <c r="N72" s="666">
        <v>120.82</v>
      </c>
    </row>
    <row r="73" spans="1:14" ht="14.4" customHeight="1" x14ac:dyDescent="0.3">
      <c r="A73" s="661" t="s">
        <v>543</v>
      </c>
      <c r="B73" s="662" t="s">
        <v>2791</v>
      </c>
      <c r="C73" s="663" t="s">
        <v>553</v>
      </c>
      <c r="D73" s="664" t="s">
        <v>2793</v>
      </c>
      <c r="E73" s="663" t="s">
        <v>571</v>
      </c>
      <c r="F73" s="664" t="s">
        <v>2798</v>
      </c>
      <c r="G73" s="663" t="s">
        <v>576</v>
      </c>
      <c r="H73" s="663" t="s">
        <v>815</v>
      </c>
      <c r="I73" s="663" t="s">
        <v>815</v>
      </c>
      <c r="J73" s="663" t="s">
        <v>816</v>
      </c>
      <c r="K73" s="663" t="s">
        <v>817</v>
      </c>
      <c r="L73" s="665">
        <v>36.530946763167094</v>
      </c>
      <c r="M73" s="665">
        <v>1675</v>
      </c>
      <c r="N73" s="666">
        <v>61189.33582830488</v>
      </c>
    </row>
    <row r="74" spans="1:14" ht="14.4" customHeight="1" x14ac:dyDescent="0.3">
      <c r="A74" s="661" t="s">
        <v>543</v>
      </c>
      <c r="B74" s="662" t="s">
        <v>2791</v>
      </c>
      <c r="C74" s="663" t="s">
        <v>553</v>
      </c>
      <c r="D74" s="664" t="s">
        <v>2793</v>
      </c>
      <c r="E74" s="663" t="s">
        <v>571</v>
      </c>
      <c r="F74" s="664" t="s">
        <v>2798</v>
      </c>
      <c r="G74" s="663" t="s">
        <v>576</v>
      </c>
      <c r="H74" s="663" t="s">
        <v>818</v>
      </c>
      <c r="I74" s="663" t="s">
        <v>819</v>
      </c>
      <c r="J74" s="663" t="s">
        <v>820</v>
      </c>
      <c r="K74" s="663" t="s">
        <v>821</v>
      </c>
      <c r="L74" s="665">
        <v>28.600004176909955</v>
      </c>
      <c r="M74" s="665">
        <v>5</v>
      </c>
      <c r="N74" s="666">
        <v>143.00002088454977</v>
      </c>
    </row>
    <row r="75" spans="1:14" ht="14.4" customHeight="1" x14ac:dyDescent="0.3">
      <c r="A75" s="661" t="s">
        <v>543</v>
      </c>
      <c r="B75" s="662" t="s">
        <v>2791</v>
      </c>
      <c r="C75" s="663" t="s">
        <v>553</v>
      </c>
      <c r="D75" s="664" t="s">
        <v>2793</v>
      </c>
      <c r="E75" s="663" t="s">
        <v>571</v>
      </c>
      <c r="F75" s="664" t="s">
        <v>2798</v>
      </c>
      <c r="G75" s="663" t="s">
        <v>576</v>
      </c>
      <c r="H75" s="663" t="s">
        <v>822</v>
      </c>
      <c r="I75" s="663" t="s">
        <v>823</v>
      </c>
      <c r="J75" s="663" t="s">
        <v>824</v>
      </c>
      <c r="K75" s="663" t="s">
        <v>825</v>
      </c>
      <c r="L75" s="665">
        <v>231.69999999999996</v>
      </c>
      <c r="M75" s="665">
        <v>1</v>
      </c>
      <c r="N75" s="666">
        <v>231.69999999999996</v>
      </c>
    </row>
    <row r="76" spans="1:14" ht="14.4" customHeight="1" x14ac:dyDescent="0.3">
      <c r="A76" s="661" t="s">
        <v>543</v>
      </c>
      <c r="B76" s="662" t="s">
        <v>2791</v>
      </c>
      <c r="C76" s="663" t="s">
        <v>553</v>
      </c>
      <c r="D76" s="664" t="s">
        <v>2793</v>
      </c>
      <c r="E76" s="663" t="s">
        <v>571</v>
      </c>
      <c r="F76" s="664" t="s">
        <v>2798</v>
      </c>
      <c r="G76" s="663" t="s">
        <v>576</v>
      </c>
      <c r="H76" s="663" t="s">
        <v>826</v>
      </c>
      <c r="I76" s="663" t="s">
        <v>827</v>
      </c>
      <c r="J76" s="663" t="s">
        <v>828</v>
      </c>
      <c r="K76" s="663" t="s">
        <v>829</v>
      </c>
      <c r="L76" s="665">
        <v>211.60999999999984</v>
      </c>
      <c r="M76" s="665">
        <v>1</v>
      </c>
      <c r="N76" s="666">
        <v>211.60999999999984</v>
      </c>
    </row>
    <row r="77" spans="1:14" ht="14.4" customHeight="1" x14ac:dyDescent="0.3">
      <c r="A77" s="661" t="s">
        <v>543</v>
      </c>
      <c r="B77" s="662" t="s">
        <v>2791</v>
      </c>
      <c r="C77" s="663" t="s">
        <v>553</v>
      </c>
      <c r="D77" s="664" t="s">
        <v>2793</v>
      </c>
      <c r="E77" s="663" t="s">
        <v>571</v>
      </c>
      <c r="F77" s="664" t="s">
        <v>2798</v>
      </c>
      <c r="G77" s="663" t="s">
        <v>576</v>
      </c>
      <c r="H77" s="663" t="s">
        <v>830</v>
      </c>
      <c r="I77" s="663" t="s">
        <v>831</v>
      </c>
      <c r="J77" s="663" t="s">
        <v>828</v>
      </c>
      <c r="K77" s="663" t="s">
        <v>832</v>
      </c>
      <c r="L77" s="665">
        <v>73.790088433430185</v>
      </c>
      <c r="M77" s="665">
        <v>4</v>
      </c>
      <c r="N77" s="666">
        <v>295.16035373372074</v>
      </c>
    </row>
    <row r="78" spans="1:14" ht="14.4" customHeight="1" x14ac:dyDescent="0.3">
      <c r="A78" s="661" t="s">
        <v>543</v>
      </c>
      <c r="B78" s="662" t="s">
        <v>2791</v>
      </c>
      <c r="C78" s="663" t="s">
        <v>553</v>
      </c>
      <c r="D78" s="664" t="s">
        <v>2793</v>
      </c>
      <c r="E78" s="663" t="s">
        <v>571</v>
      </c>
      <c r="F78" s="664" t="s">
        <v>2798</v>
      </c>
      <c r="G78" s="663" t="s">
        <v>576</v>
      </c>
      <c r="H78" s="663" t="s">
        <v>833</v>
      </c>
      <c r="I78" s="663" t="s">
        <v>834</v>
      </c>
      <c r="J78" s="663" t="s">
        <v>835</v>
      </c>
      <c r="K78" s="663" t="s">
        <v>836</v>
      </c>
      <c r="L78" s="665">
        <v>84.240000000000009</v>
      </c>
      <c r="M78" s="665">
        <v>2</v>
      </c>
      <c r="N78" s="666">
        <v>168.48000000000002</v>
      </c>
    </row>
    <row r="79" spans="1:14" ht="14.4" customHeight="1" x14ac:dyDescent="0.3">
      <c r="A79" s="661" t="s">
        <v>543</v>
      </c>
      <c r="B79" s="662" t="s">
        <v>2791</v>
      </c>
      <c r="C79" s="663" t="s">
        <v>553</v>
      </c>
      <c r="D79" s="664" t="s">
        <v>2793</v>
      </c>
      <c r="E79" s="663" t="s">
        <v>571</v>
      </c>
      <c r="F79" s="664" t="s">
        <v>2798</v>
      </c>
      <c r="G79" s="663" t="s">
        <v>576</v>
      </c>
      <c r="H79" s="663" t="s">
        <v>837</v>
      </c>
      <c r="I79" s="663" t="s">
        <v>838</v>
      </c>
      <c r="J79" s="663" t="s">
        <v>839</v>
      </c>
      <c r="K79" s="663" t="s">
        <v>840</v>
      </c>
      <c r="L79" s="665">
        <v>99.45999999999998</v>
      </c>
      <c r="M79" s="665">
        <v>1</v>
      </c>
      <c r="N79" s="666">
        <v>99.45999999999998</v>
      </c>
    </row>
    <row r="80" spans="1:14" ht="14.4" customHeight="1" x14ac:dyDescent="0.3">
      <c r="A80" s="661" t="s">
        <v>543</v>
      </c>
      <c r="B80" s="662" t="s">
        <v>2791</v>
      </c>
      <c r="C80" s="663" t="s">
        <v>553</v>
      </c>
      <c r="D80" s="664" t="s">
        <v>2793</v>
      </c>
      <c r="E80" s="663" t="s">
        <v>571</v>
      </c>
      <c r="F80" s="664" t="s">
        <v>2798</v>
      </c>
      <c r="G80" s="663" t="s">
        <v>576</v>
      </c>
      <c r="H80" s="663" t="s">
        <v>841</v>
      </c>
      <c r="I80" s="663" t="s">
        <v>842</v>
      </c>
      <c r="J80" s="663" t="s">
        <v>843</v>
      </c>
      <c r="K80" s="663" t="s">
        <v>844</v>
      </c>
      <c r="L80" s="665">
        <v>270.78666666666669</v>
      </c>
      <c r="M80" s="665">
        <v>3</v>
      </c>
      <c r="N80" s="666">
        <v>812.36000000000013</v>
      </c>
    </row>
    <row r="81" spans="1:14" ht="14.4" customHeight="1" x14ac:dyDescent="0.3">
      <c r="A81" s="661" t="s">
        <v>543</v>
      </c>
      <c r="B81" s="662" t="s">
        <v>2791</v>
      </c>
      <c r="C81" s="663" t="s">
        <v>553</v>
      </c>
      <c r="D81" s="664" t="s">
        <v>2793</v>
      </c>
      <c r="E81" s="663" t="s">
        <v>571</v>
      </c>
      <c r="F81" s="664" t="s">
        <v>2798</v>
      </c>
      <c r="G81" s="663" t="s">
        <v>576</v>
      </c>
      <c r="H81" s="663" t="s">
        <v>845</v>
      </c>
      <c r="I81" s="663" t="s">
        <v>846</v>
      </c>
      <c r="J81" s="663" t="s">
        <v>847</v>
      </c>
      <c r="K81" s="663" t="s">
        <v>848</v>
      </c>
      <c r="L81" s="665">
        <v>55.459999999999994</v>
      </c>
      <c r="M81" s="665">
        <v>7</v>
      </c>
      <c r="N81" s="666">
        <v>388.21999999999997</v>
      </c>
    </row>
    <row r="82" spans="1:14" ht="14.4" customHeight="1" x14ac:dyDescent="0.3">
      <c r="A82" s="661" t="s">
        <v>543</v>
      </c>
      <c r="B82" s="662" t="s">
        <v>2791</v>
      </c>
      <c r="C82" s="663" t="s">
        <v>553</v>
      </c>
      <c r="D82" s="664" t="s">
        <v>2793</v>
      </c>
      <c r="E82" s="663" t="s">
        <v>571</v>
      </c>
      <c r="F82" s="664" t="s">
        <v>2798</v>
      </c>
      <c r="G82" s="663" t="s">
        <v>576</v>
      </c>
      <c r="H82" s="663" t="s">
        <v>849</v>
      </c>
      <c r="I82" s="663" t="s">
        <v>850</v>
      </c>
      <c r="J82" s="663" t="s">
        <v>851</v>
      </c>
      <c r="K82" s="663" t="s">
        <v>852</v>
      </c>
      <c r="L82" s="665">
        <v>51.099283238972241</v>
      </c>
      <c r="M82" s="665">
        <v>1</v>
      </c>
      <c r="N82" s="666">
        <v>51.099283238972241</v>
      </c>
    </row>
    <row r="83" spans="1:14" ht="14.4" customHeight="1" x14ac:dyDescent="0.3">
      <c r="A83" s="661" t="s">
        <v>543</v>
      </c>
      <c r="B83" s="662" t="s">
        <v>2791</v>
      </c>
      <c r="C83" s="663" t="s">
        <v>553</v>
      </c>
      <c r="D83" s="664" t="s">
        <v>2793</v>
      </c>
      <c r="E83" s="663" t="s">
        <v>571</v>
      </c>
      <c r="F83" s="664" t="s">
        <v>2798</v>
      </c>
      <c r="G83" s="663" t="s">
        <v>576</v>
      </c>
      <c r="H83" s="663" t="s">
        <v>853</v>
      </c>
      <c r="I83" s="663" t="s">
        <v>854</v>
      </c>
      <c r="J83" s="663" t="s">
        <v>855</v>
      </c>
      <c r="K83" s="663" t="s">
        <v>856</v>
      </c>
      <c r="L83" s="665">
        <v>299.00166666666672</v>
      </c>
      <c r="M83" s="665">
        <v>12</v>
      </c>
      <c r="N83" s="666">
        <v>3588.0200000000004</v>
      </c>
    </row>
    <row r="84" spans="1:14" ht="14.4" customHeight="1" x14ac:dyDescent="0.3">
      <c r="A84" s="661" t="s">
        <v>543</v>
      </c>
      <c r="B84" s="662" t="s">
        <v>2791</v>
      </c>
      <c r="C84" s="663" t="s">
        <v>553</v>
      </c>
      <c r="D84" s="664" t="s">
        <v>2793</v>
      </c>
      <c r="E84" s="663" t="s">
        <v>571</v>
      </c>
      <c r="F84" s="664" t="s">
        <v>2798</v>
      </c>
      <c r="G84" s="663" t="s">
        <v>576</v>
      </c>
      <c r="H84" s="663" t="s">
        <v>857</v>
      </c>
      <c r="I84" s="663" t="s">
        <v>858</v>
      </c>
      <c r="J84" s="663" t="s">
        <v>587</v>
      </c>
      <c r="K84" s="663" t="s">
        <v>859</v>
      </c>
      <c r="L84" s="665">
        <v>44.590396717220123</v>
      </c>
      <c r="M84" s="665">
        <v>20</v>
      </c>
      <c r="N84" s="666">
        <v>891.8079343444025</v>
      </c>
    </row>
    <row r="85" spans="1:14" ht="14.4" customHeight="1" x14ac:dyDescent="0.3">
      <c r="A85" s="661" t="s">
        <v>543</v>
      </c>
      <c r="B85" s="662" t="s">
        <v>2791</v>
      </c>
      <c r="C85" s="663" t="s">
        <v>553</v>
      </c>
      <c r="D85" s="664" t="s">
        <v>2793</v>
      </c>
      <c r="E85" s="663" t="s">
        <v>571</v>
      </c>
      <c r="F85" s="664" t="s">
        <v>2798</v>
      </c>
      <c r="G85" s="663" t="s">
        <v>576</v>
      </c>
      <c r="H85" s="663" t="s">
        <v>860</v>
      </c>
      <c r="I85" s="663" t="s">
        <v>861</v>
      </c>
      <c r="J85" s="663" t="s">
        <v>862</v>
      </c>
      <c r="K85" s="663" t="s">
        <v>863</v>
      </c>
      <c r="L85" s="665">
        <v>32.759984026881611</v>
      </c>
      <c r="M85" s="665">
        <v>17</v>
      </c>
      <c r="N85" s="666">
        <v>556.9197284569874</v>
      </c>
    </row>
    <row r="86" spans="1:14" ht="14.4" customHeight="1" x14ac:dyDescent="0.3">
      <c r="A86" s="661" t="s">
        <v>543</v>
      </c>
      <c r="B86" s="662" t="s">
        <v>2791</v>
      </c>
      <c r="C86" s="663" t="s">
        <v>553</v>
      </c>
      <c r="D86" s="664" t="s">
        <v>2793</v>
      </c>
      <c r="E86" s="663" t="s">
        <v>571</v>
      </c>
      <c r="F86" s="664" t="s">
        <v>2798</v>
      </c>
      <c r="G86" s="663" t="s">
        <v>576</v>
      </c>
      <c r="H86" s="663" t="s">
        <v>864</v>
      </c>
      <c r="I86" s="663" t="s">
        <v>865</v>
      </c>
      <c r="J86" s="663" t="s">
        <v>866</v>
      </c>
      <c r="K86" s="663" t="s">
        <v>867</v>
      </c>
      <c r="L86" s="665">
        <v>34.730095125088653</v>
      </c>
      <c r="M86" s="665">
        <v>1</v>
      </c>
      <c r="N86" s="666">
        <v>34.730095125088653</v>
      </c>
    </row>
    <row r="87" spans="1:14" ht="14.4" customHeight="1" x14ac:dyDescent="0.3">
      <c r="A87" s="661" t="s">
        <v>543</v>
      </c>
      <c r="B87" s="662" t="s">
        <v>2791</v>
      </c>
      <c r="C87" s="663" t="s">
        <v>553</v>
      </c>
      <c r="D87" s="664" t="s">
        <v>2793</v>
      </c>
      <c r="E87" s="663" t="s">
        <v>571</v>
      </c>
      <c r="F87" s="664" t="s">
        <v>2798</v>
      </c>
      <c r="G87" s="663" t="s">
        <v>576</v>
      </c>
      <c r="H87" s="663" t="s">
        <v>868</v>
      </c>
      <c r="I87" s="663" t="s">
        <v>869</v>
      </c>
      <c r="J87" s="663" t="s">
        <v>870</v>
      </c>
      <c r="K87" s="663" t="s">
        <v>871</v>
      </c>
      <c r="L87" s="665">
        <v>73.45</v>
      </c>
      <c r="M87" s="665">
        <v>3</v>
      </c>
      <c r="N87" s="666">
        <v>220.35000000000002</v>
      </c>
    </row>
    <row r="88" spans="1:14" ht="14.4" customHeight="1" x14ac:dyDescent="0.3">
      <c r="A88" s="661" t="s">
        <v>543</v>
      </c>
      <c r="B88" s="662" t="s">
        <v>2791</v>
      </c>
      <c r="C88" s="663" t="s">
        <v>553</v>
      </c>
      <c r="D88" s="664" t="s">
        <v>2793</v>
      </c>
      <c r="E88" s="663" t="s">
        <v>571</v>
      </c>
      <c r="F88" s="664" t="s">
        <v>2798</v>
      </c>
      <c r="G88" s="663" t="s">
        <v>576</v>
      </c>
      <c r="H88" s="663" t="s">
        <v>872</v>
      </c>
      <c r="I88" s="663" t="s">
        <v>873</v>
      </c>
      <c r="J88" s="663" t="s">
        <v>870</v>
      </c>
      <c r="K88" s="663" t="s">
        <v>874</v>
      </c>
      <c r="L88" s="665">
        <v>207.68</v>
      </c>
      <c r="M88" s="665">
        <v>1</v>
      </c>
      <c r="N88" s="666">
        <v>207.68</v>
      </c>
    </row>
    <row r="89" spans="1:14" ht="14.4" customHeight="1" x14ac:dyDescent="0.3">
      <c r="A89" s="661" t="s">
        <v>543</v>
      </c>
      <c r="B89" s="662" t="s">
        <v>2791</v>
      </c>
      <c r="C89" s="663" t="s">
        <v>553</v>
      </c>
      <c r="D89" s="664" t="s">
        <v>2793</v>
      </c>
      <c r="E89" s="663" t="s">
        <v>571</v>
      </c>
      <c r="F89" s="664" t="s">
        <v>2798</v>
      </c>
      <c r="G89" s="663" t="s">
        <v>576</v>
      </c>
      <c r="H89" s="663" t="s">
        <v>875</v>
      </c>
      <c r="I89" s="663" t="s">
        <v>876</v>
      </c>
      <c r="J89" s="663" t="s">
        <v>877</v>
      </c>
      <c r="K89" s="663" t="s">
        <v>878</v>
      </c>
      <c r="L89" s="665">
        <v>61.859974643470515</v>
      </c>
      <c r="M89" s="665">
        <v>4</v>
      </c>
      <c r="N89" s="666">
        <v>247.43989857388206</v>
      </c>
    </row>
    <row r="90" spans="1:14" ht="14.4" customHeight="1" x14ac:dyDescent="0.3">
      <c r="A90" s="661" t="s">
        <v>543</v>
      </c>
      <c r="B90" s="662" t="s">
        <v>2791</v>
      </c>
      <c r="C90" s="663" t="s">
        <v>553</v>
      </c>
      <c r="D90" s="664" t="s">
        <v>2793</v>
      </c>
      <c r="E90" s="663" t="s">
        <v>571</v>
      </c>
      <c r="F90" s="664" t="s">
        <v>2798</v>
      </c>
      <c r="G90" s="663" t="s">
        <v>576</v>
      </c>
      <c r="H90" s="663" t="s">
        <v>879</v>
      </c>
      <c r="I90" s="663" t="s">
        <v>880</v>
      </c>
      <c r="J90" s="663" t="s">
        <v>881</v>
      </c>
      <c r="K90" s="663" t="s">
        <v>882</v>
      </c>
      <c r="L90" s="665">
        <v>73.659999999999982</v>
      </c>
      <c r="M90" s="665">
        <v>6</v>
      </c>
      <c r="N90" s="666">
        <v>441.95999999999992</v>
      </c>
    </row>
    <row r="91" spans="1:14" ht="14.4" customHeight="1" x14ac:dyDescent="0.3">
      <c r="A91" s="661" t="s">
        <v>543</v>
      </c>
      <c r="B91" s="662" t="s">
        <v>2791</v>
      </c>
      <c r="C91" s="663" t="s">
        <v>553</v>
      </c>
      <c r="D91" s="664" t="s">
        <v>2793</v>
      </c>
      <c r="E91" s="663" t="s">
        <v>571</v>
      </c>
      <c r="F91" s="664" t="s">
        <v>2798</v>
      </c>
      <c r="G91" s="663" t="s">
        <v>576</v>
      </c>
      <c r="H91" s="663" t="s">
        <v>883</v>
      </c>
      <c r="I91" s="663" t="s">
        <v>884</v>
      </c>
      <c r="J91" s="663" t="s">
        <v>885</v>
      </c>
      <c r="K91" s="663" t="s">
        <v>886</v>
      </c>
      <c r="L91" s="665">
        <v>98.210000000000051</v>
      </c>
      <c r="M91" s="665">
        <v>3</v>
      </c>
      <c r="N91" s="666">
        <v>294.63000000000017</v>
      </c>
    </row>
    <row r="92" spans="1:14" ht="14.4" customHeight="1" x14ac:dyDescent="0.3">
      <c r="A92" s="661" t="s">
        <v>543</v>
      </c>
      <c r="B92" s="662" t="s">
        <v>2791</v>
      </c>
      <c r="C92" s="663" t="s">
        <v>553</v>
      </c>
      <c r="D92" s="664" t="s">
        <v>2793</v>
      </c>
      <c r="E92" s="663" t="s">
        <v>571</v>
      </c>
      <c r="F92" s="664" t="s">
        <v>2798</v>
      </c>
      <c r="G92" s="663" t="s">
        <v>576</v>
      </c>
      <c r="H92" s="663" t="s">
        <v>887</v>
      </c>
      <c r="I92" s="663" t="s">
        <v>888</v>
      </c>
      <c r="J92" s="663" t="s">
        <v>889</v>
      </c>
      <c r="K92" s="663" t="s">
        <v>890</v>
      </c>
      <c r="L92" s="665">
        <v>95.77000000000001</v>
      </c>
      <c r="M92" s="665">
        <v>2</v>
      </c>
      <c r="N92" s="666">
        <v>191.54000000000002</v>
      </c>
    </row>
    <row r="93" spans="1:14" ht="14.4" customHeight="1" x14ac:dyDescent="0.3">
      <c r="A93" s="661" t="s">
        <v>543</v>
      </c>
      <c r="B93" s="662" t="s">
        <v>2791</v>
      </c>
      <c r="C93" s="663" t="s">
        <v>553</v>
      </c>
      <c r="D93" s="664" t="s">
        <v>2793</v>
      </c>
      <c r="E93" s="663" t="s">
        <v>571</v>
      </c>
      <c r="F93" s="664" t="s">
        <v>2798</v>
      </c>
      <c r="G93" s="663" t="s">
        <v>576</v>
      </c>
      <c r="H93" s="663" t="s">
        <v>891</v>
      </c>
      <c r="I93" s="663" t="s">
        <v>892</v>
      </c>
      <c r="J93" s="663" t="s">
        <v>893</v>
      </c>
      <c r="K93" s="663" t="s">
        <v>894</v>
      </c>
      <c r="L93" s="665">
        <v>128.39000000000001</v>
      </c>
      <c r="M93" s="665">
        <v>1</v>
      </c>
      <c r="N93" s="666">
        <v>128.39000000000001</v>
      </c>
    </row>
    <row r="94" spans="1:14" ht="14.4" customHeight="1" x14ac:dyDescent="0.3">
      <c r="A94" s="661" t="s">
        <v>543</v>
      </c>
      <c r="B94" s="662" t="s">
        <v>2791</v>
      </c>
      <c r="C94" s="663" t="s">
        <v>553</v>
      </c>
      <c r="D94" s="664" t="s">
        <v>2793</v>
      </c>
      <c r="E94" s="663" t="s">
        <v>571</v>
      </c>
      <c r="F94" s="664" t="s">
        <v>2798</v>
      </c>
      <c r="G94" s="663" t="s">
        <v>576</v>
      </c>
      <c r="H94" s="663" t="s">
        <v>895</v>
      </c>
      <c r="I94" s="663" t="s">
        <v>896</v>
      </c>
      <c r="J94" s="663" t="s">
        <v>897</v>
      </c>
      <c r="K94" s="663" t="s">
        <v>898</v>
      </c>
      <c r="L94" s="665">
        <v>82.570000000000007</v>
      </c>
      <c r="M94" s="665">
        <v>5</v>
      </c>
      <c r="N94" s="666">
        <v>412.85</v>
      </c>
    </row>
    <row r="95" spans="1:14" ht="14.4" customHeight="1" x14ac:dyDescent="0.3">
      <c r="A95" s="661" t="s">
        <v>543</v>
      </c>
      <c r="B95" s="662" t="s">
        <v>2791</v>
      </c>
      <c r="C95" s="663" t="s">
        <v>553</v>
      </c>
      <c r="D95" s="664" t="s">
        <v>2793</v>
      </c>
      <c r="E95" s="663" t="s">
        <v>571</v>
      </c>
      <c r="F95" s="664" t="s">
        <v>2798</v>
      </c>
      <c r="G95" s="663" t="s">
        <v>576</v>
      </c>
      <c r="H95" s="663" t="s">
        <v>899</v>
      </c>
      <c r="I95" s="663" t="s">
        <v>900</v>
      </c>
      <c r="J95" s="663" t="s">
        <v>901</v>
      </c>
      <c r="K95" s="663" t="s">
        <v>902</v>
      </c>
      <c r="L95" s="665">
        <v>262.85881000623965</v>
      </c>
      <c r="M95" s="665">
        <v>2</v>
      </c>
      <c r="N95" s="666">
        <v>525.7176200124793</v>
      </c>
    </row>
    <row r="96" spans="1:14" ht="14.4" customHeight="1" x14ac:dyDescent="0.3">
      <c r="A96" s="661" t="s">
        <v>543</v>
      </c>
      <c r="B96" s="662" t="s">
        <v>2791</v>
      </c>
      <c r="C96" s="663" t="s">
        <v>553</v>
      </c>
      <c r="D96" s="664" t="s">
        <v>2793</v>
      </c>
      <c r="E96" s="663" t="s">
        <v>571</v>
      </c>
      <c r="F96" s="664" t="s">
        <v>2798</v>
      </c>
      <c r="G96" s="663" t="s">
        <v>576</v>
      </c>
      <c r="H96" s="663" t="s">
        <v>903</v>
      </c>
      <c r="I96" s="663" t="s">
        <v>904</v>
      </c>
      <c r="J96" s="663" t="s">
        <v>905</v>
      </c>
      <c r="K96" s="663" t="s">
        <v>906</v>
      </c>
      <c r="L96" s="665">
        <v>158.63499999999999</v>
      </c>
      <c r="M96" s="665">
        <v>4</v>
      </c>
      <c r="N96" s="666">
        <v>634.54</v>
      </c>
    </row>
    <row r="97" spans="1:14" ht="14.4" customHeight="1" x14ac:dyDescent="0.3">
      <c r="A97" s="661" t="s">
        <v>543</v>
      </c>
      <c r="B97" s="662" t="s">
        <v>2791</v>
      </c>
      <c r="C97" s="663" t="s">
        <v>553</v>
      </c>
      <c r="D97" s="664" t="s">
        <v>2793</v>
      </c>
      <c r="E97" s="663" t="s">
        <v>571</v>
      </c>
      <c r="F97" s="664" t="s">
        <v>2798</v>
      </c>
      <c r="G97" s="663" t="s">
        <v>576</v>
      </c>
      <c r="H97" s="663" t="s">
        <v>907</v>
      </c>
      <c r="I97" s="663" t="s">
        <v>908</v>
      </c>
      <c r="J97" s="663" t="s">
        <v>909</v>
      </c>
      <c r="K97" s="663" t="s">
        <v>910</v>
      </c>
      <c r="L97" s="665">
        <v>204.09743669602267</v>
      </c>
      <c r="M97" s="665">
        <v>23</v>
      </c>
      <c r="N97" s="666">
        <v>4694.2410440085214</v>
      </c>
    </row>
    <row r="98" spans="1:14" ht="14.4" customHeight="1" x14ac:dyDescent="0.3">
      <c r="A98" s="661" t="s">
        <v>543</v>
      </c>
      <c r="B98" s="662" t="s">
        <v>2791</v>
      </c>
      <c r="C98" s="663" t="s">
        <v>553</v>
      </c>
      <c r="D98" s="664" t="s">
        <v>2793</v>
      </c>
      <c r="E98" s="663" t="s">
        <v>571</v>
      </c>
      <c r="F98" s="664" t="s">
        <v>2798</v>
      </c>
      <c r="G98" s="663" t="s">
        <v>576</v>
      </c>
      <c r="H98" s="663" t="s">
        <v>911</v>
      </c>
      <c r="I98" s="663" t="s">
        <v>912</v>
      </c>
      <c r="J98" s="663" t="s">
        <v>913</v>
      </c>
      <c r="K98" s="663" t="s">
        <v>914</v>
      </c>
      <c r="L98" s="665">
        <v>74.835028544866063</v>
      </c>
      <c r="M98" s="665">
        <v>159</v>
      </c>
      <c r="N98" s="666">
        <v>11898.769538633704</v>
      </c>
    </row>
    <row r="99" spans="1:14" ht="14.4" customHeight="1" x14ac:dyDescent="0.3">
      <c r="A99" s="661" t="s">
        <v>543</v>
      </c>
      <c r="B99" s="662" t="s">
        <v>2791</v>
      </c>
      <c r="C99" s="663" t="s">
        <v>553</v>
      </c>
      <c r="D99" s="664" t="s">
        <v>2793</v>
      </c>
      <c r="E99" s="663" t="s">
        <v>571</v>
      </c>
      <c r="F99" s="664" t="s">
        <v>2798</v>
      </c>
      <c r="G99" s="663" t="s">
        <v>576</v>
      </c>
      <c r="H99" s="663" t="s">
        <v>915</v>
      </c>
      <c r="I99" s="663" t="s">
        <v>916</v>
      </c>
      <c r="J99" s="663" t="s">
        <v>917</v>
      </c>
      <c r="K99" s="663" t="s">
        <v>918</v>
      </c>
      <c r="L99" s="665">
        <v>117.40959882536504</v>
      </c>
      <c r="M99" s="665">
        <v>10</v>
      </c>
      <c r="N99" s="666">
        <v>1174.0959882536504</v>
      </c>
    </row>
    <row r="100" spans="1:14" ht="14.4" customHeight="1" x14ac:dyDescent="0.3">
      <c r="A100" s="661" t="s">
        <v>543</v>
      </c>
      <c r="B100" s="662" t="s">
        <v>2791</v>
      </c>
      <c r="C100" s="663" t="s">
        <v>553</v>
      </c>
      <c r="D100" s="664" t="s">
        <v>2793</v>
      </c>
      <c r="E100" s="663" t="s">
        <v>571</v>
      </c>
      <c r="F100" s="664" t="s">
        <v>2798</v>
      </c>
      <c r="G100" s="663" t="s">
        <v>576</v>
      </c>
      <c r="H100" s="663" t="s">
        <v>919</v>
      </c>
      <c r="I100" s="663" t="s">
        <v>919</v>
      </c>
      <c r="J100" s="663" t="s">
        <v>920</v>
      </c>
      <c r="K100" s="663" t="s">
        <v>921</v>
      </c>
      <c r="L100" s="665">
        <v>1624.9051461010024</v>
      </c>
      <c r="M100" s="665">
        <v>1</v>
      </c>
      <c r="N100" s="666">
        <v>1624.9051461010024</v>
      </c>
    </row>
    <row r="101" spans="1:14" ht="14.4" customHeight="1" x14ac:dyDescent="0.3">
      <c r="A101" s="661" t="s">
        <v>543</v>
      </c>
      <c r="B101" s="662" t="s">
        <v>2791</v>
      </c>
      <c r="C101" s="663" t="s">
        <v>553</v>
      </c>
      <c r="D101" s="664" t="s">
        <v>2793</v>
      </c>
      <c r="E101" s="663" t="s">
        <v>571</v>
      </c>
      <c r="F101" s="664" t="s">
        <v>2798</v>
      </c>
      <c r="G101" s="663" t="s">
        <v>576</v>
      </c>
      <c r="H101" s="663" t="s">
        <v>922</v>
      </c>
      <c r="I101" s="663" t="s">
        <v>922</v>
      </c>
      <c r="J101" s="663" t="s">
        <v>923</v>
      </c>
      <c r="K101" s="663" t="s">
        <v>682</v>
      </c>
      <c r="L101" s="665">
        <v>90.019996127849751</v>
      </c>
      <c r="M101" s="665">
        <v>1</v>
      </c>
      <c r="N101" s="666">
        <v>90.019996127849751</v>
      </c>
    </row>
    <row r="102" spans="1:14" ht="14.4" customHeight="1" x14ac:dyDescent="0.3">
      <c r="A102" s="661" t="s">
        <v>543</v>
      </c>
      <c r="B102" s="662" t="s">
        <v>2791</v>
      </c>
      <c r="C102" s="663" t="s">
        <v>553</v>
      </c>
      <c r="D102" s="664" t="s">
        <v>2793</v>
      </c>
      <c r="E102" s="663" t="s">
        <v>571</v>
      </c>
      <c r="F102" s="664" t="s">
        <v>2798</v>
      </c>
      <c r="G102" s="663" t="s">
        <v>576</v>
      </c>
      <c r="H102" s="663" t="s">
        <v>924</v>
      </c>
      <c r="I102" s="663" t="s">
        <v>925</v>
      </c>
      <c r="J102" s="663" t="s">
        <v>926</v>
      </c>
      <c r="K102" s="663" t="s">
        <v>927</v>
      </c>
      <c r="L102" s="665">
        <v>125.36854922075901</v>
      </c>
      <c r="M102" s="665">
        <v>524</v>
      </c>
      <c r="N102" s="666">
        <v>65693.119791677716</v>
      </c>
    </row>
    <row r="103" spans="1:14" ht="14.4" customHeight="1" x14ac:dyDescent="0.3">
      <c r="A103" s="661" t="s">
        <v>543</v>
      </c>
      <c r="B103" s="662" t="s">
        <v>2791</v>
      </c>
      <c r="C103" s="663" t="s">
        <v>553</v>
      </c>
      <c r="D103" s="664" t="s">
        <v>2793</v>
      </c>
      <c r="E103" s="663" t="s">
        <v>571</v>
      </c>
      <c r="F103" s="664" t="s">
        <v>2798</v>
      </c>
      <c r="G103" s="663" t="s">
        <v>576</v>
      </c>
      <c r="H103" s="663" t="s">
        <v>928</v>
      </c>
      <c r="I103" s="663" t="s">
        <v>929</v>
      </c>
      <c r="J103" s="663" t="s">
        <v>930</v>
      </c>
      <c r="K103" s="663" t="s">
        <v>931</v>
      </c>
      <c r="L103" s="665">
        <v>124.27000000000002</v>
      </c>
      <c r="M103" s="665">
        <v>1</v>
      </c>
      <c r="N103" s="666">
        <v>124.27000000000002</v>
      </c>
    </row>
    <row r="104" spans="1:14" ht="14.4" customHeight="1" x14ac:dyDescent="0.3">
      <c r="A104" s="661" t="s">
        <v>543</v>
      </c>
      <c r="B104" s="662" t="s">
        <v>2791</v>
      </c>
      <c r="C104" s="663" t="s">
        <v>553</v>
      </c>
      <c r="D104" s="664" t="s">
        <v>2793</v>
      </c>
      <c r="E104" s="663" t="s">
        <v>571</v>
      </c>
      <c r="F104" s="664" t="s">
        <v>2798</v>
      </c>
      <c r="G104" s="663" t="s">
        <v>576</v>
      </c>
      <c r="H104" s="663" t="s">
        <v>932</v>
      </c>
      <c r="I104" s="663" t="s">
        <v>933</v>
      </c>
      <c r="J104" s="663" t="s">
        <v>934</v>
      </c>
      <c r="K104" s="663" t="s">
        <v>935</v>
      </c>
      <c r="L104" s="665">
        <v>176.61999999999998</v>
      </c>
      <c r="M104" s="665">
        <v>3</v>
      </c>
      <c r="N104" s="666">
        <v>529.8599999999999</v>
      </c>
    </row>
    <row r="105" spans="1:14" ht="14.4" customHeight="1" x14ac:dyDescent="0.3">
      <c r="A105" s="661" t="s">
        <v>543</v>
      </c>
      <c r="B105" s="662" t="s">
        <v>2791</v>
      </c>
      <c r="C105" s="663" t="s">
        <v>553</v>
      </c>
      <c r="D105" s="664" t="s">
        <v>2793</v>
      </c>
      <c r="E105" s="663" t="s">
        <v>571</v>
      </c>
      <c r="F105" s="664" t="s">
        <v>2798</v>
      </c>
      <c r="G105" s="663" t="s">
        <v>576</v>
      </c>
      <c r="H105" s="663" t="s">
        <v>936</v>
      </c>
      <c r="I105" s="663" t="s">
        <v>937</v>
      </c>
      <c r="J105" s="663" t="s">
        <v>938</v>
      </c>
      <c r="K105" s="663" t="s">
        <v>939</v>
      </c>
      <c r="L105" s="665">
        <v>169.07999999999998</v>
      </c>
      <c r="M105" s="665">
        <v>2</v>
      </c>
      <c r="N105" s="666">
        <v>338.15999999999997</v>
      </c>
    </row>
    <row r="106" spans="1:14" ht="14.4" customHeight="1" x14ac:dyDescent="0.3">
      <c r="A106" s="661" t="s">
        <v>543</v>
      </c>
      <c r="B106" s="662" t="s">
        <v>2791</v>
      </c>
      <c r="C106" s="663" t="s">
        <v>553</v>
      </c>
      <c r="D106" s="664" t="s">
        <v>2793</v>
      </c>
      <c r="E106" s="663" t="s">
        <v>571</v>
      </c>
      <c r="F106" s="664" t="s">
        <v>2798</v>
      </c>
      <c r="G106" s="663" t="s">
        <v>576</v>
      </c>
      <c r="H106" s="663" t="s">
        <v>940</v>
      </c>
      <c r="I106" s="663" t="s">
        <v>941</v>
      </c>
      <c r="J106" s="663" t="s">
        <v>942</v>
      </c>
      <c r="K106" s="663" t="s">
        <v>943</v>
      </c>
      <c r="L106" s="665">
        <v>23.510000000000005</v>
      </c>
      <c r="M106" s="665">
        <v>1</v>
      </c>
      <c r="N106" s="666">
        <v>23.510000000000005</v>
      </c>
    </row>
    <row r="107" spans="1:14" ht="14.4" customHeight="1" x14ac:dyDescent="0.3">
      <c r="A107" s="661" t="s">
        <v>543</v>
      </c>
      <c r="B107" s="662" t="s">
        <v>2791</v>
      </c>
      <c r="C107" s="663" t="s">
        <v>553</v>
      </c>
      <c r="D107" s="664" t="s">
        <v>2793</v>
      </c>
      <c r="E107" s="663" t="s">
        <v>571</v>
      </c>
      <c r="F107" s="664" t="s">
        <v>2798</v>
      </c>
      <c r="G107" s="663" t="s">
        <v>576</v>
      </c>
      <c r="H107" s="663" t="s">
        <v>944</v>
      </c>
      <c r="I107" s="663" t="s">
        <v>945</v>
      </c>
      <c r="J107" s="663" t="s">
        <v>946</v>
      </c>
      <c r="K107" s="663" t="s">
        <v>947</v>
      </c>
      <c r="L107" s="665">
        <v>103.57123732447644</v>
      </c>
      <c r="M107" s="665">
        <v>210</v>
      </c>
      <c r="N107" s="666">
        <v>21749.959838140054</v>
      </c>
    </row>
    <row r="108" spans="1:14" ht="14.4" customHeight="1" x14ac:dyDescent="0.3">
      <c r="A108" s="661" t="s">
        <v>543</v>
      </c>
      <c r="B108" s="662" t="s">
        <v>2791</v>
      </c>
      <c r="C108" s="663" t="s">
        <v>553</v>
      </c>
      <c r="D108" s="664" t="s">
        <v>2793</v>
      </c>
      <c r="E108" s="663" t="s">
        <v>571</v>
      </c>
      <c r="F108" s="664" t="s">
        <v>2798</v>
      </c>
      <c r="G108" s="663" t="s">
        <v>576</v>
      </c>
      <c r="H108" s="663" t="s">
        <v>596</v>
      </c>
      <c r="I108" s="663" t="s">
        <v>597</v>
      </c>
      <c r="J108" s="663" t="s">
        <v>598</v>
      </c>
      <c r="K108" s="663" t="s">
        <v>599</v>
      </c>
      <c r="L108" s="665">
        <v>60.89411902283333</v>
      </c>
      <c r="M108" s="665">
        <v>33</v>
      </c>
      <c r="N108" s="666">
        <v>2009.5059277534999</v>
      </c>
    </row>
    <row r="109" spans="1:14" ht="14.4" customHeight="1" x14ac:dyDescent="0.3">
      <c r="A109" s="661" t="s">
        <v>543</v>
      </c>
      <c r="B109" s="662" t="s">
        <v>2791</v>
      </c>
      <c r="C109" s="663" t="s">
        <v>553</v>
      </c>
      <c r="D109" s="664" t="s">
        <v>2793</v>
      </c>
      <c r="E109" s="663" t="s">
        <v>571</v>
      </c>
      <c r="F109" s="664" t="s">
        <v>2798</v>
      </c>
      <c r="G109" s="663" t="s">
        <v>576</v>
      </c>
      <c r="H109" s="663" t="s">
        <v>948</v>
      </c>
      <c r="I109" s="663" t="s">
        <v>948</v>
      </c>
      <c r="J109" s="663" t="s">
        <v>949</v>
      </c>
      <c r="K109" s="663" t="s">
        <v>950</v>
      </c>
      <c r="L109" s="665">
        <v>147.49999999999997</v>
      </c>
      <c r="M109" s="665">
        <v>1</v>
      </c>
      <c r="N109" s="666">
        <v>147.49999999999997</v>
      </c>
    </row>
    <row r="110" spans="1:14" ht="14.4" customHeight="1" x14ac:dyDescent="0.3">
      <c r="A110" s="661" t="s">
        <v>543</v>
      </c>
      <c r="B110" s="662" t="s">
        <v>2791</v>
      </c>
      <c r="C110" s="663" t="s">
        <v>553</v>
      </c>
      <c r="D110" s="664" t="s">
        <v>2793</v>
      </c>
      <c r="E110" s="663" t="s">
        <v>571</v>
      </c>
      <c r="F110" s="664" t="s">
        <v>2798</v>
      </c>
      <c r="G110" s="663" t="s">
        <v>576</v>
      </c>
      <c r="H110" s="663" t="s">
        <v>951</v>
      </c>
      <c r="I110" s="663" t="s">
        <v>952</v>
      </c>
      <c r="J110" s="663" t="s">
        <v>953</v>
      </c>
      <c r="K110" s="663" t="s">
        <v>954</v>
      </c>
      <c r="L110" s="665">
        <v>126.36</v>
      </c>
      <c r="M110" s="665">
        <v>3</v>
      </c>
      <c r="N110" s="666">
        <v>379.08</v>
      </c>
    </row>
    <row r="111" spans="1:14" ht="14.4" customHeight="1" x14ac:dyDescent="0.3">
      <c r="A111" s="661" t="s">
        <v>543</v>
      </c>
      <c r="B111" s="662" t="s">
        <v>2791</v>
      </c>
      <c r="C111" s="663" t="s">
        <v>553</v>
      </c>
      <c r="D111" s="664" t="s">
        <v>2793</v>
      </c>
      <c r="E111" s="663" t="s">
        <v>571</v>
      </c>
      <c r="F111" s="664" t="s">
        <v>2798</v>
      </c>
      <c r="G111" s="663" t="s">
        <v>576</v>
      </c>
      <c r="H111" s="663" t="s">
        <v>955</v>
      </c>
      <c r="I111" s="663" t="s">
        <v>956</v>
      </c>
      <c r="J111" s="663" t="s">
        <v>957</v>
      </c>
      <c r="K111" s="663" t="s">
        <v>958</v>
      </c>
      <c r="L111" s="665">
        <v>123.61967222401738</v>
      </c>
      <c r="M111" s="665">
        <v>8</v>
      </c>
      <c r="N111" s="666">
        <v>988.95737779213903</v>
      </c>
    </row>
    <row r="112" spans="1:14" ht="14.4" customHeight="1" x14ac:dyDescent="0.3">
      <c r="A112" s="661" t="s">
        <v>543</v>
      </c>
      <c r="B112" s="662" t="s">
        <v>2791</v>
      </c>
      <c r="C112" s="663" t="s">
        <v>553</v>
      </c>
      <c r="D112" s="664" t="s">
        <v>2793</v>
      </c>
      <c r="E112" s="663" t="s">
        <v>571</v>
      </c>
      <c r="F112" s="664" t="s">
        <v>2798</v>
      </c>
      <c r="G112" s="663" t="s">
        <v>576</v>
      </c>
      <c r="H112" s="663" t="s">
        <v>959</v>
      </c>
      <c r="I112" s="663" t="s">
        <v>960</v>
      </c>
      <c r="J112" s="663" t="s">
        <v>961</v>
      </c>
      <c r="K112" s="663" t="s">
        <v>962</v>
      </c>
      <c r="L112" s="665">
        <v>140.0868421052632</v>
      </c>
      <c r="M112" s="665">
        <v>19</v>
      </c>
      <c r="N112" s="666">
        <v>2661.650000000001</v>
      </c>
    </row>
    <row r="113" spans="1:14" ht="14.4" customHeight="1" x14ac:dyDescent="0.3">
      <c r="A113" s="661" t="s">
        <v>543</v>
      </c>
      <c r="B113" s="662" t="s">
        <v>2791</v>
      </c>
      <c r="C113" s="663" t="s">
        <v>553</v>
      </c>
      <c r="D113" s="664" t="s">
        <v>2793</v>
      </c>
      <c r="E113" s="663" t="s">
        <v>571</v>
      </c>
      <c r="F113" s="664" t="s">
        <v>2798</v>
      </c>
      <c r="G113" s="663" t="s">
        <v>576</v>
      </c>
      <c r="H113" s="663" t="s">
        <v>963</v>
      </c>
      <c r="I113" s="663" t="s">
        <v>963</v>
      </c>
      <c r="J113" s="663" t="s">
        <v>964</v>
      </c>
      <c r="K113" s="663" t="s">
        <v>965</v>
      </c>
      <c r="L113" s="665">
        <v>133.31000000000006</v>
      </c>
      <c r="M113" s="665">
        <v>1</v>
      </c>
      <c r="N113" s="666">
        <v>133.31000000000006</v>
      </c>
    </row>
    <row r="114" spans="1:14" ht="14.4" customHeight="1" x14ac:dyDescent="0.3">
      <c r="A114" s="661" t="s">
        <v>543</v>
      </c>
      <c r="B114" s="662" t="s">
        <v>2791</v>
      </c>
      <c r="C114" s="663" t="s">
        <v>553</v>
      </c>
      <c r="D114" s="664" t="s">
        <v>2793</v>
      </c>
      <c r="E114" s="663" t="s">
        <v>571</v>
      </c>
      <c r="F114" s="664" t="s">
        <v>2798</v>
      </c>
      <c r="G114" s="663" t="s">
        <v>576</v>
      </c>
      <c r="H114" s="663" t="s">
        <v>966</v>
      </c>
      <c r="I114" s="663" t="s">
        <v>967</v>
      </c>
      <c r="J114" s="663" t="s">
        <v>793</v>
      </c>
      <c r="K114" s="663" t="s">
        <v>968</v>
      </c>
      <c r="L114" s="665">
        <v>44.8642857142857</v>
      </c>
      <c r="M114" s="665">
        <v>7</v>
      </c>
      <c r="N114" s="666">
        <v>314.0499999999999</v>
      </c>
    </row>
    <row r="115" spans="1:14" ht="14.4" customHeight="1" x14ac:dyDescent="0.3">
      <c r="A115" s="661" t="s">
        <v>543</v>
      </c>
      <c r="B115" s="662" t="s">
        <v>2791</v>
      </c>
      <c r="C115" s="663" t="s">
        <v>553</v>
      </c>
      <c r="D115" s="664" t="s">
        <v>2793</v>
      </c>
      <c r="E115" s="663" t="s">
        <v>571</v>
      </c>
      <c r="F115" s="664" t="s">
        <v>2798</v>
      </c>
      <c r="G115" s="663" t="s">
        <v>576</v>
      </c>
      <c r="H115" s="663" t="s">
        <v>969</v>
      </c>
      <c r="I115" s="663" t="s">
        <v>970</v>
      </c>
      <c r="J115" s="663" t="s">
        <v>971</v>
      </c>
      <c r="K115" s="663" t="s">
        <v>972</v>
      </c>
      <c r="L115" s="665">
        <v>86.202756172206648</v>
      </c>
      <c r="M115" s="665">
        <v>144</v>
      </c>
      <c r="N115" s="666">
        <v>12413.196888797758</v>
      </c>
    </row>
    <row r="116" spans="1:14" ht="14.4" customHeight="1" x14ac:dyDescent="0.3">
      <c r="A116" s="661" t="s">
        <v>543</v>
      </c>
      <c r="B116" s="662" t="s">
        <v>2791</v>
      </c>
      <c r="C116" s="663" t="s">
        <v>553</v>
      </c>
      <c r="D116" s="664" t="s">
        <v>2793</v>
      </c>
      <c r="E116" s="663" t="s">
        <v>571</v>
      </c>
      <c r="F116" s="664" t="s">
        <v>2798</v>
      </c>
      <c r="G116" s="663" t="s">
        <v>576</v>
      </c>
      <c r="H116" s="663" t="s">
        <v>973</v>
      </c>
      <c r="I116" s="663" t="s">
        <v>974</v>
      </c>
      <c r="J116" s="663" t="s">
        <v>975</v>
      </c>
      <c r="K116" s="663" t="s">
        <v>976</v>
      </c>
      <c r="L116" s="665">
        <v>48.680013163143322</v>
      </c>
      <c r="M116" s="665">
        <v>61</v>
      </c>
      <c r="N116" s="666">
        <v>2969.4808029517426</v>
      </c>
    </row>
    <row r="117" spans="1:14" ht="14.4" customHeight="1" x14ac:dyDescent="0.3">
      <c r="A117" s="661" t="s">
        <v>543</v>
      </c>
      <c r="B117" s="662" t="s">
        <v>2791</v>
      </c>
      <c r="C117" s="663" t="s">
        <v>553</v>
      </c>
      <c r="D117" s="664" t="s">
        <v>2793</v>
      </c>
      <c r="E117" s="663" t="s">
        <v>571</v>
      </c>
      <c r="F117" s="664" t="s">
        <v>2798</v>
      </c>
      <c r="G117" s="663" t="s">
        <v>576</v>
      </c>
      <c r="H117" s="663" t="s">
        <v>977</v>
      </c>
      <c r="I117" s="663" t="s">
        <v>977</v>
      </c>
      <c r="J117" s="663" t="s">
        <v>978</v>
      </c>
      <c r="K117" s="663" t="s">
        <v>979</v>
      </c>
      <c r="L117" s="665">
        <v>108.70024047683687</v>
      </c>
      <c r="M117" s="665">
        <v>10</v>
      </c>
      <c r="N117" s="666">
        <v>1087.0024047683687</v>
      </c>
    </row>
    <row r="118" spans="1:14" ht="14.4" customHeight="1" x14ac:dyDescent="0.3">
      <c r="A118" s="661" t="s">
        <v>543</v>
      </c>
      <c r="B118" s="662" t="s">
        <v>2791</v>
      </c>
      <c r="C118" s="663" t="s">
        <v>553</v>
      </c>
      <c r="D118" s="664" t="s">
        <v>2793</v>
      </c>
      <c r="E118" s="663" t="s">
        <v>571</v>
      </c>
      <c r="F118" s="664" t="s">
        <v>2798</v>
      </c>
      <c r="G118" s="663" t="s">
        <v>576</v>
      </c>
      <c r="H118" s="663" t="s">
        <v>980</v>
      </c>
      <c r="I118" s="663" t="s">
        <v>981</v>
      </c>
      <c r="J118" s="663" t="s">
        <v>982</v>
      </c>
      <c r="K118" s="663" t="s">
        <v>983</v>
      </c>
      <c r="L118" s="665">
        <v>47.649999999999991</v>
      </c>
      <c r="M118" s="665">
        <v>1</v>
      </c>
      <c r="N118" s="666">
        <v>47.649999999999991</v>
      </c>
    </row>
    <row r="119" spans="1:14" ht="14.4" customHeight="1" x14ac:dyDescent="0.3">
      <c r="A119" s="661" t="s">
        <v>543</v>
      </c>
      <c r="B119" s="662" t="s">
        <v>2791</v>
      </c>
      <c r="C119" s="663" t="s">
        <v>553</v>
      </c>
      <c r="D119" s="664" t="s">
        <v>2793</v>
      </c>
      <c r="E119" s="663" t="s">
        <v>571</v>
      </c>
      <c r="F119" s="664" t="s">
        <v>2798</v>
      </c>
      <c r="G119" s="663" t="s">
        <v>576</v>
      </c>
      <c r="H119" s="663" t="s">
        <v>984</v>
      </c>
      <c r="I119" s="663" t="s">
        <v>985</v>
      </c>
      <c r="J119" s="663" t="s">
        <v>982</v>
      </c>
      <c r="K119" s="663" t="s">
        <v>986</v>
      </c>
      <c r="L119" s="665">
        <v>210.01995253807453</v>
      </c>
      <c r="M119" s="665">
        <v>125</v>
      </c>
      <c r="N119" s="666">
        <v>26252.494067259318</v>
      </c>
    </row>
    <row r="120" spans="1:14" ht="14.4" customHeight="1" x14ac:dyDescent="0.3">
      <c r="A120" s="661" t="s">
        <v>543</v>
      </c>
      <c r="B120" s="662" t="s">
        <v>2791</v>
      </c>
      <c r="C120" s="663" t="s">
        <v>553</v>
      </c>
      <c r="D120" s="664" t="s">
        <v>2793</v>
      </c>
      <c r="E120" s="663" t="s">
        <v>571</v>
      </c>
      <c r="F120" s="664" t="s">
        <v>2798</v>
      </c>
      <c r="G120" s="663" t="s">
        <v>576</v>
      </c>
      <c r="H120" s="663" t="s">
        <v>987</v>
      </c>
      <c r="I120" s="663" t="s">
        <v>988</v>
      </c>
      <c r="J120" s="663" t="s">
        <v>989</v>
      </c>
      <c r="K120" s="663" t="s">
        <v>990</v>
      </c>
      <c r="L120" s="665">
        <v>375.79999999999995</v>
      </c>
      <c r="M120" s="665">
        <v>53</v>
      </c>
      <c r="N120" s="666">
        <v>19917.399999999998</v>
      </c>
    </row>
    <row r="121" spans="1:14" ht="14.4" customHeight="1" x14ac:dyDescent="0.3">
      <c r="A121" s="661" t="s">
        <v>543</v>
      </c>
      <c r="B121" s="662" t="s">
        <v>2791</v>
      </c>
      <c r="C121" s="663" t="s">
        <v>553</v>
      </c>
      <c r="D121" s="664" t="s">
        <v>2793</v>
      </c>
      <c r="E121" s="663" t="s">
        <v>571</v>
      </c>
      <c r="F121" s="664" t="s">
        <v>2798</v>
      </c>
      <c r="G121" s="663" t="s">
        <v>576</v>
      </c>
      <c r="H121" s="663" t="s">
        <v>991</v>
      </c>
      <c r="I121" s="663" t="s">
        <v>992</v>
      </c>
      <c r="J121" s="663" t="s">
        <v>993</v>
      </c>
      <c r="K121" s="663" t="s">
        <v>950</v>
      </c>
      <c r="L121" s="665">
        <v>39.290166400602658</v>
      </c>
      <c r="M121" s="665">
        <v>1</v>
      </c>
      <c r="N121" s="666">
        <v>39.290166400602658</v>
      </c>
    </row>
    <row r="122" spans="1:14" ht="14.4" customHeight="1" x14ac:dyDescent="0.3">
      <c r="A122" s="661" t="s">
        <v>543</v>
      </c>
      <c r="B122" s="662" t="s">
        <v>2791</v>
      </c>
      <c r="C122" s="663" t="s">
        <v>553</v>
      </c>
      <c r="D122" s="664" t="s">
        <v>2793</v>
      </c>
      <c r="E122" s="663" t="s">
        <v>571</v>
      </c>
      <c r="F122" s="664" t="s">
        <v>2798</v>
      </c>
      <c r="G122" s="663" t="s">
        <v>576</v>
      </c>
      <c r="H122" s="663" t="s">
        <v>994</v>
      </c>
      <c r="I122" s="663" t="s">
        <v>995</v>
      </c>
      <c r="J122" s="663" t="s">
        <v>996</v>
      </c>
      <c r="K122" s="663" t="s">
        <v>997</v>
      </c>
      <c r="L122" s="665">
        <v>46.753195264880993</v>
      </c>
      <c r="M122" s="665">
        <v>6</v>
      </c>
      <c r="N122" s="666">
        <v>280.51917158928597</v>
      </c>
    </row>
    <row r="123" spans="1:14" ht="14.4" customHeight="1" x14ac:dyDescent="0.3">
      <c r="A123" s="661" t="s">
        <v>543</v>
      </c>
      <c r="B123" s="662" t="s">
        <v>2791</v>
      </c>
      <c r="C123" s="663" t="s">
        <v>553</v>
      </c>
      <c r="D123" s="664" t="s">
        <v>2793</v>
      </c>
      <c r="E123" s="663" t="s">
        <v>571</v>
      </c>
      <c r="F123" s="664" t="s">
        <v>2798</v>
      </c>
      <c r="G123" s="663" t="s">
        <v>576</v>
      </c>
      <c r="H123" s="663" t="s">
        <v>998</v>
      </c>
      <c r="I123" s="663" t="s">
        <v>999</v>
      </c>
      <c r="J123" s="663" t="s">
        <v>1000</v>
      </c>
      <c r="K123" s="663" t="s">
        <v>867</v>
      </c>
      <c r="L123" s="665">
        <v>60.300000000000026</v>
      </c>
      <c r="M123" s="665">
        <v>5</v>
      </c>
      <c r="N123" s="666">
        <v>301.50000000000011</v>
      </c>
    </row>
    <row r="124" spans="1:14" ht="14.4" customHeight="1" x14ac:dyDescent="0.3">
      <c r="A124" s="661" t="s">
        <v>543</v>
      </c>
      <c r="B124" s="662" t="s">
        <v>2791</v>
      </c>
      <c r="C124" s="663" t="s">
        <v>553</v>
      </c>
      <c r="D124" s="664" t="s">
        <v>2793</v>
      </c>
      <c r="E124" s="663" t="s">
        <v>571</v>
      </c>
      <c r="F124" s="664" t="s">
        <v>2798</v>
      </c>
      <c r="G124" s="663" t="s">
        <v>576</v>
      </c>
      <c r="H124" s="663" t="s">
        <v>1001</v>
      </c>
      <c r="I124" s="663" t="s">
        <v>1002</v>
      </c>
      <c r="J124" s="663" t="s">
        <v>1003</v>
      </c>
      <c r="K124" s="663" t="s">
        <v>1004</v>
      </c>
      <c r="L124" s="665">
        <v>219.91982592429841</v>
      </c>
      <c r="M124" s="665">
        <v>648</v>
      </c>
      <c r="N124" s="666">
        <v>142508.04719894537</v>
      </c>
    </row>
    <row r="125" spans="1:14" ht="14.4" customHeight="1" x14ac:dyDescent="0.3">
      <c r="A125" s="661" t="s">
        <v>543</v>
      </c>
      <c r="B125" s="662" t="s">
        <v>2791</v>
      </c>
      <c r="C125" s="663" t="s">
        <v>553</v>
      </c>
      <c r="D125" s="664" t="s">
        <v>2793</v>
      </c>
      <c r="E125" s="663" t="s">
        <v>571</v>
      </c>
      <c r="F125" s="664" t="s">
        <v>2798</v>
      </c>
      <c r="G125" s="663" t="s">
        <v>576</v>
      </c>
      <c r="H125" s="663" t="s">
        <v>1005</v>
      </c>
      <c r="I125" s="663" t="s">
        <v>1005</v>
      </c>
      <c r="J125" s="663" t="s">
        <v>1006</v>
      </c>
      <c r="K125" s="663" t="s">
        <v>1007</v>
      </c>
      <c r="L125" s="665">
        <v>365.41000000000008</v>
      </c>
      <c r="M125" s="665">
        <v>3</v>
      </c>
      <c r="N125" s="666">
        <v>1096.2300000000002</v>
      </c>
    </row>
    <row r="126" spans="1:14" ht="14.4" customHeight="1" x14ac:dyDescent="0.3">
      <c r="A126" s="661" t="s">
        <v>543</v>
      </c>
      <c r="B126" s="662" t="s">
        <v>2791</v>
      </c>
      <c r="C126" s="663" t="s">
        <v>553</v>
      </c>
      <c r="D126" s="664" t="s">
        <v>2793</v>
      </c>
      <c r="E126" s="663" t="s">
        <v>571</v>
      </c>
      <c r="F126" s="664" t="s">
        <v>2798</v>
      </c>
      <c r="G126" s="663" t="s">
        <v>576</v>
      </c>
      <c r="H126" s="663" t="s">
        <v>1008</v>
      </c>
      <c r="I126" s="663" t="s">
        <v>1009</v>
      </c>
      <c r="J126" s="663" t="s">
        <v>1010</v>
      </c>
      <c r="K126" s="663" t="s">
        <v>1011</v>
      </c>
      <c r="L126" s="665">
        <v>160.99</v>
      </c>
      <c r="M126" s="665">
        <v>2</v>
      </c>
      <c r="N126" s="666">
        <v>321.98</v>
      </c>
    </row>
    <row r="127" spans="1:14" ht="14.4" customHeight="1" x14ac:dyDescent="0.3">
      <c r="A127" s="661" t="s">
        <v>543</v>
      </c>
      <c r="B127" s="662" t="s">
        <v>2791</v>
      </c>
      <c r="C127" s="663" t="s">
        <v>553</v>
      </c>
      <c r="D127" s="664" t="s">
        <v>2793</v>
      </c>
      <c r="E127" s="663" t="s">
        <v>571</v>
      </c>
      <c r="F127" s="664" t="s">
        <v>2798</v>
      </c>
      <c r="G127" s="663" t="s">
        <v>576</v>
      </c>
      <c r="H127" s="663" t="s">
        <v>1012</v>
      </c>
      <c r="I127" s="663" t="s">
        <v>624</v>
      </c>
      <c r="J127" s="663" t="s">
        <v>1013</v>
      </c>
      <c r="K127" s="663"/>
      <c r="L127" s="665">
        <v>83.316521739130408</v>
      </c>
      <c r="M127" s="665">
        <v>23</v>
      </c>
      <c r="N127" s="666">
        <v>1916.2799999999995</v>
      </c>
    </row>
    <row r="128" spans="1:14" ht="14.4" customHeight="1" x14ac:dyDescent="0.3">
      <c r="A128" s="661" t="s">
        <v>543</v>
      </c>
      <c r="B128" s="662" t="s">
        <v>2791</v>
      </c>
      <c r="C128" s="663" t="s">
        <v>553</v>
      </c>
      <c r="D128" s="664" t="s">
        <v>2793</v>
      </c>
      <c r="E128" s="663" t="s">
        <v>571</v>
      </c>
      <c r="F128" s="664" t="s">
        <v>2798</v>
      </c>
      <c r="G128" s="663" t="s">
        <v>576</v>
      </c>
      <c r="H128" s="663" t="s">
        <v>1014</v>
      </c>
      <c r="I128" s="663" t="s">
        <v>624</v>
      </c>
      <c r="J128" s="663" t="s">
        <v>1015</v>
      </c>
      <c r="K128" s="663"/>
      <c r="L128" s="665">
        <v>140.65444250993841</v>
      </c>
      <c r="M128" s="665">
        <v>72</v>
      </c>
      <c r="N128" s="666">
        <v>10127.119860715566</v>
      </c>
    </row>
    <row r="129" spans="1:14" ht="14.4" customHeight="1" x14ac:dyDescent="0.3">
      <c r="A129" s="661" t="s">
        <v>543</v>
      </c>
      <c r="B129" s="662" t="s">
        <v>2791</v>
      </c>
      <c r="C129" s="663" t="s">
        <v>553</v>
      </c>
      <c r="D129" s="664" t="s">
        <v>2793</v>
      </c>
      <c r="E129" s="663" t="s">
        <v>571</v>
      </c>
      <c r="F129" s="664" t="s">
        <v>2798</v>
      </c>
      <c r="G129" s="663" t="s">
        <v>576</v>
      </c>
      <c r="H129" s="663" t="s">
        <v>1016</v>
      </c>
      <c r="I129" s="663" t="s">
        <v>624</v>
      </c>
      <c r="J129" s="663" t="s">
        <v>1017</v>
      </c>
      <c r="K129" s="663"/>
      <c r="L129" s="665">
        <v>98.664418992803931</v>
      </c>
      <c r="M129" s="665">
        <v>305</v>
      </c>
      <c r="N129" s="666">
        <v>30092.647792805197</v>
      </c>
    </row>
    <row r="130" spans="1:14" ht="14.4" customHeight="1" x14ac:dyDescent="0.3">
      <c r="A130" s="661" t="s">
        <v>543</v>
      </c>
      <c r="B130" s="662" t="s">
        <v>2791</v>
      </c>
      <c r="C130" s="663" t="s">
        <v>553</v>
      </c>
      <c r="D130" s="664" t="s">
        <v>2793</v>
      </c>
      <c r="E130" s="663" t="s">
        <v>571</v>
      </c>
      <c r="F130" s="664" t="s">
        <v>2798</v>
      </c>
      <c r="G130" s="663" t="s">
        <v>576</v>
      </c>
      <c r="H130" s="663" t="s">
        <v>1018</v>
      </c>
      <c r="I130" s="663" t="s">
        <v>624</v>
      </c>
      <c r="J130" s="663" t="s">
        <v>1019</v>
      </c>
      <c r="K130" s="663" t="s">
        <v>1020</v>
      </c>
      <c r="L130" s="665">
        <v>1377.5092500000001</v>
      </c>
      <c r="M130" s="665">
        <v>8</v>
      </c>
      <c r="N130" s="666">
        <v>11020.074000000001</v>
      </c>
    </row>
    <row r="131" spans="1:14" ht="14.4" customHeight="1" x14ac:dyDescent="0.3">
      <c r="A131" s="661" t="s">
        <v>543</v>
      </c>
      <c r="B131" s="662" t="s">
        <v>2791</v>
      </c>
      <c r="C131" s="663" t="s">
        <v>553</v>
      </c>
      <c r="D131" s="664" t="s">
        <v>2793</v>
      </c>
      <c r="E131" s="663" t="s">
        <v>571</v>
      </c>
      <c r="F131" s="664" t="s">
        <v>2798</v>
      </c>
      <c r="G131" s="663" t="s">
        <v>576</v>
      </c>
      <c r="H131" s="663" t="s">
        <v>1021</v>
      </c>
      <c r="I131" s="663" t="s">
        <v>1022</v>
      </c>
      <c r="J131" s="663" t="s">
        <v>1023</v>
      </c>
      <c r="K131" s="663" t="s">
        <v>1024</v>
      </c>
      <c r="L131" s="665">
        <v>67.183939393939397</v>
      </c>
      <c r="M131" s="665">
        <v>33</v>
      </c>
      <c r="N131" s="666">
        <v>2217.0700000000002</v>
      </c>
    </row>
    <row r="132" spans="1:14" ht="14.4" customHeight="1" x14ac:dyDescent="0.3">
      <c r="A132" s="661" t="s">
        <v>543</v>
      </c>
      <c r="B132" s="662" t="s">
        <v>2791</v>
      </c>
      <c r="C132" s="663" t="s">
        <v>553</v>
      </c>
      <c r="D132" s="664" t="s">
        <v>2793</v>
      </c>
      <c r="E132" s="663" t="s">
        <v>571</v>
      </c>
      <c r="F132" s="664" t="s">
        <v>2798</v>
      </c>
      <c r="G132" s="663" t="s">
        <v>576</v>
      </c>
      <c r="H132" s="663" t="s">
        <v>1025</v>
      </c>
      <c r="I132" s="663" t="s">
        <v>1026</v>
      </c>
      <c r="J132" s="663" t="s">
        <v>1027</v>
      </c>
      <c r="K132" s="663" t="s">
        <v>1028</v>
      </c>
      <c r="L132" s="665">
        <v>34.329828864657536</v>
      </c>
      <c r="M132" s="665">
        <v>1</v>
      </c>
      <c r="N132" s="666">
        <v>34.329828864657536</v>
      </c>
    </row>
    <row r="133" spans="1:14" ht="14.4" customHeight="1" x14ac:dyDescent="0.3">
      <c r="A133" s="661" t="s">
        <v>543</v>
      </c>
      <c r="B133" s="662" t="s">
        <v>2791</v>
      </c>
      <c r="C133" s="663" t="s">
        <v>553</v>
      </c>
      <c r="D133" s="664" t="s">
        <v>2793</v>
      </c>
      <c r="E133" s="663" t="s">
        <v>571</v>
      </c>
      <c r="F133" s="664" t="s">
        <v>2798</v>
      </c>
      <c r="G133" s="663" t="s">
        <v>576</v>
      </c>
      <c r="H133" s="663" t="s">
        <v>1029</v>
      </c>
      <c r="I133" s="663" t="s">
        <v>1030</v>
      </c>
      <c r="J133" s="663" t="s">
        <v>1031</v>
      </c>
      <c r="K133" s="663"/>
      <c r="L133" s="665">
        <v>132.17986004061231</v>
      </c>
      <c r="M133" s="665">
        <v>66</v>
      </c>
      <c r="N133" s="666">
        <v>8723.8707626804116</v>
      </c>
    </row>
    <row r="134" spans="1:14" ht="14.4" customHeight="1" x14ac:dyDescent="0.3">
      <c r="A134" s="661" t="s">
        <v>543</v>
      </c>
      <c r="B134" s="662" t="s">
        <v>2791</v>
      </c>
      <c r="C134" s="663" t="s">
        <v>553</v>
      </c>
      <c r="D134" s="664" t="s">
        <v>2793</v>
      </c>
      <c r="E134" s="663" t="s">
        <v>571</v>
      </c>
      <c r="F134" s="664" t="s">
        <v>2798</v>
      </c>
      <c r="G134" s="663" t="s">
        <v>576</v>
      </c>
      <c r="H134" s="663" t="s">
        <v>1032</v>
      </c>
      <c r="I134" s="663" t="s">
        <v>1033</v>
      </c>
      <c r="J134" s="663" t="s">
        <v>1034</v>
      </c>
      <c r="K134" s="663" t="s">
        <v>1035</v>
      </c>
      <c r="L134" s="665">
        <v>63.044418505125755</v>
      </c>
      <c r="M134" s="665">
        <v>568</v>
      </c>
      <c r="N134" s="666">
        <v>35809.22971091143</v>
      </c>
    </row>
    <row r="135" spans="1:14" ht="14.4" customHeight="1" x14ac:dyDescent="0.3">
      <c r="A135" s="661" t="s">
        <v>543</v>
      </c>
      <c r="B135" s="662" t="s">
        <v>2791</v>
      </c>
      <c r="C135" s="663" t="s">
        <v>553</v>
      </c>
      <c r="D135" s="664" t="s">
        <v>2793</v>
      </c>
      <c r="E135" s="663" t="s">
        <v>571</v>
      </c>
      <c r="F135" s="664" t="s">
        <v>2798</v>
      </c>
      <c r="G135" s="663" t="s">
        <v>576</v>
      </c>
      <c r="H135" s="663" t="s">
        <v>1036</v>
      </c>
      <c r="I135" s="663" t="s">
        <v>1037</v>
      </c>
      <c r="J135" s="663" t="s">
        <v>1038</v>
      </c>
      <c r="K135" s="663" t="s">
        <v>1039</v>
      </c>
      <c r="L135" s="665">
        <v>45.429999999999993</v>
      </c>
      <c r="M135" s="665">
        <v>11</v>
      </c>
      <c r="N135" s="666">
        <v>499.7299999999999</v>
      </c>
    </row>
    <row r="136" spans="1:14" ht="14.4" customHeight="1" x14ac:dyDescent="0.3">
      <c r="A136" s="661" t="s">
        <v>543</v>
      </c>
      <c r="B136" s="662" t="s">
        <v>2791</v>
      </c>
      <c r="C136" s="663" t="s">
        <v>553</v>
      </c>
      <c r="D136" s="664" t="s">
        <v>2793</v>
      </c>
      <c r="E136" s="663" t="s">
        <v>571</v>
      </c>
      <c r="F136" s="664" t="s">
        <v>2798</v>
      </c>
      <c r="G136" s="663" t="s">
        <v>576</v>
      </c>
      <c r="H136" s="663" t="s">
        <v>1040</v>
      </c>
      <c r="I136" s="663" t="s">
        <v>1041</v>
      </c>
      <c r="J136" s="663" t="s">
        <v>1042</v>
      </c>
      <c r="K136" s="663" t="s">
        <v>1043</v>
      </c>
      <c r="L136" s="665">
        <v>53.900000000000041</v>
      </c>
      <c r="M136" s="665">
        <v>3</v>
      </c>
      <c r="N136" s="666">
        <v>161.70000000000013</v>
      </c>
    </row>
    <row r="137" spans="1:14" ht="14.4" customHeight="1" x14ac:dyDescent="0.3">
      <c r="A137" s="661" t="s">
        <v>543</v>
      </c>
      <c r="B137" s="662" t="s">
        <v>2791</v>
      </c>
      <c r="C137" s="663" t="s">
        <v>553</v>
      </c>
      <c r="D137" s="664" t="s">
        <v>2793</v>
      </c>
      <c r="E137" s="663" t="s">
        <v>571</v>
      </c>
      <c r="F137" s="664" t="s">
        <v>2798</v>
      </c>
      <c r="G137" s="663" t="s">
        <v>576</v>
      </c>
      <c r="H137" s="663" t="s">
        <v>1044</v>
      </c>
      <c r="I137" s="663" t="s">
        <v>1045</v>
      </c>
      <c r="J137" s="663" t="s">
        <v>1046</v>
      </c>
      <c r="K137" s="663" t="s">
        <v>1047</v>
      </c>
      <c r="L137" s="665">
        <v>67.240000000000009</v>
      </c>
      <c r="M137" s="665">
        <v>1</v>
      </c>
      <c r="N137" s="666">
        <v>67.240000000000009</v>
      </c>
    </row>
    <row r="138" spans="1:14" ht="14.4" customHeight="1" x14ac:dyDescent="0.3">
      <c r="A138" s="661" t="s">
        <v>543</v>
      </c>
      <c r="B138" s="662" t="s">
        <v>2791</v>
      </c>
      <c r="C138" s="663" t="s">
        <v>553</v>
      </c>
      <c r="D138" s="664" t="s">
        <v>2793</v>
      </c>
      <c r="E138" s="663" t="s">
        <v>571</v>
      </c>
      <c r="F138" s="664" t="s">
        <v>2798</v>
      </c>
      <c r="G138" s="663" t="s">
        <v>576</v>
      </c>
      <c r="H138" s="663" t="s">
        <v>1048</v>
      </c>
      <c r="I138" s="663" t="s">
        <v>1049</v>
      </c>
      <c r="J138" s="663" t="s">
        <v>847</v>
      </c>
      <c r="K138" s="663" t="s">
        <v>1050</v>
      </c>
      <c r="L138" s="665">
        <v>62.419809270980586</v>
      </c>
      <c r="M138" s="665">
        <v>243</v>
      </c>
      <c r="N138" s="666">
        <v>15168.013652848282</v>
      </c>
    </row>
    <row r="139" spans="1:14" ht="14.4" customHeight="1" x14ac:dyDescent="0.3">
      <c r="A139" s="661" t="s">
        <v>543</v>
      </c>
      <c r="B139" s="662" t="s">
        <v>2791</v>
      </c>
      <c r="C139" s="663" t="s">
        <v>553</v>
      </c>
      <c r="D139" s="664" t="s">
        <v>2793</v>
      </c>
      <c r="E139" s="663" t="s">
        <v>571</v>
      </c>
      <c r="F139" s="664" t="s">
        <v>2798</v>
      </c>
      <c r="G139" s="663" t="s">
        <v>576</v>
      </c>
      <c r="H139" s="663" t="s">
        <v>1051</v>
      </c>
      <c r="I139" s="663" t="s">
        <v>1052</v>
      </c>
      <c r="J139" s="663" t="s">
        <v>1042</v>
      </c>
      <c r="K139" s="663" t="s">
        <v>1053</v>
      </c>
      <c r="L139" s="665">
        <v>25.610003760430761</v>
      </c>
      <c r="M139" s="665">
        <v>2</v>
      </c>
      <c r="N139" s="666">
        <v>51.220007520861522</v>
      </c>
    </row>
    <row r="140" spans="1:14" ht="14.4" customHeight="1" x14ac:dyDescent="0.3">
      <c r="A140" s="661" t="s">
        <v>543</v>
      </c>
      <c r="B140" s="662" t="s">
        <v>2791</v>
      </c>
      <c r="C140" s="663" t="s">
        <v>553</v>
      </c>
      <c r="D140" s="664" t="s">
        <v>2793</v>
      </c>
      <c r="E140" s="663" t="s">
        <v>571</v>
      </c>
      <c r="F140" s="664" t="s">
        <v>2798</v>
      </c>
      <c r="G140" s="663" t="s">
        <v>576</v>
      </c>
      <c r="H140" s="663" t="s">
        <v>1054</v>
      </c>
      <c r="I140" s="663" t="s">
        <v>1055</v>
      </c>
      <c r="J140" s="663" t="s">
        <v>1056</v>
      </c>
      <c r="K140" s="663" t="s">
        <v>1057</v>
      </c>
      <c r="L140" s="665">
        <v>18.22</v>
      </c>
      <c r="M140" s="665">
        <v>5</v>
      </c>
      <c r="N140" s="666">
        <v>91.1</v>
      </c>
    </row>
    <row r="141" spans="1:14" ht="14.4" customHeight="1" x14ac:dyDescent="0.3">
      <c r="A141" s="661" t="s">
        <v>543</v>
      </c>
      <c r="B141" s="662" t="s">
        <v>2791</v>
      </c>
      <c r="C141" s="663" t="s">
        <v>553</v>
      </c>
      <c r="D141" s="664" t="s">
        <v>2793</v>
      </c>
      <c r="E141" s="663" t="s">
        <v>571</v>
      </c>
      <c r="F141" s="664" t="s">
        <v>2798</v>
      </c>
      <c r="G141" s="663" t="s">
        <v>576</v>
      </c>
      <c r="H141" s="663" t="s">
        <v>1058</v>
      </c>
      <c r="I141" s="663" t="s">
        <v>1059</v>
      </c>
      <c r="J141" s="663" t="s">
        <v>1042</v>
      </c>
      <c r="K141" s="663" t="s">
        <v>1060</v>
      </c>
      <c r="L141" s="665">
        <v>26.280000000000008</v>
      </c>
      <c r="M141" s="665">
        <v>5</v>
      </c>
      <c r="N141" s="666">
        <v>131.40000000000003</v>
      </c>
    </row>
    <row r="142" spans="1:14" ht="14.4" customHeight="1" x14ac:dyDescent="0.3">
      <c r="A142" s="661" t="s">
        <v>543</v>
      </c>
      <c r="B142" s="662" t="s">
        <v>2791</v>
      </c>
      <c r="C142" s="663" t="s">
        <v>553</v>
      </c>
      <c r="D142" s="664" t="s">
        <v>2793</v>
      </c>
      <c r="E142" s="663" t="s">
        <v>571</v>
      </c>
      <c r="F142" s="664" t="s">
        <v>2798</v>
      </c>
      <c r="G142" s="663" t="s">
        <v>576</v>
      </c>
      <c r="H142" s="663" t="s">
        <v>1061</v>
      </c>
      <c r="I142" s="663" t="s">
        <v>1062</v>
      </c>
      <c r="J142" s="663" t="s">
        <v>1063</v>
      </c>
      <c r="K142" s="663" t="s">
        <v>1064</v>
      </c>
      <c r="L142" s="665">
        <v>100.38</v>
      </c>
      <c r="M142" s="665">
        <v>1</v>
      </c>
      <c r="N142" s="666">
        <v>100.38</v>
      </c>
    </row>
    <row r="143" spans="1:14" ht="14.4" customHeight="1" x14ac:dyDescent="0.3">
      <c r="A143" s="661" t="s">
        <v>543</v>
      </c>
      <c r="B143" s="662" t="s">
        <v>2791</v>
      </c>
      <c r="C143" s="663" t="s">
        <v>553</v>
      </c>
      <c r="D143" s="664" t="s">
        <v>2793</v>
      </c>
      <c r="E143" s="663" t="s">
        <v>571</v>
      </c>
      <c r="F143" s="664" t="s">
        <v>2798</v>
      </c>
      <c r="G143" s="663" t="s">
        <v>576</v>
      </c>
      <c r="H143" s="663" t="s">
        <v>1065</v>
      </c>
      <c r="I143" s="663" t="s">
        <v>1066</v>
      </c>
      <c r="J143" s="663" t="s">
        <v>1063</v>
      </c>
      <c r="K143" s="663" t="s">
        <v>1067</v>
      </c>
      <c r="L143" s="665">
        <v>34.669632292725495</v>
      </c>
      <c r="M143" s="665">
        <v>2</v>
      </c>
      <c r="N143" s="666">
        <v>69.339264585450991</v>
      </c>
    </row>
    <row r="144" spans="1:14" ht="14.4" customHeight="1" x14ac:dyDescent="0.3">
      <c r="A144" s="661" t="s">
        <v>543</v>
      </c>
      <c r="B144" s="662" t="s">
        <v>2791</v>
      </c>
      <c r="C144" s="663" t="s">
        <v>553</v>
      </c>
      <c r="D144" s="664" t="s">
        <v>2793</v>
      </c>
      <c r="E144" s="663" t="s">
        <v>571</v>
      </c>
      <c r="F144" s="664" t="s">
        <v>2798</v>
      </c>
      <c r="G144" s="663" t="s">
        <v>576</v>
      </c>
      <c r="H144" s="663" t="s">
        <v>1068</v>
      </c>
      <c r="I144" s="663" t="s">
        <v>1069</v>
      </c>
      <c r="J144" s="663" t="s">
        <v>1070</v>
      </c>
      <c r="K144" s="663" t="s">
        <v>1071</v>
      </c>
      <c r="L144" s="665">
        <v>61.72999999999999</v>
      </c>
      <c r="M144" s="665">
        <v>2</v>
      </c>
      <c r="N144" s="666">
        <v>123.45999999999998</v>
      </c>
    </row>
    <row r="145" spans="1:14" ht="14.4" customHeight="1" x14ac:dyDescent="0.3">
      <c r="A145" s="661" t="s">
        <v>543</v>
      </c>
      <c r="B145" s="662" t="s">
        <v>2791</v>
      </c>
      <c r="C145" s="663" t="s">
        <v>553</v>
      </c>
      <c r="D145" s="664" t="s">
        <v>2793</v>
      </c>
      <c r="E145" s="663" t="s">
        <v>571</v>
      </c>
      <c r="F145" s="664" t="s">
        <v>2798</v>
      </c>
      <c r="G145" s="663" t="s">
        <v>576</v>
      </c>
      <c r="H145" s="663" t="s">
        <v>1072</v>
      </c>
      <c r="I145" s="663" t="s">
        <v>1073</v>
      </c>
      <c r="J145" s="663" t="s">
        <v>1074</v>
      </c>
      <c r="K145" s="663" t="s">
        <v>1075</v>
      </c>
      <c r="L145" s="665">
        <v>115.6699999999999</v>
      </c>
      <c r="M145" s="665">
        <v>1</v>
      </c>
      <c r="N145" s="666">
        <v>115.6699999999999</v>
      </c>
    </row>
    <row r="146" spans="1:14" ht="14.4" customHeight="1" x14ac:dyDescent="0.3">
      <c r="A146" s="661" t="s">
        <v>543</v>
      </c>
      <c r="B146" s="662" t="s">
        <v>2791</v>
      </c>
      <c r="C146" s="663" t="s">
        <v>553</v>
      </c>
      <c r="D146" s="664" t="s">
        <v>2793</v>
      </c>
      <c r="E146" s="663" t="s">
        <v>571</v>
      </c>
      <c r="F146" s="664" t="s">
        <v>2798</v>
      </c>
      <c r="G146" s="663" t="s">
        <v>576</v>
      </c>
      <c r="H146" s="663" t="s">
        <v>1076</v>
      </c>
      <c r="I146" s="663" t="s">
        <v>1077</v>
      </c>
      <c r="J146" s="663" t="s">
        <v>1056</v>
      </c>
      <c r="K146" s="663" t="s">
        <v>1078</v>
      </c>
      <c r="L146" s="665">
        <v>27.670033491796563</v>
      </c>
      <c r="M146" s="665">
        <v>1</v>
      </c>
      <c r="N146" s="666">
        <v>27.670033491796563</v>
      </c>
    </row>
    <row r="147" spans="1:14" ht="14.4" customHeight="1" x14ac:dyDescent="0.3">
      <c r="A147" s="661" t="s">
        <v>543</v>
      </c>
      <c r="B147" s="662" t="s">
        <v>2791</v>
      </c>
      <c r="C147" s="663" t="s">
        <v>553</v>
      </c>
      <c r="D147" s="664" t="s">
        <v>2793</v>
      </c>
      <c r="E147" s="663" t="s">
        <v>571</v>
      </c>
      <c r="F147" s="664" t="s">
        <v>2798</v>
      </c>
      <c r="G147" s="663" t="s">
        <v>576</v>
      </c>
      <c r="H147" s="663" t="s">
        <v>1079</v>
      </c>
      <c r="I147" s="663" t="s">
        <v>1080</v>
      </c>
      <c r="J147" s="663" t="s">
        <v>1081</v>
      </c>
      <c r="K147" s="663" t="s">
        <v>825</v>
      </c>
      <c r="L147" s="665">
        <v>265.4729354176601</v>
      </c>
      <c r="M147" s="665">
        <v>6</v>
      </c>
      <c r="N147" s="666">
        <v>1592.8376125059606</v>
      </c>
    </row>
    <row r="148" spans="1:14" ht="14.4" customHeight="1" x14ac:dyDescent="0.3">
      <c r="A148" s="661" t="s">
        <v>543</v>
      </c>
      <c r="B148" s="662" t="s">
        <v>2791</v>
      </c>
      <c r="C148" s="663" t="s">
        <v>553</v>
      </c>
      <c r="D148" s="664" t="s">
        <v>2793</v>
      </c>
      <c r="E148" s="663" t="s">
        <v>571</v>
      </c>
      <c r="F148" s="664" t="s">
        <v>2798</v>
      </c>
      <c r="G148" s="663" t="s">
        <v>576</v>
      </c>
      <c r="H148" s="663" t="s">
        <v>1082</v>
      </c>
      <c r="I148" s="663" t="s">
        <v>1083</v>
      </c>
      <c r="J148" s="663" t="s">
        <v>1084</v>
      </c>
      <c r="K148" s="663" t="s">
        <v>1085</v>
      </c>
      <c r="L148" s="665">
        <v>126.41025361103816</v>
      </c>
      <c r="M148" s="665">
        <v>1</v>
      </c>
      <c r="N148" s="666">
        <v>126.41025361103816</v>
      </c>
    </row>
    <row r="149" spans="1:14" ht="14.4" customHeight="1" x14ac:dyDescent="0.3">
      <c r="A149" s="661" t="s">
        <v>543</v>
      </c>
      <c r="B149" s="662" t="s">
        <v>2791</v>
      </c>
      <c r="C149" s="663" t="s">
        <v>553</v>
      </c>
      <c r="D149" s="664" t="s">
        <v>2793</v>
      </c>
      <c r="E149" s="663" t="s">
        <v>571</v>
      </c>
      <c r="F149" s="664" t="s">
        <v>2798</v>
      </c>
      <c r="G149" s="663" t="s">
        <v>576</v>
      </c>
      <c r="H149" s="663" t="s">
        <v>1086</v>
      </c>
      <c r="I149" s="663" t="s">
        <v>624</v>
      </c>
      <c r="J149" s="663" t="s">
        <v>1087</v>
      </c>
      <c r="K149" s="663" t="s">
        <v>1088</v>
      </c>
      <c r="L149" s="665">
        <v>167.16065583659037</v>
      </c>
      <c r="M149" s="665">
        <v>91</v>
      </c>
      <c r="N149" s="666">
        <v>15211.619681129723</v>
      </c>
    </row>
    <row r="150" spans="1:14" ht="14.4" customHeight="1" x14ac:dyDescent="0.3">
      <c r="A150" s="661" t="s">
        <v>543</v>
      </c>
      <c r="B150" s="662" t="s">
        <v>2791</v>
      </c>
      <c r="C150" s="663" t="s">
        <v>553</v>
      </c>
      <c r="D150" s="664" t="s">
        <v>2793</v>
      </c>
      <c r="E150" s="663" t="s">
        <v>571</v>
      </c>
      <c r="F150" s="664" t="s">
        <v>2798</v>
      </c>
      <c r="G150" s="663" t="s">
        <v>576</v>
      </c>
      <c r="H150" s="663" t="s">
        <v>1089</v>
      </c>
      <c r="I150" s="663" t="s">
        <v>1090</v>
      </c>
      <c r="J150" s="663" t="s">
        <v>1091</v>
      </c>
      <c r="K150" s="663" t="s">
        <v>1092</v>
      </c>
      <c r="L150" s="665">
        <v>175.69516890190414</v>
      </c>
      <c r="M150" s="665">
        <v>88</v>
      </c>
      <c r="N150" s="666">
        <v>15461.174863367563</v>
      </c>
    </row>
    <row r="151" spans="1:14" ht="14.4" customHeight="1" x14ac:dyDescent="0.3">
      <c r="A151" s="661" t="s">
        <v>543</v>
      </c>
      <c r="B151" s="662" t="s">
        <v>2791</v>
      </c>
      <c r="C151" s="663" t="s">
        <v>553</v>
      </c>
      <c r="D151" s="664" t="s">
        <v>2793</v>
      </c>
      <c r="E151" s="663" t="s">
        <v>571</v>
      </c>
      <c r="F151" s="664" t="s">
        <v>2798</v>
      </c>
      <c r="G151" s="663" t="s">
        <v>576</v>
      </c>
      <c r="H151" s="663" t="s">
        <v>1093</v>
      </c>
      <c r="I151" s="663" t="s">
        <v>624</v>
      </c>
      <c r="J151" s="663" t="s">
        <v>1094</v>
      </c>
      <c r="K151" s="663"/>
      <c r="L151" s="665">
        <v>82.410788262711904</v>
      </c>
      <c r="M151" s="665">
        <v>2</v>
      </c>
      <c r="N151" s="666">
        <v>164.82157652542381</v>
      </c>
    </row>
    <row r="152" spans="1:14" ht="14.4" customHeight="1" x14ac:dyDescent="0.3">
      <c r="A152" s="661" t="s">
        <v>543</v>
      </c>
      <c r="B152" s="662" t="s">
        <v>2791</v>
      </c>
      <c r="C152" s="663" t="s">
        <v>553</v>
      </c>
      <c r="D152" s="664" t="s">
        <v>2793</v>
      </c>
      <c r="E152" s="663" t="s">
        <v>571</v>
      </c>
      <c r="F152" s="664" t="s">
        <v>2798</v>
      </c>
      <c r="G152" s="663" t="s">
        <v>576</v>
      </c>
      <c r="H152" s="663" t="s">
        <v>1095</v>
      </c>
      <c r="I152" s="663" t="s">
        <v>624</v>
      </c>
      <c r="J152" s="663" t="s">
        <v>1096</v>
      </c>
      <c r="K152" s="663"/>
      <c r="L152" s="665">
        <v>157.75785979687842</v>
      </c>
      <c r="M152" s="665">
        <v>57</v>
      </c>
      <c r="N152" s="666">
        <v>8992.1980084220704</v>
      </c>
    </row>
    <row r="153" spans="1:14" ht="14.4" customHeight="1" x14ac:dyDescent="0.3">
      <c r="A153" s="661" t="s">
        <v>543</v>
      </c>
      <c r="B153" s="662" t="s">
        <v>2791</v>
      </c>
      <c r="C153" s="663" t="s">
        <v>553</v>
      </c>
      <c r="D153" s="664" t="s">
        <v>2793</v>
      </c>
      <c r="E153" s="663" t="s">
        <v>571</v>
      </c>
      <c r="F153" s="664" t="s">
        <v>2798</v>
      </c>
      <c r="G153" s="663" t="s">
        <v>576</v>
      </c>
      <c r="H153" s="663" t="s">
        <v>1097</v>
      </c>
      <c r="I153" s="663" t="s">
        <v>973</v>
      </c>
      <c r="J153" s="663" t="s">
        <v>1098</v>
      </c>
      <c r="K153" s="663" t="s">
        <v>1099</v>
      </c>
      <c r="L153" s="665">
        <v>54.469148328143199</v>
      </c>
      <c r="M153" s="665">
        <v>2</v>
      </c>
      <c r="N153" s="666">
        <v>108.9382966562864</v>
      </c>
    </row>
    <row r="154" spans="1:14" ht="14.4" customHeight="1" x14ac:dyDescent="0.3">
      <c r="A154" s="661" t="s">
        <v>543</v>
      </c>
      <c r="B154" s="662" t="s">
        <v>2791</v>
      </c>
      <c r="C154" s="663" t="s">
        <v>553</v>
      </c>
      <c r="D154" s="664" t="s">
        <v>2793</v>
      </c>
      <c r="E154" s="663" t="s">
        <v>571</v>
      </c>
      <c r="F154" s="664" t="s">
        <v>2798</v>
      </c>
      <c r="G154" s="663" t="s">
        <v>576</v>
      </c>
      <c r="H154" s="663" t="s">
        <v>1100</v>
      </c>
      <c r="I154" s="663" t="s">
        <v>1101</v>
      </c>
      <c r="J154" s="663" t="s">
        <v>1102</v>
      </c>
      <c r="K154" s="663" t="s">
        <v>1103</v>
      </c>
      <c r="L154" s="665">
        <v>66.140000000000015</v>
      </c>
      <c r="M154" s="665">
        <v>3</v>
      </c>
      <c r="N154" s="666">
        <v>198.42000000000004</v>
      </c>
    </row>
    <row r="155" spans="1:14" ht="14.4" customHeight="1" x14ac:dyDescent="0.3">
      <c r="A155" s="661" t="s">
        <v>543</v>
      </c>
      <c r="B155" s="662" t="s">
        <v>2791</v>
      </c>
      <c r="C155" s="663" t="s">
        <v>553</v>
      </c>
      <c r="D155" s="664" t="s">
        <v>2793</v>
      </c>
      <c r="E155" s="663" t="s">
        <v>571</v>
      </c>
      <c r="F155" s="664" t="s">
        <v>2798</v>
      </c>
      <c r="G155" s="663" t="s">
        <v>576</v>
      </c>
      <c r="H155" s="663" t="s">
        <v>1104</v>
      </c>
      <c r="I155" s="663" t="s">
        <v>1105</v>
      </c>
      <c r="J155" s="663" t="s">
        <v>719</v>
      </c>
      <c r="K155" s="663" t="s">
        <v>1106</v>
      </c>
      <c r="L155" s="665">
        <v>42.196934638297016</v>
      </c>
      <c r="M155" s="665">
        <v>78</v>
      </c>
      <c r="N155" s="666">
        <v>3291.3609017871672</v>
      </c>
    </row>
    <row r="156" spans="1:14" ht="14.4" customHeight="1" x14ac:dyDescent="0.3">
      <c r="A156" s="661" t="s">
        <v>543</v>
      </c>
      <c r="B156" s="662" t="s">
        <v>2791</v>
      </c>
      <c r="C156" s="663" t="s">
        <v>553</v>
      </c>
      <c r="D156" s="664" t="s">
        <v>2793</v>
      </c>
      <c r="E156" s="663" t="s">
        <v>571</v>
      </c>
      <c r="F156" s="664" t="s">
        <v>2798</v>
      </c>
      <c r="G156" s="663" t="s">
        <v>576</v>
      </c>
      <c r="H156" s="663" t="s">
        <v>1107</v>
      </c>
      <c r="I156" s="663" t="s">
        <v>1108</v>
      </c>
      <c r="J156" s="663" t="s">
        <v>1109</v>
      </c>
      <c r="K156" s="663" t="s">
        <v>580</v>
      </c>
      <c r="L156" s="665">
        <v>57.11989417333649</v>
      </c>
      <c r="M156" s="665">
        <v>12</v>
      </c>
      <c r="N156" s="666">
        <v>685.43873008003789</v>
      </c>
    </row>
    <row r="157" spans="1:14" ht="14.4" customHeight="1" x14ac:dyDescent="0.3">
      <c r="A157" s="661" t="s">
        <v>543</v>
      </c>
      <c r="B157" s="662" t="s">
        <v>2791</v>
      </c>
      <c r="C157" s="663" t="s">
        <v>553</v>
      </c>
      <c r="D157" s="664" t="s">
        <v>2793</v>
      </c>
      <c r="E157" s="663" t="s">
        <v>571</v>
      </c>
      <c r="F157" s="664" t="s">
        <v>2798</v>
      </c>
      <c r="G157" s="663" t="s">
        <v>576</v>
      </c>
      <c r="H157" s="663" t="s">
        <v>1110</v>
      </c>
      <c r="I157" s="663" t="s">
        <v>1111</v>
      </c>
      <c r="J157" s="663" t="s">
        <v>1112</v>
      </c>
      <c r="K157" s="663" t="s">
        <v>701</v>
      </c>
      <c r="L157" s="665">
        <v>124.83877810565809</v>
      </c>
      <c r="M157" s="665">
        <v>5700</v>
      </c>
      <c r="N157" s="666">
        <v>711581.03520225117</v>
      </c>
    </row>
    <row r="158" spans="1:14" ht="14.4" customHeight="1" x14ac:dyDescent="0.3">
      <c r="A158" s="661" t="s">
        <v>543</v>
      </c>
      <c r="B158" s="662" t="s">
        <v>2791</v>
      </c>
      <c r="C158" s="663" t="s">
        <v>553</v>
      </c>
      <c r="D158" s="664" t="s">
        <v>2793</v>
      </c>
      <c r="E158" s="663" t="s">
        <v>571</v>
      </c>
      <c r="F158" s="664" t="s">
        <v>2798</v>
      </c>
      <c r="G158" s="663" t="s">
        <v>576</v>
      </c>
      <c r="H158" s="663" t="s">
        <v>1113</v>
      </c>
      <c r="I158" s="663" t="s">
        <v>1114</v>
      </c>
      <c r="J158" s="663" t="s">
        <v>1115</v>
      </c>
      <c r="K158" s="663" t="s">
        <v>1116</v>
      </c>
      <c r="L158" s="665">
        <v>60.27999701685593</v>
      </c>
      <c r="M158" s="665">
        <v>166</v>
      </c>
      <c r="N158" s="666">
        <v>10006.479504798084</v>
      </c>
    </row>
    <row r="159" spans="1:14" ht="14.4" customHeight="1" x14ac:dyDescent="0.3">
      <c r="A159" s="661" t="s">
        <v>543</v>
      </c>
      <c r="B159" s="662" t="s">
        <v>2791</v>
      </c>
      <c r="C159" s="663" t="s">
        <v>553</v>
      </c>
      <c r="D159" s="664" t="s">
        <v>2793</v>
      </c>
      <c r="E159" s="663" t="s">
        <v>571</v>
      </c>
      <c r="F159" s="664" t="s">
        <v>2798</v>
      </c>
      <c r="G159" s="663" t="s">
        <v>576</v>
      </c>
      <c r="H159" s="663" t="s">
        <v>1117</v>
      </c>
      <c r="I159" s="663" t="s">
        <v>1118</v>
      </c>
      <c r="J159" s="663" t="s">
        <v>1119</v>
      </c>
      <c r="K159" s="663" t="s">
        <v>1120</v>
      </c>
      <c r="L159" s="665">
        <v>65.250000000000028</v>
      </c>
      <c r="M159" s="665">
        <v>1</v>
      </c>
      <c r="N159" s="666">
        <v>65.250000000000028</v>
      </c>
    </row>
    <row r="160" spans="1:14" ht="14.4" customHeight="1" x14ac:dyDescent="0.3">
      <c r="A160" s="661" t="s">
        <v>543</v>
      </c>
      <c r="B160" s="662" t="s">
        <v>2791</v>
      </c>
      <c r="C160" s="663" t="s">
        <v>553</v>
      </c>
      <c r="D160" s="664" t="s">
        <v>2793</v>
      </c>
      <c r="E160" s="663" t="s">
        <v>571</v>
      </c>
      <c r="F160" s="664" t="s">
        <v>2798</v>
      </c>
      <c r="G160" s="663" t="s">
        <v>576</v>
      </c>
      <c r="H160" s="663" t="s">
        <v>1121</v>
      </c>
      <c r="I160" s="663" t="s">
        <v>1122</v>
      </c>
      <c r="J160" s="663" t="s">
        <v>1123</v>
      </c>
      <c r="K160" s="663" t="s">
        <v>1124</v>
      </c>
      <c r="L160" s="665">
        <v>358.85500000000008</v>
      </c>
      <c r="M160" s="665">
        <v>4</v>
      </c>
      <c r="N160" s="666">
        <v>1435.4200000000003</v>
      </c>
    </row>
    <row r="161" spans="1:14" ht="14.4" customHeight="1" x14ac:dyDescent="0.3">
      <c r="A161" s="661" t="s">
        <v>543</v>
      </c>
      <c r="B161" s="662" t="s">
        <v>2791</v>
      </c>
      <c r="C161" s="663" t="s">
        <v>553</v>
      </c>
      <c r="D161" s="664" t="s">
        <v>2793</v>
      </c>
      <c r="E161" s="663" t="s">
        <v>571</v>
      </c>
      <c r="F161" s="664" t="s">
        <v>2798</v>
      </c>
      <c r="G161" s="663" t="s">
        <v>576</v>
      </c>
      <c r="H161" s="663" t="s">
        <v>600</v>
      </c>
      <c r="I161" s="663" t="s">
        <v>601</v>
      </c>
      <c r="J161" s="663" t="s">
        <v>602</v>
      </c>
      <c r="K161" s="663" t="s">
        <v>603</v>
      </c>
      <c r="L161" s="665">
        <v>1592.8000000000009</v>
      </c>
      <c r="M161" s="665">
        <v>75.3</v>
      </c>
      <c r="N161" s="666">
        <v>119937.84000000005</v>
      </c>
    </row>
    <row r="162" spans="1:14" ht="14.4" customHeight="1" x14ac:dyDescent="0.3">
      <c r="A162" s="661" t="s">
        <v>543</v>
      </c>
      <c r="B162" s="662" t="s">
        <v>2791</v>
      </c>
      <c r="C162" s="663" t="s">
        <v>553</v>
      </c>
      <c r="D162" s="664" t="s">
        <v>2793</v>
      </c>
      <c r="E162" s="663" t="s">
        <v>571</v>
      </c>
      <c r="F162" s="664" t="s">
        <v>2798</v>
      </c>
      <c r="G162" s="663" t="s">
        <v>576</v>
      </c>
      <c r="H162" s="663" t="s">
        <v>1125</v>
      </c>
      <c r="I162" s="663" t="s">
        <v>1126</v>
      </c>
      <c r="J162" s="663" t="s">
        <v>1127</v>
      </c>
      <c r="K162" s="663" t="s">
        <v>1128</v>
      </c>
      <c r="L162" s="665">
        <v>71.449749449239576</v>
      </c>
      <c r="M162" s="665">
        <v>4</v>
      </c>
      <c r="N162" s="666">
        <v>285.7989977969583</v>
      </c>
    </row>
    <row r="163" spans="1:14" ht="14.4" customHeight="1" x14ac:dyDescent="0.3">
      <c r="A163" s="661" t="s">
        <v>543</v>
      </c>
      <c r="B163" s="662" t="s">
        <v>2791</v>
      </c>
      <c r="C163" s="663" t="s">
        <v>553</v>
      </c>
      <c r="D163" s="664" t="s">
        <v>2793</v>
      </c>
      <c r="E163" s="663" t="s">
        <v>571</v>
      </c>
      <c r="F163" s="664" t="s">
        <v>2798</v>
      </c>
      <c r="G163" s="663" t="s">
        <v>576</v>
      </c>
      <c r="H163" s="663" t="s">
        <v>1129</v>
      </c>
      <c r="I163" s="663" t="s">
        <v>1130</v>
      </c>
      <c r="J163" s="663" t="s">
        <v>1131</v>
      </c>
      <c r="K163" s="663" t="s">
        <v>1132</v>
      </c>
      <c r="L163" s="665">
        <v>113.86250111308982</v>
      </c>
      <c r="M163" s="665">
        <v>4</v>
      </c>
      <c r="N163" s="666">
        <v>455.45000445235928</v>
      </c>
    </row>
    <row r="164" spans="1:14" ht="14.4" customHeight="1" x14ac:dyDescent="0.3">
      <c r="A164" s="661" t="s">
        <v>543</v>
      </c>
      <c r="B164" s="662" t="s">
        <v>2791</v>
      </c>
      <c r="C164" s="663" t="s">
        <v>553</v>
      </c>
      <c r="D164" s="664" t="s">
        <v>2793</v>
      </c>
      <c r="E164" s="663" t="s">
        <v>571</v>
      </c>
      <c r="F164" s="664" t="s">
        <v>2798</v>
      </c>
      <c r="G164" s="663" t="s">
        <v>576</v>
      </c>
      <c r="H164" s="663" t="s">
        <v>1133</v>
      </c>
      <c r="I164" s="663" t="s">
        <v>1134</v>
      </c>
      <c r="J164" s="663" t="s">
        <v>1135</v>
      </c>
      <c r="K164" s="663" t="s">
        <v>1136</v>
      </c>
      <c r="L164" s="665">
        <v>74.879965646332806</v>
      </c>
      <c r="M164" s="665">
        <v>151</v>
      </c>
      <c r="N164" s="666">
        <v>11306.874812596254</v>
      </c>
    </row>
    <row r="165" spans="1:14" ht="14.4" customHeight="1" x14ac:dyDescent="0.3">
      <c r="A165" s="661" t="s">
        <v>543</v>
      </c>
      <c r="B165" s="662" t="s">
        <v>2791</v>
      </c>
      <c r="C165" s="663" t="s">
        <v>553</v>
      </c>
      <c r="D165" s="664" t="s">
        <v>2793</v>
      </c>
      <c r="E165" s="663" t="s">
        <v>571</v>
      </c>
      <c r="F165" s="664" t="s">
        <v>2798</v>
      </c>
      <c r="G165" s="663" t="s">
        <v>576</v>
      </c>
      <c r="H165" s="663" t="s">
        <v>1137</v>
      </c>
      <c r="I165" s="663" t="s">
        <v>1138</v>
      </c>
      <c r="J165" s="663" t="s">
        <v>1139</v>
      </c>
      <c r="K165" s="663" t="s">
        <v>1140</v>
      </c>
      <c r="L165" s="665">
        <v>62.610000000000007</v>
      </c>
      <c r="M165" s="665">
        <v>4</v>
      </c>
      <c r="N165" s="666">
        <v>250.44000000000003</v>
      </c>
    </row>
    <row r="166" spans="1:14" ht="14.4" customHeight="1" x14ac:dyDescent="0.3">
      <c r="A166" s="661" t="s">
        <v>543</v>
      </c>
      <c r="B166" s="662" t="s">
        <v>2791</v>
      </c>
      <c r="C166" s="663" t="s">
        <v>553</v>
      </c>
      <c r="D166" s="664" t="s">
        <v>2793</v>
      </c>
      <c r="E166" s="663" t="s">
        <v>571</v>
      </c>
      <c r="F166" s="664" t="s">
        <v>2798</v>
      </c>
      <c r="G166" s="663" t="s">
        <v>576</v>
      </c>
      <c r="H166" s="663" t="s">
        <v>1141</v>
      </c>
      <c r="I166" s="663" t="s">
        <v>1142</v>
      </c>
      <c r="J166" s="663" t="s">
        <v>1143</v>
      </c>
      <c r="K166" s="663" t="s">
        <v>1144</v>
      </c>
      <c r="L166" s="665">
        <v>242.00025750381616</v>
      </c>
      <c r="M166" s="665">
        <v>33</v>
      </c>
      <c r="N166" s="666">
        <v>7986.0084976259332</v>
      </c>
    </row>
    <row r="167" spans="1:14" ht="14.4" customHeight="1" x14ac:dyDescent="0.3">
      <c r="A167" s="661" t="s">
        <v>543</v>
      </c>
      <c r="B167" s="662" t="s">
        <v>2791</v>
      </c>
      <c r="C167" s="663" t="s">
        <v>553</v>
      </c>
      <c r="D167" s="664" t="s">
        <v>2793</v>
      </c>
      <c r="E167" s="663" t="s">
        <v>571</v>
      </c>
      <c r="F167" s="664" t="s">
        <v>2798</v>
      </c>
      <c r="G167" s="663" t="s">
        <v>576</v>
      </c>
      <c r="H167" s="663" t="s">
        <v>1145</v>
      </c>
      <c r="I167" s="663" t="s">
        <v>1146</v>
      </c>
      <c r="J167" s="663" t="s">
        <v>1147</v>
      </c>
      <c r="K167" s="663" t="s">
        <v>1148</v>
      </c>
      <c r="L167" s="665">
        <v>194.66</v>
      </c>
      <c r="M167" s="665">
        <v>1</v>
      </c>
      <c r="N167" s="666">
        <v>194.66</v>
      </c>
    </row>
    <row r="168" spans="1:14" ht="14.4" customHeight="1" x14ac:dyDescent="0.3">
      <c r="A168" s="661" t="s">
        <v>543</v>
      </c>
      <c r="B168" s="662" t="s">
        <v>2791</v>
      </c>
      <c r="C168" s="663" t="s">
        <v>553</v>
      </c>
      <c r="D168" s="664" t="s">
        <v>2793</v>
      </c>
      <c r="E168" s="663" t="s">
        <v>571</v>
      </c>
      <c r="F168" s="664" t="s">
        <v>2798</v>
      </c>
      <c r="G168" s="663" t="s">
        <v>576</v>
      </c>
      <c r="H168" s="663" t="s">
        <v>1149</v>
      </c>
      <c r="I168" s="663" t="s">
        <v>1150</v>
      </c>
      <c r="J168" s="663" t="s">
        <v>1151</v>
      </c>
      <c r="K168" s="663" t="s">
        <v>1152</v>
      </c>
      <c r="L168" s="665">
        <v>1704.56</v>
      </c>
      <c r="M168" s="665">
        <v>104</v>
      </c>
      <c r="N168" s="666">
        <v>177274.23999999999</v>
      </c>
    </row>
    <row r="169" spans="1:14" ht="14.4" customHeight="1" x14ac:dyDescent="0.3">
      <c r="A169" s="661" t="s">
        <v>543</v>
      </c>
      <c r="B169" s="662" t="s">
        <v>2791</v>
      </c>
      <c r="C169" s="663" t="s">
        <v>553</v>
      </c>
      <c r="D169" s="664" t="s">
        <v>2793</v>
      </c>
      <c r="E169" s="663" t="s">
        <v>571</v>
      </c>
      <c r="F169" s="664" t="s">
        <v>2798</v>
      </c>
      <c r="G169" s="663" t="s">
        <v>576</v>
      </c>
      <c r="H169" s="663" t="s">
        <v>1153</v>
      </c>
      <c r="I169" s="663" t="s">
        <v>1154</v>
      </c>
      <c r="J169" s="663" t="s">
        <v>1155</v>
      </c>
      <c r="K169" s="663" t="s">
        <v>1156</v>
      </c>
      <c r="L169" s="665">
        <v>138.83999999999995</v>
      </c>
      <c r="M169" s="665">
        <v>1</v>
      </c>
      <c r="N169" s="666">
        <v>138.83999999999995</v>
      </c>
    </row>
    <row r="170" spans="1:14" ht="14.4" customHeight="1" x14ac:dyDescent="0.3">
      <c r="A170" s="661" t="s">
        <v>543</v>
      </c>
      <c r="B170" s="662" t="s">
        <v>2791</v>
      </c>
      <c r="C170" s="663" t="s">
        <v>553</v>
      </c>
      <c r="D170" s="664" t="s">
        <v>2793</v>
      </c>
      <c r="E170" s="663" t="s">
        <v>571</v>
      </c>
      <c r="F170" s="664" t="s">
        <v>2798</v>
      </c>
      <c r="G170" s="663" t="s">
        <v>576</v>
      </c>
      <c r="H170" s="663" t="s">
        <v>1157</v>
      </c>
      <c r="I170" s="663" t="s">
        <v>1158</v>
      </c>
      <c r="J170" s="663" t="s">
        <v>1159</v>
      </c>
      <c r="K170" s="663" t="s">
        <v>1160</v>
      </c>
      <c r="L170" s="665">
        <v>91.109999999999914</v>
      </c>
      <c r="M170" s="665">
        <v>1</v>
      </c>
      <c r="N170" s="666">
        <v>91.109999999999914</v>
      </c>
    </row>
    <row r="171" spans="1:14" ht="14.4" customHeight="1" x14ac:dyDescent="0.3">
      <c r="A171" s="661" t="s">
        <v>543</v>
      </c>
      <c r="B171" s="662" t="s">
        <v>2791</v>
      </c>
      <c r="C171" s="663" t="s">
        <v>553</v>
      </c>
      <c r="D171" s="664" t="s">
        <v>2793</v>
      </c>
      <c r="E171" s="663" t="s">
        <v>571</v>
      </c>
      <c r="F171" s="664" t="s">
        <v>2798</v>
      </c>
      <c r="G171" s="663" t="s">
        <v>576</v>
      </c>
      <c r="H171" s="663" t="s">
        <v>1161</v>
      </c>
      <c r="I171" s="663" t="s">
        <v>1162</v>
      </c>
      <c r="J171" s="663" t="s">
        <v>1163</v>
      </c>
      <c r="K171" s="663" t="s">
        <v>1164</v>
      </c>
      <c r="L171" s="665">
        <v>1057.1202627221999</v>
      </c>
      <c r="M171" s="665">
        <v>8</v>
      </c>
      <c r="N171" s="666">
        <v>8456.9621017775989</v>
      </c>
    </row>
    <row r="172" spans="1:14" ht="14.4" customHeight="1" x14ac:dyDescent="0.3">
      <c r="A172" s="661" t="s">
        <v>543</v>
      </c>
      <c r="B172" s="662" t="s">
        <v>2791</v>
      </c>
      <c r="C172" s="663" t="s">
        <v>553</v>
      </c>
      <c r="D172" s="664" t="s">
        <v>2793</v>
      </c>
      <c r="E172" s="663" t="s">
        <v>571</v>
      </c>
      <c r="F172" s="664" t="s">
        <v>2798</v>
      </c>
      <c r="G172" s="663" t="s">
        <v>576</v>
      </c>
      <c r="H172" s="663" t="s">
        <v>1165</v>
      </c>
      <c r="I172" s="663" t="s">
        <v>1165</v>
      </c>
      <c r="J172" s="663" t="s">
        <v>1166</v>
      </c>
      <c r="K172" s="663" t="s">
        <v>1167</v>
      </c>
      <c r="L172" s="665">
        <v>39.599999999999987</v>
      </c>
      <c r="M172" s="665">
        <v>1</v>
      </c>
      <c r="N172" s="666">
        <v>39.599999999999987</v>
      </c>
    </row>
    <row r="173" spans="1:14" ht="14.4" customHeight="1" x14ac:dyDescent="0.3">
      <c r="A173" s="661" t="s">
        <v>543</v>
      </c>
      <c r="B173" s="662" t="s">
        <v>2791</v>
      </c>
      <c r="C173" s="663" t="s">
        <v>553</v>
      </c>
      <c r="D173" s="664" t="s">
        <v>2793</v>
      </c>
      <c r="E173" s="663" t="s">
        <v>571</v>
      </c>
      <c r="F173" s="664" t="s">
        <v>2798</v>
      </c>
      <c r="G173" s="663" t="s">
        <v>576</v>
      </c>
      <c r="H173" s="663" t="s">
        <v>1168</v>
      </c>
      <c r="I173" s="663" t="s">
        <v>1168</v>
      </c>
      <c r="J173" s="663" t="s">
        <v>1166</v>
      </c>
      <c r="K173" s="663" t="s">
        <v>1169</v>
      </c>
      <c r="L173" s="665">
        <v>75.568591179692319</v>
      </c>
      <c r="M173" s="665">
        <v>1</v>
      </c>
      <c r="N173" s="666">
        <v>75.568591179692319</v>
      </c>
    </row>
    <row r="174" spans="1:14" ht="14.4" customHeight="1" x14ac:dyDescent="0.3">
      <c r="A174" s="661" t="s">
        <v>543</v>
      </c>
      <c r="B174" s="662" t="s">
        <v>2791</v>
      </c>
      <c r="C174" s="663" t="s">
        <v>553</v>
      </c>
      <c r="D174" s="664" t="s">
        <v>2793</v>
      </c>
      <c r="E174" s="663" t="s">
        <v>571</v>
      </c>
      <c r="F174" s="664" t="s">
        <v>2798</v>
      </c>
      <c r="G174" s="663" t="s">
        <v>576</v>
      </c>
      <c r="H174" s="663" t="s">
        <v>1170</v>
      </c>
      <c r="I174" s="663" t="s">
        <v>1171</v>
      </c>
      <c r="J174" s="663" t="s">
        <v>1172</v>
      </c>
      <c r="K174" s="663" t="s">
        <v>1173</v>
      </c>
      <c r="L174" s="665">
        <v>425.1133979099871</v>
      </c>
      <c r="M174" s="665">
        <v>41</v>
      </c>
      <c r="N174" s="666">
        <v>17429.64931430947</v>
      </c>
    </row>
    <row r="175" spans="1:14" ht="14.4" customHeight="1" x14ac:dyDescent="0.3">
      <c r="A175" s="661" t="s">
        <v>543</v>
      </c>
      <c r="B175" s="662" t="s">
        <v>2791</v>
      </c>
      <c r="C175" s="663" t="s">
        <v>553</v>
      </c>
      <c r="D175" s="664" t="s">
        <v>2793</v>
      </c>
      <c r="E175" s="663" t="s">
        <v>571</v>
      </c>
      <c r="F175" s="664" t="s">
        <v>2798</v>
      </c>
      <c r="G175" s="663" t="s">
        <v>576</v>
      </c>
      <c r="H175" s="663" t="s">
        <v>1174</v>
      </c>
      <c r="I175" s="663" t="s">
        <v>1175</v>
      </c>
      <c r="J175" s="663" t="s">
        <v>1176</v>
      </c>
      <c r="K175" s="663" t="s">
        <v>1177</v>
      </c>
      <c r="L175" s="665">
        <v>572.95000000000005</v>
      </c>
      <c r="M175" s="665">
        <v>1</v>
      </c>
      <c r="N175" s="666">
        <v>572.95000000000005</v>
      </c>
    </row>
    <row r="176" spans="1:14" ht="14.4" customHeight="1" x14ac:dyDescent="0.3">
      <c r="A176" s="661" t="s">
        <v>543</v>
      </c>
      <c r="B176" s="662" t="s">
        <v>2791</v>
      </c>
      <c r="C176" s="663" t="s">
        <v>553</v>
      </c>
      <c r="D176" s="664" t="s">
        <v>2793</v>
      </c>
      <c r="E176" s="663" t="s">
        <v>571</v>
      </c>
      <c r="F176" s="664" t="s">
        <v>2798</v>
      </c>
      <c r="G176" s="663" t="s">
        <v>576</v>
      </c>
      <c r="H176" s="663" t="s">
        <v>1178</v>
      </c>
      <c r="I176" s="663" t="s">
        <v>1179</v>
      </c>
      <c r="J176" s="663" t="s">
        <v>1180</v>
      </c>
      <c r="K176" s="663" t="s">
        <v>1181</v>
      </c>
      <c r="L176" s="665">
        <v>563.14971079823295</v>
      </c>
      <c r="M176" s="665">
        <v>10</v>
      </c>
      <c r="N176" s="666">
        <v>5631.4971079823299</v>
      </c>
    </row>
    <row r="177" spans="1:14" ht="14.4" customHeight="1" x14ac:dyDescent="0.3">
      <c r="A177" s="661" t="s">
        <v>543</v>
      </c>
      <c r="B177" s="662" t="s">
        <v>2791</v>
      </c>
      <c r="C177" s="663" t="s">
        <v>553</v>
      </c>
      <c r="D177" s="664" t="s">
        <v>2793</v>
      </c>
      <c r="E177" s="663" t="s">
        <v>571</v>
      </c>
      <c r="F177" s="664" t="s">
        <v>2798</v>
      </c>
      <c r="G177" s="663" t="s">
        <v>576</v>
      </c>
      <c r="H177" s="663" t="s">
        <v>1182</v>
      </c>
      <c r="I177" s="663" t="s">
        <v>1183</v>
      </c>
      <c r="J177" s="663" t="s">
        <v>1184</v>
      </c>
      <c r="K177" s="663" t="s">
        <v>1185</v>
      </c>
      <c r="L177" s="665">
        <v>1512.2900000000002</v>
      </c>
      <c r="M177" s="665">
        <v>1</v>
      </c>
      <c r="N177" s="666">
        <v>1512.2900000000002</v>
      </c>
    </row>
    <row r="178" spans="1:14" ht="14.4" customHeight="1" x14ac:dyDescent="0.3">
      <c r="A178" s="661" t="s">
        <v>543</v>
      </c>
      <c r="B178" s="662" t="s">
        <v>2791</v>
      </c>
      <c r="C178" s="663" t="s">
        <v>553</v>
      </c>
      <c r="D178" s="664" t="s">
        <v>2793</v>
      </c>
      <c r="E178" s="663" t="s">
        <v>571</v>
      </c>
      <c r="F178" s="664" t="s">
        <v>2798</v>
      </c>
      <c r="G178" s="663" t="s">
        <v>576</v>
      </c>
      <c r="H178" s="663" t="s">
        <v>1186</v>
      </c>
      <c r="I178" s="663" t="s">
        <v>1187</v>
      </c>
      <c r="J178" s="663" t="s">
        <v>1188</v>
      </c>
      <c r="K178" s="663" t="s">
        <v>1189</v>
      </c>
      <c r="L178" s="665">
        <v>73.915878351943135</v>
      </c>
      <c r="M178" s="665">
        <v>5</v>
      </c>
      <c r="N178" s="666">
        <v>369.57939175971569</v>
      </c>
    </row>
    <row r="179" spans="1:14" ht="14.4" customHeight="1" x14ac:dyDescent="0.3">
      <c r="A179" s="661" t="s">
        <v>543</v>
      </c>
      <c r="B179" s="662" t="s">
        <v>2791</v>
      </c>
      <c r="C179" s="663" t="s">
        <v>553</v>
      </c>
      <c r="D179" s="664" t="s">
        <v>2793</v>
      </c>
      <c r="E179" s="663" t="s">
        <v>571</v>
      </c>
      <c r="F179" s="664" t="s">
        <v>2798</v>
      </c>
      <c r="G179" s="663" t="s">
        <v>576</v>
      </c>
      <c r="H179" s="663" t="s">
        <v>1190</v>
      </c>
      <c r="I179" s="663" t="s">
        <v>1191</v>
      </c>
      <c r="J179" s="663" t="s">
        <v>1192</v>
      </c>
      <c r="K179" s="663" t="s">
        <v>1193</v>
      </c>
      <c r="L179" s="665">
        <v>3918.21</v>
      </c>
      <c r="M179" s="665">
        <v>2</v>
      </c>
      <c r="N179" s="666">
        <v>7836.42</v>
      </c>
    </row>
    <row r="180" spans="1:14" ht="14.4" customHeight="1" x14ac:dyDescent="0.3">
      <c r="A180" s="661" t="s">
        <v>543</v>
      </c>
      <c r="B180" s="662" t="s">
        <v>2791</v>
      </c>
      <c r="C180" s="663" t="s">
        <v>553</v>
      </c>
      <c r="D180" s="664" t="s">
        <v>2793</v>
      </c>
      <c r="E180" s="663" t="s">
        <v>571</v>
      </c>
      <c r="F180" s="664" t="s">
        <v>2798</v>
      </c>
      <c r="G180" s="663" t="s">
        <v>576</v>
      </c>
      <c r="H180" s="663" t="s">
        <v>1194</v>
      </c>
      <c r="I180" s="663" t="s">
        <v>1195</v>
      </c>
      <c r="J180" s="663" t="s">
        <v>953</v>
      </c>
      <c r="K180" s="663" t="s">
        <v>1196</v>
      </c>
      <c r="L180" s="665">
        <v>74.86</v>
      </c>
      <c r="M180" s="665">
        <v>1</v>
      </c>
      <c r="N180" s="666">
        <v>74.86</v>
      </c>
    </row>
    <row r="181" spans="1:14" ht="14.4" customHeight="1" x14ac:dyDescent="0.3">
      <c r="A181" s="661" t="s">
        <v>543</v>
      </c>
      <c r="B181" s="662" t="s">
        <v>2791</v>
      </c>
      <c r="C181" s="663" t="s">
        <v>553</v>
      </c>
      <c r="D181" s="664" t="s">
        <v>2793</v>
      </c>
      <c r="E181" s="663" t="s">
        <v>571</v>
      </c>
      <c r="F181" s="664" t="s">
        <v>2798</v>
      </c>
      <c r="G181" s="663" t="s">
        <v>576</v>
      </c>
      <c r="H181" s="663" t="s">
        <v>1197</v>
      </c>
      <c r="I181" s="663" t="s">
        <v>1198</v>
      </c>
      <c r="J181" s="663" t="s">
        <v>1199</v>
      </c>
      <c r="K181" s="663" t="s">
        <v>914</v>
      </c>
      <c r="L181" s="665">
        <v>75.69</v>
      </c>
      <c r="M181" s="665">
        <v>1</v>
      </c>
      <c r="N181" s="666">
        <v>75.69</v>
      </c>
    </row>
    <row r="182" spans="1:14" ht="14.4" customHeight="1" x14ac:dyDescent="0.3">
      <c r="A182" s="661" t="s">
        <v>543</v>
      </c>
      <c r="B182" s="662" t="s">
        <v>2791</v>
      </c>
      <c r="C182" s="663" t="s">
        <v>553</v>
      </c>
      <c r="D182" s="664" t="s">
        <v>2793</v>
      </c>
      <c r="E182" s="663" t="s">
        <v>571</v>
      </c>
      <c r="F182" s="664" t="s">
        <v>2798</v>
      </c>
      <c r="G182" s="663" t="s">
        <v>576</v>
      </c>
      <c r="H182" s="663" t="s">
        <v>1200</v>
      </c>
      <c r="I182" s="663" t="s">
        <v>1201</v>
      </c>
      <c r="J182" s="663" t="s">
        <v>1202</v>
      </c>
      <c r="K182" s="663" t="s">
        <v>1203</v>
      </c>
      <c r="L182" s="665">
        <v>68.660649374097559</v>
      </c>
      <c r="M182" s="665">
        <v>15</v>
      </c>
      <c r="N182" s="666">
        <v>1029.9097406114633</v>
      </c>
    </row>
    <row r="183" spans="1:14" ht="14.4" customHeight="1" x14ac:dyDescent="0.3">
      <c r="A183" s="661" t="s">
        <v>543</v>
      </c>
      <c r="B183" s="662" t="s">
        <v>2791</v>
      </c>
      <c r="C183" s="663" t="s">
        <v>553</v>
      </c>
      <c r="D183" s="664" t="s">
        <v>2793</v>
      </c>
      <c r="E183" s="663" t="s">
        <v>571</v>
      </c>
      <c r="F183" s="664" t="s">
        <v>2798</v>
      </c>
      <c r="G183" s="663" t="s">
        <v>576</v>
      </c>
      <c r="H183" s="663" t="s">
        <v>1204</v>
      </c>
      <c r="I183" s="663" t="s">
        <v>1205</v>
      </c>
      <c r="J183" s="663" t="s">
        <v>1206</v>
      </c>
      <c r="K183" s="663" t="s">
        <v>1207</v>
      </c>
      <c r="L183" s="665">
        <v>47.34042759792294</v>
      </c>
      <c r="M183" s="665">
        <v>66</v>
      </c>
      <c r="N183" s="666">
        <v>3124.4682214629142</v>
      </c>
    </row>
    <row r="184" spans="1:14" ht="14.4" customHeight="1" x14ac:dyDescent="0.3">
      <c r="A184" s="661" t="s">
        <v>543</v>
      </c>
      <c r="B184" s="662" t="s">
        <v>2791</v>
      </c>
      <c r="C184" s="663" t="s">
        <v>553</v>
      </c>
      <c r="D184" s="664" t="s">
        <v>2793</v>
      </c>
      <c r="E184" s="663" t="s">
        <v>571</v>
      </c>
      <c r="F184" s="664" t="s">
        <v>2798</v>
      </c>
      <c r="G184" s="663" t="s">
        <v>576</v>
      </c>
      <c r="H184" s="663" t="s">
        <v>1208</v>
      </c>
      <c r="I184" s="663" t="s">
        <v>1209</v>
      </c>
      <c r="J184" s="663" t="s">
        <v>1206</v>
      </c>
      <c r="K184" s="663" t="s">
        <v>1210</v>
      </c>
      <c r="L184" s="665">
        <v>64.292424715797537</v>
      </c>
      <c r="M184" s="665">
        <v>33</v>
      </c>
      <c r="N184" s="666">
        <v>2121.6500156213187</v>
      </c>
    </row>
    <row r="185" spans="1:14" ht="14.4" customHeight="1" x14ac:dyDescent="0.3">
      <c r="A185" s="661" t="s">
        <v>543</v>
      </c>
      <c r="B185" s="662" t="s">
        <v>2791</v>
      </c>
      <c r="C185" s="663" t="s">
        <v>553</v>
      </c>
      <c r="D185" s="664" t="s">
        <v>2793</v>
      </c>
      <c r="E185" s="663" t="s">
        <v>571</v>
      </c>
      <c r="F185" s="664" t="s">
        <v>2798</v>
      </c>
      <c r="G185" s="663" t="s">
        <v>576</v>
      </c>
      <c r="H185" s="663" t="s">
        <v>1211</v>
      </c>
      <c r="I185" s="663" t="s">
        <v>1212</v>
      </c>
      <c r="J185" s="663" t="s">
        <v>1213</v>
      </c>
      <c r="K185" s="663" t="s">
        <v>1214</v>
      </c>
      <c r="L185" s="665">
        <v>47.802001532070854</v>
      </c>
      <c r="M185" s="665">
        <v>10</v>
      </c>
      <c r="N185" s="666">
        <v>478.02001532070852</v>
      </c>
    </row>
    <row r="186" spans="1:14" ht="14.4" customHeight="1" x14ac:dyDescent="0.3">
      <c r="A186" s="661" t="s">
        <v>543</v>
      </c>
      <c r="B186" s="662" t="s">
        <v>2791</v>
      </c>
      <c r="C186" s="663" t="s">
        <v>553</v>
      </c>
      <c r="D186" s="664" t="s">
        <v>2793</v>
      </c>
      <c r="E186" s="663" t="s">
        <v>571</v>
      </c>
      <c r="F186" s="664" t="s">
        <v>2798</v>
      </c>
      <c r="G186" s="663" t="s">
        <v>576</v>
      </c>
      <c r="H186" s="663" t="s">
        <v>1215</v>
      </c>
      <c r="I186" s="663" t="s">
        <v>624</v>
      </c>
      <c r="J186" s="663" t="s">
        <v>1216</v>
      </c>
      <c r="K186" s="663"/>
      <c r="L186" s="665">
        <v>150.3186208219274</v>
      </c>
      <c r="M186" s="665">
        <v>4</v>
      </c>
      <c r="N186" s="666">
        <v>601.27448328770959</v>
      </c>
    </row>
    <row r="187" spans="1:14" ht="14.4" customHeight="1" x14ac:dyDescent="0.3">
      <c r="A187" s="661" t="s">
        <v>543</v>
      </c>
      <c r="B187" s="662" t="s">
        <v>2791</v>
      </c>
      <c r="C187" s="663" t="s">
        <v>553</v>
      </c>
      <c r="D187" s="664" t="s">
        <v>2793</v>
      </c>
      <c r="E187" s="663" t="s">
        <v>571</v>
      </c>
      <c r="F187" s="664" t="s">
        <v>2798</v>
      </c>
      <c r="G187" s="663" t="s">
        <v>576</v>
      </c>
      <c r="H187" s="663" t="s">
        <v>1217</v>
      </c>
      <c r="I187" s="663" t="s">
        <v>624</v>
      </c>
      <c r="J187" s="663" t="s">
        <v>1218</v>
      </c>
      <c r="K187" s="663"/>
      <c r="L187" s="665">
        <v>112.50585478994188</v>
      </c>
      <c r="M187" s="665">
        <v>94</v>
      </c>
      <c r="N187" s="666">
        <v>10575.550350254536</v>
      </c>
    </row>
    <row r="188" spans="1:14" ht="14.4" customHeight="1" x14ac:dyDescent="0.3">
      <c r="A188" s="661" t="s">
        <v>543</v>
      </c>
      <c r="B188" s="662" t="s">
        <v>2791</v>
      </c>
      <c r="C188" s="663" t="s">
        <v>553</v>
      </c>
      <c r="D188" s="664" t="s">
        <v>2793</v>
      </c>
      <c r="E188" s="663" t="s">
        <v>571</v>
      </c>
      <c r="F188" s="664" t="s">
        <v>2798</v>
      </c>
      <c r="G188" s="663" t="s">
        <v>576</v>
      </c>
      <c r="H188" s="663" t="s">
        <v>1219</v>
      </c>
      <c r="I188" s="663" t="s">
        <v>624</v>
      </c>
      <c r="J188" s="663" t="s">
        <v>1220</v>
      </c>
      <c r="K188" s="663"/>
      <c r="L188" s="665">
        <v>147.70648999038607</v>
      </c>
      <c r="M188" s="665">
        <v>97</v>
      </c>
      <c r="N188" s="666">
        <v>14327.529529067449</v>
      </c>
    </row>
    <row r="189" spans="1:14" ht="14.4" customHeight="1" x14ac:dyDescent="0.3">
      <c r="A189" s="661" t="s">
        <v>543</v>
      </c>
      <c r="B189" s="662" t="s">
        <v>2791</v>
      </c>
      <c r="C189" s="663" t="s">
        <v>553</v>
      </c>
      <c r="D189" s="664" t="s">
        <v>2793</v>
      </c>
      <c r="E189" s="663" t="s">
        <v>571</v>
      </c>
      <c r="F189" s="664" t="s">
        <v>2798</v>
      </c>
      <c r="G189" s="663" t="s">
        <v>576</v>
      </c>
      <c r="H189" s="663" t="s">
        <v>1221</v>
      </c>
      <c r="I189" s="663" t="s">
        <v>1222</v>
      </c>
      <c r="J189" s="663" t="s">
        <v>1223</v>
      </c>
      <c r="K189" s="663" t="s">
        <v>1224</v>
      </c>
      <c r="L189" s="665">
        <v>180.15999999999988</v>
      </c>
      <c r="M189" s="665">
        <v>1</v>
      </c>
      <c r="N189" s="666">
        <v>180.15999999999988</v>
      </c>
    </row>
    <row r="190" spans="1:14" ht="14.4" customHeight="1" x14ac:dyDescent="0.3">
      <c r="A190" s="661" t="s">
        <v>543</v>
      </c>
      <c r="B190" s="662" t="s">
        <v>2791</v>
      </c>
      <c r="C190" s="663" t="s">
        <v>553</v>
      </c>
      <c r="D190" s="664" t="s">
        <v>2793</v>
      </c>
      <c r="E190" s="663" t="s">
        <v>571</v>
      </c>
      <c r="F190" s="664" t="s">
        <v>2798</v>
      </c>
      <c r="G190" s="663" t="s">
        <v>576</v>
      </c>
      <c r="H190" s="663" t="s">
        <v>1225</v>
      </c>
      <c r="I190" s="663" t="s">
        <v>1226</v>
      </c>
      <c r="J190" s="663" t="s">
        <v>1227</v>
      </c>
      <c r="K190" s="663" t="s">
        <v>1228</v>
      </c>
      <c r="L190" s="665">
        <v>47.610034620734417</v>
      </c>
      <c r="M190" s="665">
        <v>8</v>
      </c>
      <c r="N190" s="666">
        <v>380.88027696587534</v>
      </c>
    </row>
    <row r="191" spans="1:14" ht="14.4" customHeight="1" x14ac:dyDescent="0.3">
      <c r="A191" s="661" t="s">
        <v>543</v>
      </c>
      <c r="B191" s="662" t="s">
        <v>2791</v>
      </c>
      <c r="C191" s="663" t="s">
        <v>553</v>
      </c>
      <c r="D191" s="664" t="s">
        <v>2793</v>
      </c>
      <c r="E191" s="663" t="s">
        <v>571</v>
      </c>
      <c r="F191" s="664" t="s">
        <v>2798</v>
      </c>
      <c r="G191" s="663" t="s">
        <v>576</v>
      </c>
      <c r="H191" s="663" t="s">
        <v>1229</v>
      </c>
      <c r="I191" s="663" t="s">
        <v>624</v>
      </c>
      <c r="J191" s="663" t="s">
        <v>1230</v>
      </c>
      <c r="K191" s="663"/>
      <c r="L191" s="665">
        <v>67.760002316780401</v>
      </c>
      <c r="M191" s="665">
        <v>37</v>
      </c>
      <c r="N191" s="666">
        <v>2507.1200857208751</v>
      </c>
    </row>
    <row r="192" spans="1:14" ht="14.4" customHeight="1" x14ac:dyDescent="0.3">
      <c r="A192" s="661" t="s">
        <v>543</v>
      </c>
      <c r="B192" s="662" t="s">
        <v>2791</v>
      </c>
      <c r="C192" s="663" t="s">
        <v>553</v>
      </c>
      <c r="D192" s="664" t="s">
        <v>2793</v>
      </c>
      <c r="E192" s="663" t="s">
        <v>571</v>
      </c>
      <c r="F192" s="664" t="s">
        <v>2798</v>
      </c>
      <c r="G192" s="663" t="s">
        <v>576</v>
      </c>
      <c r="H192" s="663" t="s">
        <v>1231</v>
      </c>
      <c r="I192" s="663" t="s">
        <v>624</v>
      </c>
      <c r="J192" s="663" t="s">
        <v>1232</v>
      </c>
      <c r="K192" s="663"/>
      <c r="L192" s="665">
        <v>158.42816666666664</v>
      </c>
      <c r="M192" s="665">
        <v>1</v>
      </c>
      <c r="N192" s="666">
        <v>158.42816666666664</v>
      </c>
    </row>
    <row r="193" spans="1:14" ht="14.4" customHeight="1" x14ac:dyDescent="0.3">
      <c r="A193" s="661" t="s">
        <v>543</v>
      </c>
      <c r="B193" s="662" t="s">
        <v>2791</v>
      </c>
      <c r="C193" s="663" t="s">
        <v>553</v>
      </c>
      <c r="D193" s="664" t="s">
        <v>2793</v>
      </c>
      <c r="E193" s="663" t="s">
        <v>571</v>
      </c>
      <c r="F193" s="664" t="s">
        <v>2798</v>
      </c>
      <c r="G193" s="663" t="s">
        <v>576</v>
      </c>
      <c r="H193" s="663" t="s">
        <v>1233</v>
      </c>
      <c r="I193" s="663" t="s">
        <v>1234</v>
      </c>
      <c r="J193" s="663" t="s">
        <v>583</v>
      </c>
      <c r="K193" s="663" t="s">
        <v>1235</v>
      </c>
      <c r="L193" s="665">
        <v>69.538771234255307</v>
      </c>
      <c r="M193" s="665">
        <v>66</v>
      </c>
      <c r="N193" s="666">
        <v>4589.5589014608504</v>
      </c>
    </row>
    <row r="194" spans="1:14" ht="14.4" customHeight="1" x14ac:dyDescent="0.3">
      <c r="A194" s="661" t="s">
        <v>543</v>
      </c>
      <c r="B194" s="662" t="s">
        <v>2791</v>
      </c>
      <c r="C194" s="663" t="s">
        <v>553</v>
      </c>
      <c r="D194" s="664" t="s">
        <v>2793</v>
      </c>
      <c r="E194" s="663" t="s">
        <v>571</v>
      </c>
      <c r="F194" s="664" t="s">
        <v>2798</v>
      </c>
      <c r="G194" s="663" t="s">
        <v>576</v>
      </c>
      <c r="H194" s="663" t="s">
        <v>1236</v>
      </c>
      <c r="I194" s="663" t="s">
        <v>1237</v>
      </c>
      <c r="J194" s="663" t="s">
        <v>1238</v>
      </c>
      <c r="K194" s="663" t="s">
        <v>1239</v>
      </c>
      <c r="L194" s="665">
        <v>154.03</v>
      </c>
      <c r="M194" s="665">
        <v>4</v>
      </c>
      <c r="N194" s="666">
        <v>616.12</v>
      </c>
    </row>
    <row r="195" spans="1:14" ht="14.4" customHeight="1" x14ac:dyDescent="0.3">
      <c r="A195" s="661" t="s">
        <v>543</v>
      </c>
      <c r="B195" s="662" t="s">
        <v>2791</v>
      </c>
      <c r="C195" s="663" t="s">
        <v>553</v>
      </c>
      <c r="D195" s="664" t="s">
        <v>2793</v>
      </c>
      <c r="E195" s="663" t="s">
        <v>571</v>
      </c>
      <c r="F195" s="664" t="s">
        <v>2798</v>
      </c>
      <c r="G195" s="663" t="s">
        <v>576</v>
      </c>
      <c r="H195" s="663" t="s">
        <v>1240</v>
      </c>
      <c r="I195" s="663" t="s">
        <v>1241</v>
      </c>
      <c r="J195" s="663" t="s">
        <v>1242</v>
      </c>
      <c r="K195" s="663" t="s">
        <v>1243</v>
      </c>
      <c r="L195" s="665">
        <v>294.52799999999996</v>
      </c>
      <c r="M195" s="665">
        <v>5</v>
      </c>
      <c r="N195" s="666">
        <v>1472.6399999999999</v>
      </c>
    </row>
    <row r="196" spans="1:14" ht="14.4" customHeight="1" x14ac:dyDescent="0.3">
      <c r="A196" s="661" t="s">
        <v>543</v>
      </c>
      <c r="B196" s="662" t="s">
        <v>2791</v>
      </c>
      <c r="C196" s="663" t="s">
        <v>553</v>
      </c>
      <c r="D196" s="664" t="s">
        <v>2793</v>
      </c>
      <c r="E196" s="663" t="s">
        <v>571</v>
      </c>
      <c r="F196" s="664" t="s">
        <v>2798</v>
      </c>
      <c r="G196" s="663" t="s">
        <v>576</v>
      </c>
      <c r="H196" s="663" t="s">
        <v>1244</v>
      </c>
      <c r="I196" s="663" t="s">
        <v>1245</v>
      </c>
      <c r="J196" s="663" t="s">
        <v>1246</v>
      </c>
      <c r="K196" s="663" t="s">
        <v>1247</v>
      </c>
      <c r="L196" s="665">
        <v>51.930000000000007</v>
      </c>
      <c r="M196" s="665">
        <v>2</v>
      </c>
      <c r="N196" s="666">
        <v>103.86000000000001</v>
      </c>
    </row>
    <row r="197" spans="1:14" ht="14.4" customHeight="1" x14ac:dyDescent="0.3">
      <c r="A197" s="661" t="s">
        <v>543</v>
      </c>
      <c r="B197" s="662" t="s">
        <v>2791</v>
      </c>
      <c r="C197" s="663" t="s">
        <v>553</v>
      </c>
      <c r="D197" s="664" t="s">
        <v>2793</v>
      </c>
      <c r="E197" s="663" t="s">
        <v>571</v>
      </c>
      <c r="F197" s="664" t="s">
        <v>2798</v>
      </c>
      <c r="G197" s="663" t="s">
        <v>576</v>
      </c>
      <c r="H197" s="663" t="s">
        <v>1248</v>
      </c>
      <c r="I197" s="663" t="s">
        <v>1249</v>
      </c>
      <c r="J197" s="663" t="s">
        <v>1250</v>
      </c>
      <c r="K197" s="663" t="s">
        <v>1251</v>
      </c>
      <c r="L197" s="665">
        <v>60.63</v>
      </c>
      <c r="M197" s="665">
        <v>1</v>
      </c>
      <c r="N197" s="666">
        <v>60.63</v>
      </c>
    </row>
    <row r="198" spans="1:14" ht="14.4" customHeight="1" x14ac:dyDescent="0.3">
      <c r="A198" s="661" t="s">
        <v>543</v>
      </c>
      <c r="B198" s="662" t="s">
        <v>2791</v>
      </c>
      <c r="C198" s="663" t="s">
        <v>553</v>
      </c>
      <c r="D198" s="664" t="s">
        <v>2793</v>
      </c>
      <c r="E198" s="663" t="s">
        <v>571</v>
      </c>
      <c r="F198" s="664" t="s">
        <v>2798</v>
      </c>
      <c r="G198" s="663" t="s">
        <v>576</v>
      </c>
      <c r="H198" s="663" t="s">
        <v>1252</v>
      </c>
      <c r="I198" s="663" t="s">
        <v>1253</v>
      </c>
      <c r="J198" s="663" t="s">
        <v>1254</v>
      </c>
      <c r="K198" s="663" t="s">
        <v>1255</v>
      </c>
      <c r="L198" s="665">
        <v>2866.38</v>
      </c>
      <c r="M198" s="665">
        <v>18</v>
      </c>
      <c r="N198" s="666">
        <v>51594.840000000004</v>
      </c>
    </row>
    <row r="199" spans="1:14" ht="14.4" customHeight="1" x14ac:dyDescent="0.3">
      <c r="A199" s="661" t="s">
        <v>543</v>
      </c>
      <c r="B199" s="662" t="s">
        <v>2791</v>
      </c>
      <c r="C199" s="663" t="s">
        <v>553</v>
      </c>
      <c r="D199" s="664" t="s">
        <v>2793</v>
      </c>
      <c r="E199" s="663" t="s">
        <v>571</v>
      </c>
      <c r="F199" s="664" t="s">
        <v>2798</v>
      </c>
      <c r="G199" s="663" t="s">
        <v>576</v>
      </c>
      <c r="H199" s="663" t="s">
        <v>1256</v>
      </c>
      <c r="I199" s="663" t="s">
        <v>624</v>
      </c>
      <c r="J199" s="663" t="s">
        <v>1257</v>
      </c>
      <c r="K199" s="663"/>
      <c r="L199" s="665">
        <v>75.165908289147652</v>
      </c>
      <c r="M199" s="665">
        <v>2</v>
      </c>
      <c r="N199" s="666">
        <v>150.3318165782953</v>
      </c>
    </row>
    <row r="200" spans="1:14" ht="14.4" customHeight="1" x14ac:dyDescent="0.3">
      <c r="A200" s="661" t="s">
        <v>543</v>
      </c>
      <c r="B200" s="662" t="s">
        <v>2791</v>
      </c>
      <c r="C200" s="663" t="s">
        <v>553</v>
      </c>
      <c r="D200" s="664" t="s">
        <v>2793</v>
      </c>
      <c r="E200" s="663" t="s">
        <v>571</v>
      </c>
      <c r="F200" s="664" t="s">
        <v>2798</v>
      </c>
      <c r="G200" s="663" t="s">
        <v>576</v>
      </c>
      <c r="H200" s="663" t="s">
        <v>1258</v>
      </c>
      <c r="I200" s="663" t="s">
        <v>1258</v>
      </c>
      <c r="J200" s="663" t="s">
        <v>1259</v>
      </c>
      <c r="K200" s="663" t="s">
        <v>688</v>
      </c>
      <c r="L200" s="665">
        <v>288.52991687278029</v>
      </c>
      <c r="M200" s="665">
        <v>106.1</v>
      </c>
      <c r="N200" s="666">
        <v>30613.024180201985</v>
      </c>
    </row>
    <row r="201" spans="1:14" ht="14.4" customHeight="1" x14ac:dyDescent="0.3">
      <c r="A201" s="661" t="s">
        <v>543</v>
      </c>
      <c r="B201" s="662" t="s">
        <v>2791</v>
      </c>
      <c r="C201" s="663" t="s">
        <v>553</v>
      </c>
      <c r="D201" s="664" t="s">
        <v>2793</v>
      </c>
      <c r="E201" s="663" t="s">
        <v>571</v>
      </c>
      <c r="F201" s="664" t="s">
        <v>2798</v>
      </c>
      <c r="G201" s="663" t="s">
        <v>576</v>
      </c>
      <c r="H201" s="663" t="s">
        <v>1260</v>
      </c>
      <c r="I201" s="663" t="s">
        <v>1261</v>
      </c>
      <c r="J201" s="663" t="s">
        <v>1262</v>
      </c>
      <c r="K201" s="663" t="s">
        <v>580</v>
      </c>
      <c r="L201" s="665">
        <v>71.009946689459056</v>
      </c>
      <c r="M201" s="665">
        <v>1875</v>
      </c>
      <c r="N201" s="666">
        <v>133143.65004273574</v>
      </c>
    </row>
    <row r="202" spans="1:14" ht="14.4" customHeight="1" x14ac:dyDescent="0.3">
      <c r="A202" s="661" t="s">
        <v>543</v>
      </c>
      <c r="B202" s="662" t="s">
        <v>2791</v>
      </c>
      <c r="C202" s="663" t="s">
        <v>553</v>
      </c>
      <c r="D202" s="664" t="s">
        <v>2793</v>
      </c>
      <c r="E202" s="663" t="s">
        <v>571</v>
      </c>
      <c r="F202" s="664" t="s">
        <v>2798</v>
      </c>
      <c r="G202" s="663" t="s">
        <v>576</v>
      </c>
      <c r="H202" s="663" t="s">
        <v>1263</v>
      </c>
      <c r="I202" s="663" t="s">
        <v>1264</v>
      </c>
      <c r="J202" s="663" t="s">
        <v>1265</v>
      </c>
      <c r="K202" s="663" t="s">
        <v>728</v>
      </c>
      <c r="L202" s="665">
        <v>41.361460618792428</v>
      </c>
      <c r="M202" s="665">
        <v>89</v>
      </c>
      <c r="N202" s="666">
        <v>3681.169995072526</v>
      </c>
    </row>
    <row r="203" spans="1:14" ht="14.4" customHeight="1" x14ac:dyDescent="0.3">
      <c r="A203" s="661" t="s">
        <v>543</v>
      </c>
      <c r="B203" s="662" t="s">
        <v>2791</v>
      </c>
      <c r="C203" s="663" t="s">
        <v>553</v>
      </c>
      <c r="D203" s="664" t="s">
        <v>2793</v>
      </c>
      <c r="E203" s="663" t="s">
        <v>571</v>
      </c>
      <c r="F203" s="664" t="s">
        <v>2798</v>
      </c>
      <c r="G203" s="663" t="s">
        <v>576</v>
      </c>
      <c r="H203" s="663" t="s">
        <v>1266</v>
      </c>
      <c r="I203" s="663" t="s">
        <v>1267</v>
      </c>
      <c r="J203" s="663" t="s">
        <v>1268</v>
      </c>
      <c r="K203" s="663" t="s">
        <v>1269</v>
      </c>
      <c r="L203" s="665">
        <v>152.26</v>
      </c>
      <c r="M203" s="665">
        <v>2</v>
      </c>
      <c r="N203" s="666">
        <v>304.52</v>
      </c>
    </row>
    <row r="204" spans="1:14" ht="14.4" customHeight="1" x14ac:dyDescent="0.3">
      <c r="A204" s="661" t="s">
        <v>543</v>
      </c>
      <c r="B204" s="662" t="s">
        <v>2791</v>
      </c>
      <c r="C204" s="663" t="s">
        <v>553</v>
      </c>
      <c r="D204" s="664" t="s">
        <v>2793</v>
      </c>
      <c r="E204" s="663" t="s">
        <v>571</v>
      </c>
      <c r="F204" s="664" t="s">
        <v>2798</v>
      </c>
      <c r="G204" s="663" t="s">
        <v>576</v>
      </c>
      <c r="H204" s="663" t="s">
        <v>1270</v>
      </c>
      <c r="I204" s="663" t="s">
        <v>1271</v>
      </c>
      <c r="J204" s="663" t="s">
        <v>1272</v>
      </c>
      <c r="K204" s="663" t="s">
        <v>1273</v>
      </c>
      <c r="L204" s="665">
        <v>94.29</v>
      </c>
      <c r="M204" s="665">
        <v>2</v>
      </c>
      <c r="N204" s="666">
        <v>188.58</v>
      </c>
    </row>
    <row r="205" spans="1:14" ht="14.4" customHeight="1" x14ac:dyDescent="0.3">
      <c r="A205" s="661" t="s">
        <v>543</v>
      </c>
      <c r="B205" s="662" t="s">
        <v>2791</v>
      </c>
      <c r="C205" s="663" t="s">
        <v>553</v>
      </c>
      <c r="D205" s="664" t="s">
        <v>2793</v>
      </c>
      <c r="E205" s="663" t="s">
        <v>571</v>
      </c>
      <c r="F205" s="664" t="s">
        <v>2798</v>
      </c>
      <c r="G205" s="663" t="s">
        <v>576</v>
      </c>
      <c r="H205" s="663" t="s">
        <v>1274</v>
      </c>
      <c r="I205" s="663" t="s">
        <v>1275</v>
      </c>
      <c r="J205" s="663" t="s">
        <v>1276</v>
      </c>
      <c r="K205" s="663" t="s">
        <v>1277</v>
      </c>
      <c r="L205" s="665">
        <v>254.97999999999996</v>
      </c>
      <c r="M205" s="665">
        <v>14</v>
      </c>
      <c r="N205" s="666">
        <v>3569.7199999999993</v>
      </c>
    </row>
    <row r="206" spans="1:14" ht="14.4" customHeight="1" x14ac:dyDescent="0.3">
      <c r="A206" s="661" t="s">
        <v>543</v>
      </c>
      <c r="B206" s="662" t="s">
        <v>2791</v>
      </c>
      <c r="C206" s="663" t="s">
        <v>553</v>
      </c>
      <c r="D206" s="664" t="s">
        <v>2793</v>
      </c>
      <c r="E206" s="663" t="s">
        <v>571</v>
      </c>
      <c r="F206" s="664" t="s">
        <v>2798</v>
      </c>
      <c r="G206" s="663" t="s">
        <v>576</v>
      </c>
      <c r="H206" s="663" t="s">
        <v>1278</v>
      </c>
      <c r="I206" s="663" t="s">
        <v>1279</v>
      </c>
      <c r="J206" s="663" t="s">
        <v>1280</v>
      </c>
      <c r="K206" s="663" t="s">
        <v>1281</v>
      </c>
      <c r="L206" s="665">
        <v>894.44347826086971</v>
      </c>
      <c r="M206" s="665">
        <v>23</v>
      </c>
      <c r="N206" s="666">
        <v>20572.200000000004</v>
      </c>
    </row>
    <row r="207" spans="1:14" ht="14.4" customHeight="1" x14ac:dyDescent="0.3">
      <c r="A207" s="661" t="s">
        <v>543</v>
      </c>
      <c r="B207" s="662" t="s">
        <v>2791</v>
      </c>
      <c r="C207" s="663" t="s">
        <v>553</v>
      </c>
      <c r="D207" s="664" t="s">
        <v>2793</v>
      </c>
      <c r="E207" s="663" t="s">
        <v>571</v>
      </c>
      <c r="F207" s="664" t="s">
        <v>2798</v>
      </c>
      <c r="G207" s="663" t="s">
        <v>576</v>
      </c>
      <c r="H207" s="663" t="s">
        <v>1282</v>
      </c>
      <c r="I207" s="663" t="s">
        <v>1283</v>
      </c>
      <c r="J207" s="663" t="s">
        <v>1284</v>
      </c>
      <c r="K207" s="663" t="s">
        <v>1285</v>
      </c>
      <c r="L207" s="665">
        <v>955.57868995976253</v>
      </c>
      <c r="M207" s="665">
        <v>23</v>
      </c>
      <c r="N207" s="666">
        <v>21978.309869074539</v>
      </c>
    </row>
    <row r="208" spans="1:14" ht="14.4" customHeight="1" x14ac:dyDescent="0.3">
      <c r="A208" s="661" t="s">
        <v>543</v>
      </c>
      <c r="B208" s="662" t="s">
        <v>2791</v>
      </c>
      <c r="C208" s="663" t="s">
        <v>553</v>
      </c>
      <c r="D208" s="664" t="s">
        <v>2793</v>
      </c>
      <c r="E208" s="663" t="s">
        <v>571</v>
      </c>
      <c r="F208" s="664" t="s">
        <v>2798</v>
      </c>
      <c r="G208" s="663" t="s">
        <v>576</v>
      </c>
      <c r="H208" s="663" t="s">
        <v>1286</v>
      </c>
      <c r="I208" s="663" t="s">
        <v>1287</v>
      </c>
      <c r="J208" s="663" t="s">
        <v>839</v>
      </c>
      <c r="K208" s="663" t="s">
        <v>1288</v>
      </c>
      <c r="L208" s="665">
        <v>209.01</v>
      </c>
      <c r="M208" s="665">
        <v>2</v>
      </c>
      <c r="N208" s="666">
        <v>418.02</v>
      </c>
    </row>
    <row r="209" spans="1:14" ht="14.4" customHeight="1" x14ac:dyDescent="0.3">
      <c r="A209" s="661" t="s">
        <v>543</v>
      </c>
      <c r="B209" s="662" t="s">
        <v>2791</v>
      </c>
      <c r="C209" s="663" t="s">
        <v>553</v>
      </c>
      <c r="D209" s="664" t="s">
        <v>2793</v>
      </c>
      <c r="E209" s="663" t="s">
        <v>571</v>
      </c>
      <c r="F209" s="664" t="s">
        <v>2798</v>
      </c>
      <c r="G209" s="663" t="s">
        <v>576</v>
      </c>
      <c r="H209" s="663" t="s">
        <v>1289</v>
      </c>
      <c r="I209" s="663" t="s">
        <v>1290</v>
      </c>
      <c r="J209" s="663" t="s">
        <v>1291</v>
      </c>
      <c r="K209" s="663" t="s">
        <v>1292</v>
      </c>
      <c r="L209" s="665">
        <v>78.530000170026526</v>
      </c>
      <c r="M209" s="665">
        <v>23</v>
      </c>
      <c r="N209" s="666">
        <v>1806.1900039106101</v>
      </c>
    </row>
    <row r="210" spans="1:14" ht="14.4" customHeight="1" x14ac:dyDescent="0.3">
      <c r="A210" s="661" t="s">
        <v>543</v>
      </c>
      <c r="B210" s="662" t="s">
        <v>2791</v>
      </c>
      <c r="C210" s="663" t="s">
        <v>553</v>
      </c>
      <c r="D210" s="664" t="s">
        <v>2793</v>
      </c>
      <c r="E210" s="663" t="s">
        <v>571</v>
      </c>
      <c r="F210" s="664" t="s">
        <v>2798</v>
      </c>
      <c r="G210" s="663" t="s">
        <v>576</v>
      </c>
      <c r="H210" s="663" t="s">
        <v>1293</v>
      </c>
      <c r="I210" s="663" t="s">
        <v>1294</v>
      </c>
      <c r="J210" s="663" t="s">
        <v>1295</v>
      </c>
      <c r="K210" s="663" t="s">
        <v>1296</v>
      </c>
      <c r="L210" s="665">
        <v>21.880000095069015</v>
      </c>
      <c r="M210" s="665">
        <v>764</v>
      </c>
      <c r="N210" s="666">
        <v>16716.320072632727</v>
      </c>
    </row>
    <row r="211" spans="1:14" ht="14.4" customHeight="1" x14ac:dyDescent="0.3">
      <c r="A211" s="661" t="s">
        <v>543</v>
      </c>
      <c r="B211" s="662" t="s">
        <v>2791</v>
      </c>
      <c r="C211" s="663" t="s">
        <v>553</v>
      </c>
      <c r="D211" s="664" t="s">
        <v>2793</v>
      </c>
      <c r="E211" s="663" t="s">
        <v>571</v>
      </c>
      <c r="F211" s="664" t="s">
        <v>2798</v>
      </c>
      <c r="G211" s="663" t="s">
        <v>576</v>
      </c>
      <c r="H211" s="663" t="s">
        <v>1297</v>
      </c>
      <c r="I211" s="663" t="s">
        <v>1298</v>
      </c>
      <c r="J211" s="663" t="s">
        <v>1299</v>
      </c>
      <c r="K211" s="663" t="s">
        <v>1300</v>
      </c>
      <c r="L211" s="665">
        <v>1308.876456751656</v>
      </c>
      <c r="M211" s="665">
        <v>28</v>
      </c>
      <c r="N211" s="666">
        <v>36648.540789046368</v>
      </c>
    </row>
    <row r="212" spans="1:14" ht="14.4" customHeight="1" x14ac:dyDescent="0.3">
      <c r="A212" s="661" t="s">
        <v>543</v>
      </c>
      <c r="B212" s="662" t="s">
        <v>2791</v>
      </c>
      <c r="C212" s="663" t="s">
        <v>553</v>
      </c>
      <c r="D212" s="664" t="s">
        <v>2793</v>
      </c>
      <c r="E212" s="663" t="s">
        <v>571</v>
      </c>
      <c r="F212" s="664" t="s">
        <v>2798</v>
      </c>
      <c r="G212" s="663" t="s">
        <v>576</v>
      </c>
      <c r="H212" s="663" t="s">
        <v>1301</v>
      </c>
      <c r="I212" s="663" t="s">
        <v>1302</v>
      </c>
      <c r="J212" s="663" t="s">
        <v>1303</v>
      </c>
      <c r="K212" s="663" t="s">
        <v>1304</v>
      </c>
      <c r="L212" s="665">
        <v>1038.8737164274189</v>
      </c>
      <c r="M212" s="665">
        <v>27</v>
      </c>
      <c r="N212" s="666">
        <v>28049.590343540309</v>
      </c>
    </row>
    <row r="213" spans="1:14" ht="14.4" customHeight="1" x14ac:dyDescent="0.3">
      <c r="A213" s="661" t="s">
        <v>543</v>
      </c>
      <c r="B213" s="662" t="s">
        <v>2791</v>
      </c>
      <c r="C213" s="663" t="s">
        <v>553</v>
      </c>
      <c r="D213" s="664" t="s">
        <v>2793</v>
      </c>
      <c r="E213" s="663" t="s">
        <v>571</v>
      </c>
      <c r="F213" s="664" t="s">
        <v>2798</v>
      </c>
      <c r="G213" s="663" t="s">
        <v>576</v>
      </c>
      <c r="H213" s="663" t="s">
        <v>1305</v>
      </c>
      <c r="I213" s="663" t="s">
        <v>1306</v>
      </c>
      <c r="J213" s="663" t="s">
        <v>1307</v>
      </c>
      <c r="K213" s="663" t="s">
        <v>1308</v>
      </c>
      <c r="L213" s="665">
        <v>85.73938710687392</v>
      </c>
      <c r="M213" s="665">
        <v>816</v>
      </c>
      <c r="N213" s="666">
        <v>69963.339879209117</v>
      </c>
    </row>
    <row r="214" spans="1:14" ht="14.4" customHeight="1" x14ac:dyDescent="0.3">
      <c r="A214" s="661" t="s">
        <v>543</v>
      </c>
      <c r="B214" s="662" t="s">
        <v>2791</v>
      </c>
      <c r="C214" s="663" t="s">
        <v>553</v>
      </c>
      <c r="D214" s="664" t="s">
        <v>2793</v>
      </c>
      <c r="E214" s="663" t="s">
        <v>571</v>
      </c>
      <c r="F214" s="664" t="s">
        <v>2798</v>
      </c>
      <c r="G214" s="663" t="s">
        <v>576</v>
      </c>
      <c r="H214" s="663" t="s">
        <v>1309</v>
      </c>
      <c r="I214" s="663" t="s">
        <v>1310</v>
      </c>
      <c r="J214" s="663" t="s">
        <v>1311</v>
      </c>
      <c r="K214" s="663"/>
      <c r="L214" s="665">
        <v>147.50500000000002</v>
      </c>
      <c r="M214" s="665">
        <v>6</v>
      </c>
      <c r="N214" s="666">
        <v>885.03000000000009</v>
      </c>
    </row>
    <row r="215" spans="1:14" ht="14.4" customHeight="1" x14ac:dyDescent="0.3">
      <c r="A215" s="661" t="s">
        <v>543</v>
      </c>
      <c r="B215" s="662" t="s">
        <v>2791</v>
      </c>
      <c r="C215" s="663" t="s">
        <v>553</v>
      </c>
      <c r="D215" s="664" t="s">
        <v>2793</v>
      </c>
      <c r="E215" s="663" t="s">
        <v>571</v>
      </c>
      <c r="F215" s="664" t="s">
        <v>2798</v>
      </c>
      <c r="G215" s="663" t="s">
        <v>576</v>
      </c>
      <c r="H215" s="663" t="s">
        <v>1312</v>
      </c>
      <c r="I215" s="663" t="s">
        <v>624</v>
      </c>
      <c r="J215" s="663" t="s">
        <v>1313</v>
      </c>
      <c r="K215" s="663" t="s">
        <v>1314</v>
      </c>
      <c r="L215" s="665">
        <v>0</v>
      </c>
      <c r="M215" s="665">
        <v>0</v>
      </c>
      <c r="N215" s="666">
        <v>0</v>
      </c>
    </row>
    <row r="216" spans="1:14" ht="14.4" customHeight="1" x14ac:dyDescent="0.3">
      <c r="A216" s="661" t="s">
        <v>543</v>
      </c>
      <c r="B216" s="662" t="s">
        <v>2791</v>
      </c>
      <c r="C216" s="663" t="s">
        <v>553</v>
      </c>
      <c r="D216" s="664" t="s">
        <v>2793</v>
      </c>
      <c r="E216" s="663" t="s">
        <v>571</v>
      </c>
      <c r="F216" s="664" t="s">
        <v>2798</v>
      </c>
      <c r="G216" s="663" t="s">
        <v>576</v>
      </c>
      <c r="H216" s="663" t="s">
        <v>1315</v>
      </c>
      <c r="I216" s="663" t="s">
        <v>624</v>
      </c>
      <c r="J216" s="663" t="s">
        <v>1316</v>
      </c>
      <c r="K216" s="663"/>
      <c r="L216" s="665">
        <v>70.243333333333339</v>
      </c>
      <c r="M216" s="665">
        <v>6</v>
      </c>
      <c r="N216" s="666">
        <v>421.46000000000004</v>
      </c>
    </row>
    <row r="217" spans="1:14" ht="14.4" customHeight="1" x14ac:dyDescent="0.3">
      <c r="A217" s="661" t="s">
        <v>543</v>
      </c>
      <c r="B217" s="662" t="s">
        <v>2791</v>
      </c>
      <c r="C217" s="663" t="s">
        <v>553</v>
      </c>
      <c r="D217" s="664" t="s">
        <v>2793</v>
      </c>
      <c r="E217" s="663" t="s">
        <v>571</v>
      </c>
      <c r="F217" s="664" t="s">
        <v>2798</v>
      </c>
      <c r="G217" s="663" t="s">
        <v>576</v>
      </c>
      <c r="H217" s="663" t="s">
        <v>1317</v>
      </c>
      <c r="I217" s="663" t="s">
        <v>624</v>
      </c>
      <c r="J217" s="663" t="s">
        <v>1318</v>
      </c>
      <c r="K217" s="663"/>
      <c r="L217" s="665">
        <v>25.278864263402248</v>
      </c>
      <c r="M217" s="665">
        <v>70</v>
      </c>
      <c r="N217" s="666">
        <v>1769.5204984381573</v>
      </c>
    </row>
    <row r="218" spans="1:14" ht="14.4" customHeight="1" x14ac:dyDescent="0.3">
      <c r="A218" s="661" t="s">
        <v>543</v>
      </c>
      <c r="B218" s="662" t="s">
        <v>2791</v>
      </c>
      <c r="C218" s="663" t="s">
        <v>553</v>
      </c>
      <c r="D218" s="664" t="s">
        <v>2793</v>
      </c>
      <c r="E218" s="663" t="s">
        <v>571</v>
      </c>
      <c r="F218" s="664" t="s">
        <v>2798</v>
      </c>
      <c r="G218" s="663" t="s">
        <v>576</v>
      </c>
      <c r="H218" s="663" t="s">
        <v>1319</v>
      </c>
      <c r="I218" s="663" t="s">
        <v>624</v>
      </c>
      <c r="J218" s="663" t="s">
        <v>1320</v>
      </c>
      <c r="K218" s="663"/>
      <c r="L218" s="665">
        <v>69.465261951052909</v>
      </c>
      <c r="M218" s="665">
        <v>140</v>
      </c>
      <c r="N218" s="666">
        <v>9725.1366731474081</v>
      </c>
    </row>
    <row r="219" spans="1:14" ht="14.4" customHeight="1" x14ac:dyDescent="0.3">
      <c r="A219" s="661" t="s">
        <v>543</v>
      </c>
      <c r="B219" s="662" t="s">
        <v>2791</v>
      </c>
      <c r="C219" s="663" t="s">
        <v>553</v>
      </c>
      <c r="D219" s="664" t="s">
        <v>2793</v>
      </c>
      <c r="E219" s="663" t="s">
        <v>571</v>
      </c>
      <c r="F219" s="664" t="s">
        <v>2798</v>
      </c>
      <c r="G219" s="663" t="s">
        <v>576</v>
      </c>
      <c r="H219" s="663" t="s">
        <v>1321</v>
      </c>
      <c r="I219" s="663" t="s">
        <v>624</v>
      </c>
      <c r="J219" s="663" t="s">
        <v>1322</v>
      </c>
      <c r="K219" s="663"/>
      <c r="L219" s="665">
        <v>36.905000000000001</v>
      </c>
      <c r="M219" s="665">
        <v>240</v>
      </c>
      <c r="N219" s="666">
        <v>8857.2000000000007</v>
      </c>
    </row>
    <row r="220" spans="1:14" ht="14.4" customHeight="1" x14ac:dyDescent="0.3">
      <c r="A220" s="661" t="s">
        <v>543</v>
      </c>
      <c r="B220" s="662" t="s">
        <v>2791</v>
      </c>
      <c r="C220" s="663" t="s">
        <v>553</v>
      </c>
      <c r="D220" s="664" t="s">
        <v>2793</v>
      </c>
      <c r="E220" s="663" t="s">
        <v>571</v>
      </c>
      <c r="F220" s="664" t="s">
        <v>2798</v>
      </c>
      <c r="G220" s="663" t="s">
        <v>576</v>
      </c>
      <c r="H220" s="663" t="s">
        <v>1323</v>
      </c>
      <c r="I220" s="663" t="s">
        <v>624</v>
      </c>
      <c r="J220" s="663" t="s">
        <v>1324</v>
      </c>
      <c r="K220" s="663" t="s">
        <v>1325</v>
      </c>
      <c r="L220" s="665">
        <v>449.04664346093551</v>
      </c>
      <c r="M220" s="665">
        <v>2264</v>
      </c>
      <c r="N220" s="666">
        <v>1016641.600795558</v>
      </c>
    </row>
    <row r="221" spans="1:14" ht="14.4" customHeight="1" x14ac:dyDescent="0.3">
      <c r="A221" s="661" t="s">
        <v>543</v>
      </c>
      <c r="B221" s="662" t="s">
        <v>2791</v>
      </c>
      <c r="C221" s="663" t="s">
        <v>553</v>
      </c>
      <c r="D221" s="664" t="s">
        <v>2793</v>
      </c>
      <c r="E221" s="663" t="s">
        <v>571</v>
      </c>
      <c r="F221" s="664" t="s">
        <v>2798</v>
      </c>
      <c r="G221" s="663" t="s">
        <v>576</v>
      </c>
      <c r="H221" s="663" t="s">
        <v>1326</v>
      </c>
      <c r="I221" s="663" t="s">
        <v>1327</v>
      </c>
      <c r="J221" s="663" t="s">
        <v>1328</v>
      </c>
      <c r="K221" s="663" t="s">
        <v>1116</v>
      </c>
      <c r="L221" s="665">
        <v>57.940004230946911</v>
      </c>
      <c r="M221" s="665">
        <v>10</v>
      </c>
      <c r="N221" s="666">
        <v>579.40004230946909</v>
      </c>
    </row>
    <row r="222" spans="1:14" ht="14.4" customHeight="1" x14ac:dyDescent="0.3">
      <c r="A222" s="661" t="s">
        <v>543</v>
      </c>
      <c r="B222" s="662" t="s">
        <v>2791</v>
      </c>
      <c r="C222" s="663" t="s">
        <v>553</v>
      </c>
      <c r="D222" s="664" t="s">
        <v>2793</v>
      </c>
      <c r="E222" s="663" t="s">
        <v>571</v>
      </c>
      <c r="F222" s="664" t="s">
        <v>2798</v>
      </c>
      <c r="G222" s="663" t="s">
        <v>576</v>
      </c>
      <c r="H222" s="663" t="s">
        <v>1329</v>
      </c>
      <c r="I222" s="663" t="s">
        <v>1330</v>
      </c>
      <c r="J222" s="663" t="s">
        <v>1331</v>
      </c>
      <c r="K222" s="663" t="s">
        <v>1332</v>
      </c>
      <c r="L222" s="665">
        <v>257.89999999999998</v>
      </c>
      <c r="M222" s="665">
        <v>2</v>
      </c>
      <c r="N222" s="666">
        <v>515.79999999999995</v>
      </c>
    </row>
    <row r="223" spans="1:14" ht="14.4" customHeight="1" x14ac:dyDescent="0.3">
      <c r="A223" s="661" t="s">
        <v>543</v>
      </c>
      <c r="B223" s="662" t="s">
        <v>2791</v>
      </c>
      <c r="C223" s="663" t="s">
        <v>553</v>
      </c>
      <c r="D223" s="664" t="s">
        <v>2793</v>
      </c>
      <c r="E223" s="663" t="s">
        <v>571</v>
      </c>
      <c r="F223" s="664" t="s">
        <v>2798</v>
      </c>
      <c r="G223" s="663" t="s">
        <v>576</v>
      </c>
      <c r="H223" s="663" t="s">
        <v>1333</v>
      </c>
      <c r="I223" s="663" t="s">
        <v>1334</v>
      </c>
      <c r="J223" s="663" t="s">
        <v>1335</v>
      </c>
      <c r="K223" s="663" t="s">
        <v>1336</v>
      </c>
      <c r="L223" s="665">
        <v>286.00024644329818</v>
      </c>
      <c r="M223" s="665">
        <v>6</v>
      </c>
      <c r="N223" s="666">
        <v>1716.0014786597892</v>
      </c>
    </row>
    <row r="224" spans="1:14" ht="14.4" customHeight="1" x14ac:dyDescent="0.3">
      <c r="A224" s="661" t="s">
        <v>543</v>
      </c>
      <c r="B224" s="662" t="s">
        <v>2791</v>
      </c>
      <c r="C224" s="663" t="s">
        <v>553</v>
      </c>
      <c r="D224" s="664" t="s">
        <v>2793</v>
      </c>
      <c r="E224" s="663" t="s">
        <v>571</v>
      </c>
      <c r="F224" s="664" t="s">
        <v>2798</v>
      </c>
      <c r="G224" s="663" t="s">
        <v>576</v>
      </c>
      <c r="H224" s="663" t="s">
        <v>1337</v>
      </c>
      <c r="I224" s="663" t="s">
        <v>1338</v>
      </c>
      <c r="J224" s="663" t="s">
        <v>1339</v>
      </c>
      <c r="K224" s="663" t="s">
        <v>1340</v>
      </c>
      <c r="L224" s="665">
        <v>29.920000000000005</v>
      </c>
      <c r="M224" s="665">
        <v>2</v>
      </c>
      <c r="N224" s="666">
        <v>59.840000000000011</v>
      </c>
    </row>
    <row r="225" spans="1:14" ht="14.4" customHeight="1" x14ac:dyDescent="0.3">
      <c r="A225" s="661" t="s">
        <v>543</v>
      </c>
      <c r="B225" s="662" t="s">
        <v>2791</v>
      </c>
      <c r="C225" s="663" t="s">
        <v>553</v>
      </c>
      <c r="D225" s="664" t="s">
        <v>2793</v>
      </c>
      <c r="E225" s="663" t="s">
        <v>571</v>
      </c>
      <c r="F225" s="664" t="s">
        <v>2798</v>
      </c>
      <c r="G225" s="663" t="s">
        <v>576</v>
      </c>
      <c r="H225" s="663" t="s">
        <v>1341</v>
      </c>
      <c r="I225" s="663" t="s">
        <v>1342</v>
      </c>
      <c r="J225" s="663" t="s">
        <v>1343</v>
      </c>
      <c r="K225" s="663" t="s">
        <v>1344</v>
      </c>
      <c r="L225" s="665">
        <v>58.869999999999983</v>
      </c>
      <c r="M225" s="665">
        <v>35</v>
      </c>
      <c r="N225" s="666">
        <v>2060.4499999999994</v>
      </c>
    </row>
    <row r="226" spans="1:14" ht="14.4" customHeight="1" x14ac:dyDescent="0.3">
      <c r="A226" s="661" t="s">
        <v>543</v>
      </c>
      <c r="B226" s="662" t="s">
        <v>2791</v>
      </c>
      <c r="C226" s="663" t="s">
        <v>553</v>
      </c>
      <c r="D226" s="664" t="s">
        <v>2793</v>
      </c>
      <c r="E226" s="663" t="s">
        <v>571</v>
      </c>
      <c r="F226" s="664" t="s">
        <v>2798</v>
      </c>
      <c r="G226" s="663" t="s">
        <v>576</v>
      </c>
      <c r="H226" s="663" t="s">
        <v>604</v>
      </c>
      <c r="I226" s="663" t="s">
        <v>605</v>
      </c>
      <c r="J226" s="663" t="s">
        <v>606</v>
      </c>
      <c r="K226" s="663" t="s">
        <v>607</v>
      </c>
      <c r="L226" s="665">
        <v>539.91466833242237</v>
      </c>
      <c r="M226" s="665">
        <v>120</v>
      </c>
      <c r="N226" s="666">
        <v>64789.760199890683</v>
      </c>
    </row>
    <row r="227" spans="1:14" ht="14.4" customHeight="1" x14ac:dyDescent="0.3">
      <c r="A227" s="661" t="s">
        <v>543</v>
      </c>
      <c r="B227" s="662" t="s">
        <v>2791</v>
      </c>
      <c r="C227" s="663" t="s">
        <v>553</v>
      </c>
      <c r="D227" s="664" t="s">
        <v>2793</v>
      </c>
      <c r="E227" s="663" t="s">
        <v>571</v>
      </c>
      <c r="F227" s="664" t="s">
        <v>2798</v>
      </c>
      <c r="G227" s="663" t="s">
        <v>576</v>
      </c>
      <c r="H227" s="663" t="s">
        <v>608</v>
      </c>
      <c r="I227" s="663" t="s">
        <v>609</v>
      </c>
      <c r="J227" s="663" t="s">
        <v>606</v>
      </c>
      <c r="K227" s="663" t="s">
        <v>610</v>
      </c>
      <c r="L227" s="665">
        <v>312.84000116094091</v>
      </c>
      <c r="M227" s="665">
        <v>199</v>
      </c>
      <c r="N227" s="666">
        <v>62255.160231027243</v>
      </c>
    </row>
    <row r="228" spans="1:14" ht="14.4" customHeight="1" x14ac:dyDescent="0.3">
      <c r="A228" s="661" t="s">
        <v>543</v>
      </c>
      <c r="B228" s="662" t="s">
        <v>2791</v>
      </c>
      <c r="C228" s="663" t="s">
        <v>553</v>
      </c>
      <c r="D228" s="664" t="s">
        <v>2793</v>
      </c>
      <c r="E228" s="663" t="s">
        <v>571</v>
      </c>
      <c r="F228" s="664" t="s">
        <v>2798</v>
      </c>
      <c r="G228" s="663" t="s">
        <v>576</v>
      </c>
      <c r="H228" s="663" t="s">
        <v>1345</v>
      </c>
      <c r="I228" s="663" t="s">
        <v>1346</v>
      </c>
      <c r="J228" s="663" t="s">
        <v>606</v>
      </c>
      <c r="K228" s="663" t="s">
        <v>1347</v>
      </c>
      <c r="L228" s="665">
        <v>253.83274546803085</v>
      </c>
      <c r="M228" s="665">
        <v>43</v>
      </c>
      <c r="N228" s="666">
        <v>10914.808055125326</v>
      </c>
    </row>
    <row r="229" spans="1:14" ht="14.4" customHeight="1" x14ac:dyDescent="0.3">
      <c r="A229" s="661" t="s">
        <v>543</v>
      </c>
      <c r="B229" s="662" t="s">
        <v>2791</v>
      </c>
      <c r="C229" s="663" t="s">
        <v>553</v>
      </c>
      <c r="D229" s="664" t="s">
        <v>2793</v>
      </c>
      <c r="E229" s="663" t="s">
        <v>571</v>
      </c>
      <c r="F229" s="664" t="s">
        <v>2798</v>
      </c>
      <c r="G229" s="663" t="s">
        <v>576</v>
      </c>
      <c r="H229" s="663" t="s">
        <v>1348</v>
      </c>
      <c r="I229" s="663" t="s">
        <v>624</v>
      </c>
      <c r="J229" s="663" t="s">
        <v>1349</v>
      </c>
      <c r="K229" s="663"/>
      <c r="L229" s="665">
        <v>240.68057930601361</v>
      </c>
      <c r="M229" s="665">
        <v>20</v>
      </c>
      <c r="N229" s="666">
        <v>4813.6115861202725</v>
      </c>
    </row>
    <row r="230" spans="1:14" ht="14.4" customHeight="1" x14ac:dyDescent="0.3">
      <c r="A230" s="661" t="s">
        <v>543</v>
      </c>
      <c r="B230" s="662" t="s">
        <v>2791</v>
      </c>
      <c r="C230" s="663" t="s">
        <v>553</v>
      </c>
      <c r="D230" s="664" t="s">
        <v>2793</v>
      </c>
      <c r="E230" s="663" t="s">
        <v>571</v>
      </c>
      <c r="F230" s="664" t="s">
        <v>2798</v>
      </c>
      <c r="G230" s="663" t="s">
        <v>576</v>
      </c>
      <c r="H230" s="663" t="s">
        <v>1350</v>
      </c>
      <c r="I230" s="663" t="s">
        <v>1351</v>
      </c>
      <c r="J230" s="663" t="s">
        <v>1109</v>
      </c>
      <c r="K230" s="663" t="s">
        <v>1352</v>
      </c>
      <c r="L230" s="665">
        <v>56.752117972157492</v>
      </c>
      <c r="M230" s="665">
        <v>139</v>
      </c>
      <c r="N230" s="666">
        <v>7888.5443981298913</v>
      </c>
    </row>
    <row r="231" spans="1:14" ht="14.4" customHeight="1" x14ac:dyDescent="0.3">
      <c r="A231" s="661" t="s">
        <v>543</v>
      </c>
      <c r="B231" s="662" t="s">
        <v>2791</v>
      </c>
      <c r="C231" s="663" t="s">
        <v>553</v>
      </c>
      <c r="D231" s="664" t="s">
        <v>2793</v>
      </c>
      <c r="E231" s="663" t="s">
        <v>571</v>
      </c>
      <c r="F231" s="664" t="s">
        <v>2798</v>
      </c>
      <c r="G231" s="663" t="s">
        <v>576</v>
      </c>
      <c r="H231" s="663" t="s">
        <v>1353</v>
      </c>
      <c r="I231" s="663" t="s">
        <v>1354</v>
      </c>
      <c r="J231" s="663" t="s">
        <v>1355</v>
      </c>
      <c r="K231" s="663" t="s">
        <v>1356</v>
      </c>
      <c r="L231" s="665">
        <v>0</v>
      </c>
      <c r="M231" s="665">
        <v>0</v>
      </c>
      <c r="N231" s="666">
        <v>0</v>
      </c>
    </row>
    <row r="232" spans="1:14" ht="14.4" customHeight="1" x14ac:dyDescent="0.3">
      <c r="A232" s="661" t="s">
        <v>543</v>
      </c>
      <c r="B232" s="662" t="s">
        <v>2791</v>
      </c>
      <c r="C232" s="663" t="s">
        <v>553</v>
      </c>
      <c r="D232" s="664" t="s">
        <v>2793</v>
      </c>
      <c r="E232" s="663" t="s">
        <v>571</v>
      </c>
      <c r="F232" s="664" t="s">
        <v>2798</v>
      </c>
      <c r="G232" s="663" t="s">
        <v>576</v>
      </c>
      <c r="H232" s="663" t="s">
        <v>1357</v>
      </c>
      <c r="I232" s="663" t="s">
        <v>1358</v>
      </c>
      <c r="J232" s="663" t="s">
        <v>1359</v>
      </c>
      <c r="K232" s="663" t="s">
        <v>1360</v>
      </c>
      <c r="L232" s="665">
        <v>92.164298642891026</v>
      </c>
      <c r="M232" s="665">
        <v>120</v>
      </c>
      <c r="N232" s="666">
        <v>11059.715837146923</v>
      </c>
    </row>
    <row r="233" spans="1:14" ht="14.4" customHeight="1" x14ac:dyDescent="0.3">
      <c r="A233" s="661" t="s">
        <v>543</v>
      </c>
      <c r="B233" s="662" t="s">
        <v>2791</v>
      </c>
      <c r="C233" s="663" t="s">
        <v>553</v>
      </c>
      <c r="D233" s="664" t="s">
        <v>2793</v>
      </c>
      <c r="E233" s="663" t="s">
        <v>571</v>
      </c>
      <c r="F233" s="664" t="s">
        <v>2798</v>
      </c>
      <c r="G233" s="663" t="s">
        <v>576</v>
      </c>
      <c r="H233" s="663" t="s">
        <v>1361</v>
      </c>
      <c r="I233" s="663" t="s">
        <v>1362</v>
      </c>
      <c r="J233" s="663" t="s">
        <v>1363</v>
      </c>
      <c r="K233" s="663" t="s">
        <v>1364</v>
      </c>
      <c r="L233" s="665">
        <v>27.053999999999995</v>
      </c>
      <c r="M233" s="665">
        <v>5</v>
      </c>
      <c r="N233" s="666">
        <v>135.26999999999998</v>
      </c>
    </row>
    <row r="234" spans="1:14" ht="14.4" customHeight="1" x14ac:dyDescent="0.3">
      <c r="A234" s="661" t="s">
        <v>543</v>
      </c>
      <c r="B234" s="662" t="s">
        <v>2791</v>
      </c>
      <c r="C234" s="663" t="s">
        <v>553</v>
      </c>
      <c r="D234" s="664" t="s">
        <v>2793</v>
      </c>
      <c r="E234" s="663" t="s">
        <v>571</v>
      </c>
      <c r="F234" s="664" t="s">
        <v>2798</v>
      </c>
      <c r="G234" s="663" t="s">
        <v>576</v>
      </c>
      <c r="H234" s="663" t="s">
        <v>1365</v>
      </c>
      <c r="I234" s="663" t="s">
        <v>1366</v>
      </c>
      <c r="J234" s="663" t="s">
        <v>1367</v>
      </c>
      <c r="K234" s="663" t="s">
        <v>1368</v>
      </c>
      <c r="L234" s="665">
        <v>52.589999999999996</v>
      </c>
      <c r="M234" s="665">
        <v>1</v>
      </c>
      <c r="N234" s="666">
        <v>52.589999999999996</v>
      </c>
    </row>
    <row r="235" spans="1:14" ht="14.4" customHeight="1" x14ac:dyDescent="0.3">
      <c r="A235" s="661" t="s">
        <v>543</v>
      </c>
      <c r="B235" s="662" t="s">
        <v>2791</v>
      </c>
      <c r="C235" s="663" t="s">
        <v>553</v>
      </c>
      <c r="D235" s="664" t="s">
        <v>2793</v>
      </c>
      <c r="E235" s="663" t="s">
        <v>571</v>
      </c>
      <c r="F235" s="664" t="s">
        <v>2798</v>
      </c>
      <c r="G235" s="663" t="s">
        <v>576</v>
      </c>
      <c r="H235" s="663" t="s">
        <v>1369</v>
      </c>
      <c r="I235" s="663" t="s">
        <v>1370</v>
      </c>
      <c r="J235" s="663" t="s">
        <v>1371</v>
      </c>
      <c r="K235" s="663" t="s">
        <v>1372</v>
      </c>
      <c r="L235" s="665">
        <v>118.06702841579285</v>
      </c>
      <c r="M235" s="665">
        <v>222</v>
      </c>
      <c r="N235" s="666">
        <v>26210.880308306012</v>
      </c>
    </row>
    <row r="236" spans="1:14" ht="14.4" customHeight="1" x14ac:dyDescent="0.3">
      <c r="A236" s="661" t="s">
        <v>543</v>
      </c>
      <c r="B236" s="662" t="s">
        <v>2791</v>
      </c>
      <c r="C236" s="663" t="s">
        <v>553</v>
      </c>
      <c r="D236" s="664" t="s">
        <v>2793</v>
      </c>
      <c r="E236" s="663" t="s">
        <v>571</v>
      </c>
      <c r="F236" s="664" t="s">
        <v>2798</v>
      </c>
      <c r="G236" s="663" t="s">
        <v>576</v>
      </c>
      <c r="H236" s="663" t="s">
        <v>1373</v>
      </c>
      <c r="I236" s="663" t="s">
        <v>1373</v>
      </c>
      <c r="J236" s="663" t="s">
        <v>1374</v>
      </c>
      <c r="K236" s="663" t="s">
        <v>1375</v>
      </c>
      <c r="L236" s="665">
        <v>75.524208826089122</v>
      </c>
      <c r="M236" s="665">
        <v>81</v>
      </c>
      <c r="N236" s="666">
        <v>6117.4609149132184</v>
      </c>
    </row>
    <row r="237" spans="1:14" ht="14.4" customHeight="1" x14ac:dyDescent="0.3">
      <c r="A237" s="661" t="s">
        <v>543</v>
      </c>
      <c r="B237" s="662" t="s">
        <v>2791</v>
      </c>
      <c r="C237" s="663" t="s">
        <v>553</v>
      </c>
      <c r="D237" s="664" t="s">
        <v>2793</v>
      </c>
      <c r="E237" s="663" t="s">
        <v>571</v>
      </c>
      <c r="F237" s="664" t="s">
        <v>2798</v>
      </c>
      <c r="G237" s="663" t="s">
        <v>576</v>
      </c>
      <c r="H237" s="663" t="s">
        <v>1376</v>
      </c>
      <c r="I237" s="663" t="s">
        <v>1377</v>
      </c>
      <c r="J237" s="663" t="s">
        <v>1378</v>
      </c>
      <c r="K237" s="663" t="s">
        <v>1379</v>
      </c>
      <c r="L237" s="665">
        <v>728.85000000000036</v>
      </c>
      <c r="M237" s="665">
        <v>1</v>
      </c>
      <c r="N237" s="666">
        <v>728.85000000000036</v>
      </c>
    </row>
    <row r="238" spans="1:14" ht="14.4" customHeight="1" x14ac:dyDescent="0.3">
      <c r="A238" s="661" t="s">
        <v>543</v>
      </c>
      <c r="B238" s="662" t="s">
        <v>2791</v>
      </c>
      <c r="C238" s="663" t="s">
        <v>553</v>
      </c>
      <c r="D238" s="664" t="s">
        <v>2793</v>
      </c>
      <c r="E238" s="663" t="s">
        <v>571</v>
      </c>
      <c r="F238" s="664" t="s">
        <v>2798</v>
      </c>
      <c r="G238" s="663" t="s">
        <v>576</v>
      </c>
      <c r="H238" s="663" t="s">
        <v>1380</v>
      </c>
      <c r="I238" s="663" t="s">
        <v>1381</v>
      </c>
      <c r="J238" s="663" t="s">
        <v>1382</v>
      </c>
      <c r="K238" s="663" t="s">
        <v>1383</v>
      </c>
      <c r="L238" s="665">
        <v>3569.2806825502566</v>
      </c>
      <c r="M238" s="665">
        <v>25</v>
      </c>
      <c r="N238" s="666">
        <v>89232.017063756415</v>
      </c>
    </row>
    <row r="239" spans="1:14" ht="14.4" customHeight="1" x14ac:dyDescent="0.3">
      <c r="A239" s="661" t="s">
        <v>543</v>
      </c>
      <c r="B239" s="662" t="s">
        <v>2791</v>
      </c>
      <c r="C239" s="663" t="s">
        <v>553</v>
      </c>
      <c r="D239" s="664" t="s">
        <v>2793</v>
      </c>
      <c r="E239" s="663" t="s">
        <v>571</v>
      </c>
      <c r="F239" s="664" t="s">
        <v>2798</v>
      </c>
      <c r="G239" s="663" t="s">
        <v>576</v>
      </c>
      <c r="H239" s="663" t="s">
        <v>611</v>
      </c>
      <c r="I239" s="663" t="s">
        <v>612</v>
      </c>
      <c r="J239" s="663" t="s">
        <v>613</v>
      </c>
      <c r="K239" s="663" t="s">
        <v>614</v>
      </c>
      <c r="L239" s="665">
        <v>47.330633511796457</v>
      </c>
      <c r="M239" s="665">
        <v>34</v>
      </c>
      <c r="N239" s="666">
        <v>1609.2415394010795</v>
      </c>
    </row>
    <row r="240" spans="1:14" ht="14.4" customHeight="1" x14ac:dyDescent="0.3">
      <c r="A240" s="661" t="s">
        <v>543</v>
      </c>
      <c r="B240" s="662" t="s">
        <v>2791</v>
      </c>
      <c r="C240" s="663" t="s">
        <v>553</v>
      </c>
      <c r="D240" s="664" t="s">
        <v>2793</v>
      </c>
      <c r="E240" s="663" t="s">
        <v>571</v>
      </c>
      <c r="F240" s="664" t="s">
        <v>2798</v>
      </c>
      <c r="G240" s="663" t="s">
        <v>576</v>
      </c>
      <c r="H240" s="663" t="s">
        <v>1384</v>
      </c>
      <c r="I240" s="663" t="s">
        <v>1385</v>
      </c>
      <c r="J240" s="663" t="s">
        <v>1386</v>
      </c>
      <c r="K240" s="663" t="s">
        <v>1387</v>
      </c>
      <c r="L240" s="665">
        <v>105.81</v>
      </c>
      <c r="M240" s="665">
        <v>25</v>
      </c>
      <c r="N240" s="666">
        <v>2645.25</v>
      </c>
    </row>
    <row r="241" spans="1:14" ht="14.4" customHeight="1" x14ac:dyDescent="0.3">
      <c r="A241" s="661" t="s">
        <v>543</v>
      </c>
      <c r="B241" s="662" t="s">
        <v>2791</v>
      </c>
      <c r="C241" s="663" t="s">
        <v>553</v>
      </c>
      <c r="D241" s="664" t="s">
        <v>2793</v>
      </c>
      <c r="E241" s="663" t="s">
        <v>571</v>
      </c>
      <c r="F241" s="664" t="s">
        <v>2798</v>
      </c>
      <c r="G241" s="663" t="s">
        <v>576</v>
      </c>
      <c r="H241" s="663" t="s">
        <v>1388</v>
      </c>
      <c r="I241" s="663" t="s">
        <v>1389</v>
      </c>
      <c r="J241" s="663" t="s">
        <v>1390</v>
      </c>
      <c r="K241" s="663" t="s">
        <v>1391</v>
      </c>
      <c r="L241" s="665">
        <v>40.560000000000009</v>
      </c>
      <c r="M241" s="665">
        <v>4</v>
      </c>
      <c r="N241" s="666">
        <v>162.24000000000004</v>
      </c>
    </row>
    <row r="242" spans="1:14" ht="14.4" customHeight="1" x14ac:dyDescent="0.3">
      <c r="A242" s="661" t="s">
        <v>543</v>
      </c>
      <c r="B242" s="662" t="s">
        <v>2791</v>
      </c>
      <c r="C242" s="663" t="s">
        <v>553</v>
      </c>
      <c r="D242" s="664" t="s">
        <v>2793</v>
      </c>
      <c r="E242" s="663" t="s">
        <v>571</v>
      </c>
      <c r="F242" s="664" t="s">
        <v>2798</v>
      </c>
      <c r="G242" s="663" t="s">
        <v>576</v>
      </c>
      <c r="H242" s="663" t="s">
        <v>1392</v>
      </c>
      <c r="I242" s="663" t="s">
        <v>624</v>
      </c>
      <c r="J242" s="663" t="s">
        <v>1393</v>
      </c>
      <c r="K242" s="663"/>
      <c r="L242" s="665">
        <v>99.927202655720009</v>
      </c>
      <c r="M242" s="665">
        <v>47</v>
      </c>
      <c r="N242" s="666">
        <v>4696.5785248188404</v>
      </c>
    </row>
    <row r="243" spans="1:14" ht="14.4" customHeight="1" x14ac:dyDescent="0.3">
      <c r="A243" s="661" t="s">
        <v>543</v>
      </c>
      <c r="B243" s="662" t="s">
        <v>2791</v>
      </c>
      <c r="C243" s="663" t="s">
        <v>553</v>
      </c>
      <c r="D243" s="664" t="s">
        <v>2793</v>
      </c>
      <c r="E243" s="663" t="s">
        <v>571</v>
      </c>
      <c r="F243" s="664" t="s">
        <v>2798</v>
      </c>
      <c r="G243" s="663" t="s">
        <v>576</v>
      </c>
      <c r="H243" s="663" t="s">
        <v>1394</v>
      </c>
      <c r="I243" s="663" t="s">
        <v>624</v>
      </c>
      <c r="J243" s="663" t="s">
        <v>1395</v>
      </c>
      <c r="K243" s="663" t="s">
        <v>1396</v>
      </c>
      <c r="L243" s="665">
        <v>23.700447084346152</v>
      </c>
      <c r="M243" s="665">
        <v>846</v>
      </c>
      <c r="N243" s="666">
        <v>20050.578233356846</v>
      </c>
    </row>
    <row r="244" spans="1:14" ht="14.4" customHeight="1" x14ac:dyDescent="0.3">
      <c r="A244" s="661" t="s">
        <v>543</v>
      </c>
      <c r="B244" s="662" t="s">
        <v>2791</v>
      </c>
      <c r="C244" s="663" t="s">
        <v>553</v>
      </c>
      <c r="D244" s="664" t="s">
        <v>2793</v>
      </c>
      <c r="E244" s="663" t="s">
        <v>571</v>
      </c>
      <c r="F244" s="664" t="s">
        <v>2798</v>
      </c>
      <c r="G244" s="663" t="s">
        <v>576</v>
      </c>
      <c r="H244" s="663" t="s">
        <v>1397</v>
      </c>
      <c r="I244" s="663" t="s">
        <v>624</v>
      </c>
      <c r="J244" s="663" t="s">
        <v>1398</v>
      </c>
      <c r="K244" s="663"/>
      <c r="L244" s="665">
        <v>141.70475740627876</v>
      </c>
      <c r="M244" s="665">
        <v>37</v>
      </c>
      <c r="N244" s="666">
        <v>5243.0760240323143</v>
      </c>
    </row>
    <row r="245" spans="1:14" ht="14.4" customHeight="1" x14ac:dyDescent="0.3">
      <c r="A245" s="661" t="s">
        <v>543</v>
      </c>
      <c r="B245" s="662" t="s">
        <v>2791</v>
      </c>
      <c r="C245" s="663" t="s">
        <v>553</v>
      </c>
      <c r="D245" s="664" t="s">
        <v>2793</v>
      </c>
      <c r="E245" s="663" t="s">
        <v>571</v>
      </c>
      <c r="F245" s="664" t="s">
        <v>2798</v>
      </c>
      <c r="G245" s="663" t="s">
        <v>576</v>
      </c>
      <c r="H245" s="663" t="s">
        <v>1399</v>
      </c>
      <c r="I245" s="663" t="s">
        <v>624</v>
      </c>
      <c r="J245" s="663" t="s">
        <v>1400</v>
      </c>
      <c r="K245" s="663"/>
      <c r="L245" s="665">
        <v>54.703142857142844</v>
      </c>
      <c r="M245" s="665">
        <v>70</v>
      </c>
      <c r="N245" s="666">
        <v>3829.2199999999989</v>
      </c>
    </row>
    <row r="246" spans="1:14" ht="14.4" customHeight="1" x14ac:dyDescent="0.3">
      <c r="A246" s="661" t="s">
        <v>543</v>
      </c>
      <c r="B246" s="662" t="s">
        <v>2791</v>
      </c>
      <c r="C246" s="663" t="s">
        <v>553</v>
      </c>
      <c r="D246" s="664" t="s">
        <v>2793</v>
      </c>
      <c r="E246" s="663" t="s">
        <v>571</v>
      </c>
      <c r="F246" s="664" t="s">
        <v>2798</v>
      </c>
      <c r="G246" s="663" t="s">
        <v>576</v>
      </c>
      <c r="H246" s="663" t="s">
        <v>1401</v>
      </c>
      <c r="I246" s="663" t="s">
        <v>624</v>
      </c>
      <c r="J246" s="663" t="s">
        <v>1402</v>
      </c>
      <c r="K246" s="663"/>
      <c r="L246" s="665">
        <v>83.490000000000009</v>
      </c>
      <c r="M246" s="665">
        <v>1</v>
      </c>
      <c r="N246" s="666">
        <v>83.490000000000009</v>
      </c>
    </row>
    <row r="247" spans="1:14" ht="14.4" customHeight="1" x14ac:dyDescent="0.3">
      <c r="A247" s="661" t="s">
        <v>543</v>
      </c>
      <c r="B247" s="662" t="s">
        <v>2791</v>
      </c>
      <c r="C247" s="663" t="s">
        <v>553</v>
      </c>
      <c r="D247" s="664" t="s">
        <v>2793</v>
      </c>
      <c r="E247" s="663" t="s">
        <v>571</v>
      </c>
      <c r="F247" s="664" t="s">
        <v>2798</v>
      </c>
      <c r="G247" s="663" t="s">
        <v>576</v>
      </c>
      <c r="H247" s="663" t="s">
        <v>1403</v>
      </c>
      <c r="I247" s="663" t="s">
        <v>624</v>
      </c>
      <c r="J247" s="663" t="s">
        <v>1404</v>
      </c>
      <c r="K247" s="663"/>
      <c r="L247" s="665">
        <v>83.489999999999981</v>
      </c>
      <c r="M247" s="665">
        <v>1</v>
      </c>
      <c r="N247" s="666">
        <v>83.489999999999981</v>
      </c>
    </row>
    <row r="248" spans="1:14" ht="14.4" customHeight="1" x14ac:dyDescent="0.3">
      <c r="A248" s="661" t="s">
        <v>543</v>
      </c>
      <c r="B248" s="662" t="s">
        <v>2791</v>
      </c>
      <c r="C248" s="663" t="s">
        <v>553</v>
      </c>
      <c r="D248" s="664" t="s">
        <v>2793</v>
      </c>
      <c r="E248" s="663" t="s">
        <v>571</v>
      </c>
      <c r="F248" s="664" t="s">
        <v>2798</v>
      </c>
      <c r="G248" s="663" t="s">
        <v>576</v>
      </c>
      <c r="H248" s="663" t="s">
        <v>1405</v>
      </c>
      <c r="I248" s="663" t="s">
        <v>1406</v>
      </c>
      <c r="J248" s="663" t="s">
        <v>1407</v>
      </c>
      <c r="K248" s="663"/>
      <c r="L248" s="665">
        <v>77.509977491040928</v>
      </c>
      <c r="M248" s="665">
        <v>165</v>
      </c>
      <c r="N248" s="666">
        <v>12789.146286021753</v>
      </c>
    </row>
    <row r="249" spans="1:14" ht="14.4" customHeight="1" x14ac:dyDescent="0.3">
      <c r="A249" s="661" t="s">
        <v>543</v>
      </c>
      <c r="B249" s="662" t="s">
        <v>2791</v>
      </c>
      <c r="C249" s="663" t="s">
        <v>553</v>
      </c>
      <c r="D249" s="664" t="s">
        <v>2793</v>
      </c>
      <c r="E249" s="663" t="s">
        <v>571</v>
      </c>
      <c r="F249" s="664" t="s">
        <v>2798</v>
      </c>
      <c r="G249" s="663" t="s">
        <v>576</v>
      </c>
      <c r="H249" s="663" t="s">
        <v>1408</v>
      </c>
      <c r="I249" s="663" t="s">
        <v>1409</v>
      </c>
      <c r="J249" s="663" t="s">
        <v>1410</v>
      </c>
      <c r="K249" s="663" t="s">
        <v>1411</v>
      </c>
      <c r="L249" s="665">
        <v>198.315</v>
      </c>
      <c r="M249" s="665">
        <v>2</v>
      </c>
      <c r="N249" s="666">
        <v>396.63</v>
      </c>
    </row>
    <row r="250" spans="1:14" ht="14.4" customHeight="1" x14ac:dyDescent="0.3">
      <c r="A250" s="661" t="s">
        <v>543</v>
      </c>
      <c r="B250" s="662" t="s">
        <v>2791</v>
      </c>
      <c r="C250" s="663" t="s">
        <v>553</v>
      </c>
      <c r="D250" s="664" t="s">
        <v>2793</v>
      </c>
      <c r="E250" s="663" t="s">
        <v>571</v>
      </c>
      <c r="F250" s="664" t="s">
        <v>2798</v>
      </c>
      <c r="G250" s="663" t="s">
        <v>576</v>
      </c>
      <c r="H250" s="663" t="s">
        <v>1412</v>
      </c>
      <c r="I250" s="663" t="s">
        <v>1413</v>
      </c>
      <c r="J250" s="663" t="s">
        <v>1414</v>
      </c>
      <c r="K250" s="663" t="s">
        <v>1415</v>
      </c>
      <c r="L250" s="665">
        <v>727.17400721497722</v>
      </c>
      <c r="M250" s="665">
        <v>3</v>
      </c>
      <c r="N250" s="666">
        <v>2181.5220216449316</v>
      </c>
    </row>
    <row r="251" spans="1:14" ht="14.4" customHeight="1" x14ac:dyDescent="0.3">
      <c r="A251" s="661" t="s">
        <v>543</v>
      </c>
      <c r="B251" s="662" t="s">
        <v>2791</v>
      </c>
      <c r="C251" s="663" t="s">
        <v>553</v>
      </c>
      <c r="D251" s="664" t="s">
        <v>2793</v>
      </c>
      <c r="E251" s="663" t="s">
        <v>571</v>
      </c>
      <c r="F251" s="664" t="s">
        <v>2798</v>
      </c>
      <c r="G251" s="663" t="s">
        <v>576</v>
      </c>
      <c r="H251" s="663" t="s">
        <v>1416</v>
      </c>
      <c r="I251" s="663" t="s">
        <v>1416</v>
      </c>
      <c r="J251" s="663" t="s">
        <v>1417</v>
      </c>
      <c r="K251" s="663" t="s">
        <v>1418</v>
      </c>
      <c r="L251" s="665">
        <v>2548.0156337539456</v>
      </c>
      <c r="M251" s="665">
        <v>2</v>
      </c>
      <c r="N251" s="666">
        <v>5096.0312675078912</v>
      </c>
    </row>
    <row r="252" spans="1:14" ht="14.4" customHeight="1" x14ac:dyDescent="0.3">
      <c r="A252" s="661" t="s">
        <v>543</v>
      </c>
      <c r="B252" s="662" t="s">
        <v>2791</v>
      </c>
      <c r="C252" s="663" t="s">
        <v>553</v>
      </c>
      <c r="D252" s="664" t="s">
        <v>2793</v>
      </c>
      <c r="E252" s="663" t="s">
        <v>571</v>
      </c>
      <c r="F252" s="664" t="s">
        <v>2798</v>
      </c>
      <c r="G252" s="663" t="s">
        <v>576</v>
      </c>
      <c r="H252" s="663" t="s">
        <v>1419</v>
      </c>
      <c r="I252" s="663" t="s">
        <v>1420</v>
      </c>
      <c r="J252" s="663" t="s">
        <v>1421</v>
      </c>
      <c r="K252" s="663" t="s">
        <v>1422</v>
      </c>
      <c r="L252" s="665">
        <v>46.372001189972337</v>
      </c>
      <c r="M252" s="665">
        <v>117</v>
      </c>
      <c r="N252" s="666">
        <v>5425.5241392267635</v>
      </c>
    </row>
    <row r="253" spans="1:14" ht="14.4" customHeight="1" x14ac:dyDescent="0.3">
      <c r="A253" s="661" t="s">
        <v>543</v>
      </c>
      <c r="B253" s="662" t="s">
        <v>2791</v>
      </c>
      <c r="C253" s="663" t="s">
        <v>553</v>
      </c>
      <c r="D253" s="664" t="s">
        <v>2793</v>
      </c>
      <c r="E253" s="663" t="s">
        <v>571</v>
      </c>
      <c r="F253" s="664" t="s">
        <v>2798</v>
      </c>
      <c r="G253" s="663" t="s">
        <v>576</v>
      </c>
      <c r="H253" s="663" t="s">
        <v>1423</v>
      </c>
      <c r="I253" s="663" t="s">
        <v>1424</v>
      </c>
      <c r="J253" s="663" t="s">
        <v>1425</v>
      </c>
      <c r="K253" s="663" t="s">
        <v>1426</v>
      </c>
      <c r="L253" s="665">
        <v>112.39589957073449</v>
      </c>
      <c r="M253" s="665">
        <v>116</v>
      </c>
      <c r="N253" s="666">
        <v>13037.9243502052</v>
      </c>
    </row>
    <row r="254" spans="1:14" ht="14.4" customHeight="1" x14ac:dyDescent="0.3">
      <c r="A254" s="661" t="s">
        <v>543</v>
      </c>
      <c r="B254" s="662" t="s">
        <v>2791</v>
      </c>
      <c r="C254" s="663" t="s">
        <v>553</v>
      </c>
      <c r="D254" s="664" t="s">
        <v>2793</v>
      </c>
      <c r="E254" s="663" t="s">
        <v>571</v>
      </c>
      <c r="F254" s="664" t="s">
        <v>2798</v>
      </c>
      <c r="G254" s="663" t="s">
        <v>576</v>
      </c>
      <c r="H254" s="663" t="s">
        <v>1427</v>
      </c>
      <c r="I254" s="663" t="s">
        <v>1428</v>
      </c>
      <c r="J254" s="663" t="s">
        <v>1429</v>
      </c>
      <c r="K254" s="663" t="s">
        <v>1430</v>
      </c>
      <c r="L254" s="665">
        <v>105.02890538864787</v>
      </c>
      <c r="M254" s="665">
        <v>14</v>
      </c>
      <c r="N254" s="666">
        <v>1470.4046754410701</v>
      </c>
    </row>
    <row r="255" spans="1:14" ht="14.4" customHeight="1" x14ac:dyDescent="0.3">
      <c r="A255" s="661" t="s">
        <v>543</v>
      </c>
      <c r="B255" s="662" t="s">
        <v>2791</v>
      </c>
      <c r="C255" s="663" t="s">
        <v>553</v>
      </c>
      <c r="D255" s="664" t="s">
        <v>2793</v>
      </c>
      <c r="E255" s="663" t="s">
        <v>571</v>
      </c>
      <c r="F255" s="664" t="s">
        <v>2798</v>
      </c>
      <c r="G255" s="663" t="s">
        <v>576</v>
      </c>
      <c r="H255" s="663" t="s">
        <v>1431</v>
      </c>
      <c r="I255" s="663" t="s">
        <v>1432</v>
      </c>
      <c r="J255" s="663" t="s">
        <v>1433</v>
      </c>
      <c r="K255" s="663" t="s">
        <v>1434</v>
      </c>
      <c r="L255" s="665">
        <v>536.23953580956504</v>
      </c>
      <c r="M255" s="665">
        <v>42</v>
      </c>
      <c r="N255" s="666">
        <v>22522.060504001733</v>
      </c>
    </row>
    <row r="256" spans="1:14" ht="14.4" customHeight="1" x14ac:dyDescent="0.3">
      <c r="A256" s="661" t="s">
        <v>543</v>
      </c>
      <c r="B256" s="662" t="s">
        <v>2791</v>
      </c>
      <c r="C256" s="663" t="s">
        <v>553</v>
      </c>
      <c r="D256" s="664" t="s">
        <v>2793</v>
      </c>
      <c r="E256" s="663" t="s">
        <v>571</v>
      </c>
      <c r="F256" s="664" t="s">
        <v>2798</v>
      </c>
      <c r="G256" s="663" t="s">
        <v>576</v>
      </c>
      <c r="H256" s="663" t="s">
        <v>1435</v>
      </c>
      <c r="I256" s="663" t="s">
        <v>1436</v>
      </c>
      <c r="J256" s="663" t="s">
        <v>1437</v>
      </c>
      <c r="K256" s="663" t="s">
        <v>1438</v>
      </c>
      <c r="L256" s="665">
        <v>131.08000000000001</v>
      </c>
      <c r="M256" s="665">
        <v>6</v>
      </c>
      <c r="N256" s="666">
        <v>786.48000000000013</v>
      </c>
    </row>
    <row r="257" spans="1:14" ht="14.4" customHeight="1" x14ac:dyDescent="0.3">
      <c r="A257" s="661" t="s">
        <v>543</v>
      </c>
      <c r="B257" s="662" t="s">
        <v>2791</v>
      </c>
      <c r="C257" s="663" t="s">
        <v>553</v>
      </c>
      <c r="D257" s="664" t="s">
        <v>2793</v>
      </c>
      <c r="E257" s="663" t="s">
        <v>571</v>
      </c>
      <c r="F257" s="664" t="s">
        <v>2798</v>
      </c>
      <c r="G257" s="663" t="s">
        <v>576</v>
      </c>
      <c r="H257" s="663" t="s">
        <v>1439</v>
      </c>
      <c r="I257" s="663" t="s">
        <v>1440</v>
      </c>
      <c r="J257" s="663" t="s">
        <v>1441</v>
      </c>
      <c r="K257" s="663" t="s">
        <v>1442</v>
      </c>
      <c r="L257" s="665">
        <v>276.10000000000014</v>
      </c>
      <c r="M257" s="665">
        <v>1</v>
      </c>
      <c r="N257" s="666">
        <v>276.10000000000014</v>
      </c>
    </row>
    <row r="258" spans="1:14" ht="14.4" customHeight="1" x14ac:dyDescent="0.3">
      <c r="A258" s="661" t="s">
        <v>543</v>
      </c>
      <c r="B258" s="662" t="s">
        <v>2791</v>
      </c>
      <c r="C258" s="663" t="s">
        <v>553</v>
      </c>
      <c r="D258" s="664" t="s">
        <v>2793</v>
      </c>
      <c r="E258" s="663" t="s">
        <v>571</v>
      </c>
      <c r="F258" s="664" t="s">
        <v>2798</v>
      </c>
      <c r="G258" s="663" t="s">
        <v>576</v>
      </c>
      <c r="H258" s="663" t="s">
        <v>1443</v>
      </c>
      <c r="I258" s="663" t="s">
        <v>1444</v>
      </c>
      <c r="J258" s="663" t="s">
        <v>1445</v>
      </c>
      <c r="K258" s="663" t="s">
        <v>1446</v>
      </c>
      <c r="L258" s="665">
        <v>62.689924444037274</v>
      </c>
      <c r="M258" s="665">
        <v>359</v>
      </c>
      <c r="N258" s="666">
        <v>22505.68287540938</v>
      </c>
    </row>
    <row r="259" spans="1:14" ht="14.4" customHeight="1" x14ac:dyDescent="0.3">
      <c r="A259" s="661" t="s">
        <v>543</v>
      </c>
      <c r="B259" s="662" t="s">
        <v>2791</v>
      </c>
      <c r="C259" s="663" t="s">
        <v>553</v>
      </c>
      <c r="D259" s="664" t="s">
        <v>2793</v>
      </c>
      <c r="E259" s="663" t="s">
        <v>571</v>
      </c>
      <c r="F259" s="664" t="s">
        <v>2798</v>
      </c>
      <c r="G259" s="663" t="s">
        <v>576</v>
      </c>
      <c r="H259" s="663" t="s">
        <v>1447</v>
      </c>
      <c r="I259" s="663" t="s">
        <v>1447</v>
      </c>
      <c r="J259" s="663" t="s">
        <v>1448</v>
      </c>
      <c r="K259" s="663" t="s">
        <v>1449</v>
      </c>
      <c r="L259" s="665">
        <v>90.38</v>
      </c>
      <c r="M259" s="665">
        <v>3</v>
      </c>
      <c r="N259" s="666">
        <v>271.14</v>
      </c>
    </row>
    <row r="260" spans="1:14" ht="14.4" customHeight="1" x14ac:dyDescent="0.3">
      <c r="A260" s="661" t="s">
        <v>543</v>
      </c>
      <c r="B260" s="662" t="s">
        <v>2791</v>
      </c>
      <c r="C260" s="663" t="s">
        <v>553</v>
      </c>
      <c r="D260" s="664" t="s">
        <v>2793</v>
      </c>
      <c r="E260" s="663" t="s">
        <v>571</v>
      </c>
      <c r="F260" s="664" t="s">
        <v>2798</v>
      </c>
      <c r="G260" s="663" t="s">
        <v>576</v>
      </c>
      <c r="H260" s="663" t="s">
        <v>1450</v>
      </c>
      <c r="I260" s="663" t="s">
        <v>1450</v>
      </c>
      <c r="J260" s="663" t="s">
        <v>1451</v>
      </c>
      <c r="K260" s="663" t="s">
        <v>1452</v>
      </c>
      <c r="L260" s="665">
        <v>176.15</v>
      </c>
      <c r="M260" s="665">
        <v>1</v>
      </c>
      <c r="N260" s="666">
        <v>176.15</v>
      </c>
    </row>
    <row r="261" spans="1:14" ht="14.4" customHeight="1" x14ac:dyDescent="0.3">
      <c r="A261" s="661" t="s">
        <v>543</v>
      </c>
      <c r="B261" s="662" t="s">
        <v>2791</v>
      </c>
      <c r="C261" s="663" t="s">
        <v>553</v>
      </c>
      <c r="D261" s="664" t="s">
        <v>2793</v>
      </c>
      <c r="E261" s="663" t="s">
        <v>571</v>
      </c>
      <c r="F261" s="664" t="s">
        <v>2798</v>
      </c>
      <c r="G261" s="663" t="s">
        <v>576</v>
      </c>
      <c r="H261" s="663" t="s">
        <v>1453</v>
      </c>
      <c r="I261" s="663" t="s">
        <v>1454</v>
      </c>
      <c r="J261" s="663" t="s">
        <v>1455</v>
      </c>
      <c r="K261" s="663" t="s">
        <v>1456</v>
      </c>
      <c r="L261" s="665">
        <v>1023.5375279557534</v>
      </c>
      <c r="M261" s="665">
        <v>6</v>
      </c>
      <c r="N261" s="666">
        <v>6141.2251677345203</v>
      </c>
    </row>
    <row r="262" spans="1:14" ht="14.4" customHeight="1" x14ac:dyDescent="0.3">
      <c r="A262" s="661" t="s">
        <v>543</v>
      </c>
      <c r="B262" s="662" t="s">
        <v>2791</v>
      </c>
      <c r="C262" s="663" t="s">
        <v>553</v>
      </c>
      <c r="D262" s="664" t="s">
        <v>2793</v>
      </c>
      <c r="E262" s="663" t="s">
        <v>571</v>
      </c>
      <c r="F262" s="664" t="s">
        <v>2798</v>
      </c>
      <c r="G262" s="663" t="s">
        <v>576</v>
      </c>
      <c r="H262" s="663" t="s">
        <v>1457</v>
      </c>
      <c r="I262" s="663" t="s">
        <v>1457</v>
      </c>
      <c r="J262" s="663" t="s">
        <v>1458</v>
      </c>
      <c r="K262" s="663" t="s">
        <v>1459</v>
      </c>
      <c r="L262" s="665">
        <v>92</v>
      </c>
      <c r="M262" s="665">
        <v>1</v>
      </c>
      <c r="N262" s="666">
        <v>92</v>
      </c>
    </row>
    <row r="263" spans="1:14" ht="14.4" customHeight="1" x14ac:dyDescent="0.3">
      <c r="A263" s="661" t="s">
        <v>543</v>
      </c>
      <c r="B263" s="662" t="s">
        <v>2791</v>
      </c>
      <c r="C263" s="663" t="s">
        <v>553</v>
      </c>
      <c r="D263" s="664" t="s">
        <v>2793</v>
      </c>
      <c r="E263" s="663" t="s">
        <v>571</v>
      </c>
      <c r="F263" s="664" t="s">
        <v>2798</v>
      </c>
      <c r="G263" s="663" t="s">
        <v>576</v>
      </c>
      <c r="H263" s="663" t="s">
        <v>1460</v>
      </c>
      <c r="I263" s="663" t="s">
        <v>624</v>
      </c>
      <c r="J263" s="663" t="s">
        <v>1461</v>
      </c>
      <c r="K263" s="663" t="s">
        <v>1462</v>
      </c>
      <c r="L263" s="665">
        <v>199.67225289087685</v>
      </c>
      <c r="M263" s="665">
        <v>12</v>
      </c>
      <c r="N263" s="666">
        <v>2396.0670346905222</v>
      </c>
    </row>
    <row r="264" spans="1:14" ht="14.4" customHeight="1" x14ac:dyDescent="0.3">
      <c r="A264" s="661" t="s">
        <v>543</v>
      </c>
      <c r="B264" s="662" t="s">
        <v>2791</v>
      </c>
      <c r="C264" s="663" t="s">
        <v>553</v>
      </c>
      <c r="D264" s="664" t="s">
        <v>2793</v>
      </c>
      <c r="E264" s="663" t="s">
        <v>571</v>
      </c>
      <c r="F264" s="664" t="s">
        <v>2798</v>
      </c>
      <c r="G264" s="663" t="s">
        <v>576</v>
      </c>
      <c r="H264" s="663" t="s">
        <v>1463</v>
      </c>
      <c r="I264" s="663" t="s">
        <v>624</v>
      </c>
      <c r="J264" s="663" t="s">
        <v>1464</v>
      </c>
      <c r="K264" s="663" t="s">
        <v>1465</v>
      </c>
      <c r="L264" s="665">
        <v>199.84415254237291</v>
      </c>
      <c r="M264" s="665">
        <v>118</v>
      </c>
      <c r="N264" s="666">
        <v>23581.610000000004</v>
      </c>
    </row>
    <row r="265" spans="1:14" ht="14.4" customHeight="1" x14ac:dyDescent="0.3">
      <c r="A265" s="661" t="s">
        <v>543</v>
      </c>
      <c r="B265" s="662" t="s">
        <v>2791</v>
      </c>
      <c r="C265" s="663" t="s">
        <v>553</v>
      </c>
      <c r="D265" s="664" t="s">
        <v>2793</v>
      </c>
      <c r="E265" s="663" t="s">
        <v>571</v>
      </c>
      <c r="F265" s="664" t="s">
        <v>2798</v>
      </c>
      <c r="G265" s="663" t="s">
        <v>576</v>
      </c>
      <c r="H265" s="663" t="s">
        <v>1466</v>
      </c>
      <c r="I265" s="663" t="s">
        <v>1467</v>
      </c>
      <c r="J265" s="663" t="s">
        <v>1468</v>
      </c>
      <c r="K265" s="663" t="s">
        <v>1469</v>
      </c>
      <c r="L265" s="665">
        <v>969.48902150065112</v>
      </c>
      <c r="M265" s="665">
        <v>204</v>
      </c>
      <c r="N265" s="666">
        <v>197775.76038613284</v>
      </c>
    </row>
    <row r="266" spans="1:14" ht="14.4" customHeight="1" x14ac:dyDescent="0.3">
      <c r="A266" s="661" t="s">
        <v>543</v>
      </c>
      <c r="B266" s="662" t="s">
        <v>2791</v>
      </c>
      <c r="C266" s="663" t="s">
        <v>553</v>
      </c>
      <c r="D266" s="664" t="s">
        <v>2793</v>
      </c>
      <c r="E266" s="663" t="s">
        <v>571</v>
      </c>
      <c r="F266" s="664" t="s">
        <v>2798</v>
      </c>
      <c r="G266" s="663" t="s">
        <v>576</v>
      </c>
      <c r="H266" s="663" t="s">
        <v>1470</v>
      </c>
      <c r="I266" s="663" t="s">
        <v>1471</v>
      </c>
      <c r="J266" s="663" t="s">
        <v>1472</v>
      </c>
      <c r="K266" s="663" t="s">
        <v>1473</v>
      </c>
      <c r="L266" s="665">
        <v>202.50056878773776</v>
      </c>
      <c r="M266" s="665">
        <v>1</v>
      </c>
      <c r="N266" s="666">
        <v>202.50056878773776</v>
      </c>
    </row>
    <row r="267" spans="1:14" ht="14.4" customHeight="1" x14ac:dyDescent="0.3">
      <c r="A267" s="661" t="s">
        <v>543</v>
      </c>
      <c r="B267" s="662" t="s">
        <v>2791</v>
      </c>
      <c r="C267" s="663" t="s">
        <v>553</v>
      </c>
      <c r="D267" s="664" t="s">
        <v>2793</v>
      </c>
      <c r="E267" s="663" t="s">
        <v>571</v>
      </c>
      <c r="F267" s="664" t="s">
        <v>2798</v>
      </c>
      <c r="G267" s="663" t="s">
        <v>576</v>
      </c>
      <c r="H267" s="663" t="s">
        <v>1474</v>
      </c>
      <c r="I267" s="663" t="s">
        <v>1475</v>
      </c>
      <c r="J267" s="663" t="s">
        <v>1476</v>
      </c>
      <c r="K267" s="663" t="s">
        <v>1477</v>
      </c>
      <c r="L267" s="665">
        <v>382.10967711883154</v>
      </c>
      <c r="M267" s="665">
        <v>178</v>
      </c>
      <c r="N267" s="666">
        <v>68015.522527152018</v>
      </c>
    </row>
    <row r="268" spans="1:14" ht="14.4" customHeight="1" x14ac:dyDescent="0.3">
      <c r="A268" s="661" t="s">
        <v>543</v>
      </c>
      <c r="B268" s="662" t="s">
        <v>2791</v>
      </c>
      <c r="C268" s="663" t="s">
        <v>553</v>
      </c>
      <c r="D268" s="664" t="s">
        <v>2793</v>
      </c>
      <c r="E268" s="663" t="s">
        <v>571</v>
      </c>
      <c r="F268" s="664" t="s">
        <v>2798</v>
      </c>
      <c r="G268" s="663" t="s">
        <v>576</v>
      </c>
      <c r="H268" s="663" t="s">
        <v>1478</v>
      </c>
      <c r="I268" s="663" t="s">
        <v>624</v>
      </c>
      <c r="J268" s="663" t="s">
        <v>1479</v>
      </c>
      <c r="K268" s="663"/>
      <c r="L268" s="665">
        <v>265.03289496263216</v>
      </c>
      <c r="M268" s="665">
        <v>14</v>
      </c>
      <c r="N268" s="666">
        <v>3710.4605294768498</v>
      </c>
    </row>
    <row r="269" spans="1:14" ht="14.4" customHeight="1" x14ac:dyDescent="0.3">
      <c r="A269" s="661" t="s">
        <v>543</v>
      </c>
      <c r="B269" s="662" t="s">
        <v>2791</v>
      </c>
      <c r="C269" s="663" t="s">
        <v>553</v>
      </c>
      <c r="D269" s="664" t="s">
        <v>2793</v>
      </c>
      <c r="E269" s="663" t="s">
        <v>571</v>
      </c>
      <c r="F269" s="664" t="s">
        <v>2798</v>
      </c>
      <c r="G269" s="663" t="s">
        <v>576</v>
      </c>
      <c r="H269" s="663" t="s">
        <v>1480</v>
      </c>
      <c r="I269" s="663" t="s">
        <v>624</v>
      </c>
      <c r="J269" s="663" t="s">
        <v>1481</v>
      </c>
      <c r="K269" s="663"/>
      <c r="L269" s="665">
        <v>93.151268734648042</v>
      </c>
      <c r="M269" s="665">
        <v>3</v>
      </c>
      <c r="N269" s="666">
        <v>279.45380620394411</v>
      </c>
    </row>
    <row r="270" spans="1:14" ht="14.4" customHeight="1" x14ac:dyDescent="0.3">
      <c r="A270" s="661" t="s">
        <v>543</v>
      </c>
      <c r="B270" s="662" t="s">
        <v>2791</v>
      </c>
      <c r="C270" s="663" t="s">
        <v>553</v>
      </c>
      <c r="D270" s="664" t="s">
        <v>2793</v>
      </c>
      <c r="E270" s="663" t="s">
        <v>571</v>
      </c>
      <c r="F270" s="664" t="s">
        <v>2798</v>
      </c>
      <c r="G270" s="663" t="s">
        <v>576</v>
      </c>
      <c r="H270" s="663" t="s">
        <v>1482</v>
      </c>
      <c r="I270" s="663" t="s">
        <v>624</v>
      </c>
      <c r="J270" s="663" t="s">
        <v>1483</v>
      </c>
      <c r="K270" s="663"/>
      <c r="L270" s="665">
        <v>620.74630604098581</v>
      </c>
      <c r="M270" s="665">
        <v>4</v>
      </c>
      <c r="N270" s="666">
        <v>2482.9852241639433</v>
      </c>
    </row>
    <row r="271" spans="1:14" ht="14.4" customHeight="1" x14ac:dyDescent="0.3">
      <c r="A271" s="661" t="s">
        <v>543</v>
      </c>
      <c r="B271" s="662" t="s">
        <v>2791</v>
      </c>
      <c r="C271" s="663" t="s">
        <v>553</v>
      </c>
      <c r="D271" s="664" t="s">
        <v>2793</v>
      </c>
      <c r="E271" s="663" t="s">
        <v>571</v>
      </c>
      <c r="F271" s="664" t="s">
        <v>2798</v>
      </c>
      <c r="G271" s="663" t="s">
        <v>576</v>
      </c>
      <c r="H271" s="663" t="s">
        <v>1484</v>
      </c>
      <c r="I271" s="663" t="s">
        <v>1484</v>
      </c>
      <c r="J271" s="663" t="s">
        <v>1485</v>
      </c>
      <c r="K271" s="663" t="s">
        <v>1486</v>
      </c>
      <c r="L271" s="665">
        <v>46.66</v>
      </c>
      <c r="M271" s="665">
        <v>1</v>
      </c>
      <c r="N271" s="666">
        <v>46.66</v>
      </c>
    </row>
    <row r="272" spans="1:14" ht="14.4" customHeight="1" x14ac:dyDescent="0.3">
      <c r="A272" s="661" t="s">
        <v>543</v>
      </c>
      <c r="B272" s="662" t="s">
        <v>2791</v>
      </c>
      <c r="C272" s="663" t="s">
        <v>553</v>
      </c>
      <c r="D272" s="664" t="s">
        <v>2793</v>
      </c>
      <c r="E272" s="663" t="s">
        <v>571</v>
      </c>
      <c r="F272" s="664" t="s">
        <v>2798</v>
      </c>
      <c r="G272" s="663" t="s">
        <v>576</v>
      </c>
      <c r="H272" s="663" t="s">
        <v>1487</v>
      </c>
      <c r="I272" s="663" t="s">
        <v>1488</v>
      </c>
      <c r="J272" s="663" t="s">
        <v>1119</v>
      </c>
      <c r="K272" s="663" t="s">
        <v>1489</v>
      </c>
      <c r="L272" s="665">
        <v>45.649999999999991</v>
      </c>
      <c r="M272" s="665">
        <v>2</v>
      </c>
      <c r="N272" s="666">
        <v>91.299999999999983</v>
      </c>
    </row>
    <row r="273" spans="1:14" ht="14.4" customHeight="1" x14ac:dyDescent="0.3">
      <c r="A273" s="661" t="s">
        <v>543</v>
      </c>
      <c r="B273" s="662" t="s">
        <v>2791</v>
      </c>
      <c r="C273" s="663" t="s">
        <v>553</v>
      </c>
      <c r="D273" s="664" t="s">
        <v>2793</v>
      </c>
      <c r="E273" s="663" t="s">
        <v>571</v>
      </c>
      <c r="F273" s="664" t="s">
        <v>2798</v>
      </c>
      <c r="G273" s="663" t="s">
        <v>576</v>
      </c>
      <c r="H273" s="663" t="s">
        <v>1490</v>
      </c>
      <c r="I273" s="663" t="s">
        <v>1491</v>
      </c>
      <c r="J273" s="663" t="s">
        <v>1492</v>
      </c>
      <c r="K273" s="663" t="s">
        <v>1493</v>
      </c>
      <c r="L273" s="665">
        <v>69.819999999999993</v>
      </c>
      <c r="M273" s="665">
        <v>1</v>
      </c>
      <c r="N273" s="666">
        <v>69.819999999999993</v>
      </c>
    </row>
    <row r="274" spans="1:14" ht="14.4" customHeight="1" x14ac:dyDescent="0.3">
      <c r="A274" s="661" t="s">
        <v>543</v>
      </c>
      <c r="B274" s="662" t="s">
        <v>2791</v>
      </c>
      <c r="C274" s="663" t="s">
        <v>553</v>
      </c>
      <c r="D274" s="664" t="s">
        <v>2793</v>
      </c>
      <c r="E274" s="663" t="s">
        <v>571</v>
      </c>
      <c r="F274" s="664" t="s">
        <v>2798</v>
      </c>
      <c r="G274" s="663" t="s">
        <v>576</v>
      </c>
      <c r="H274" s="663" t="s">
        <v>1494</v>
      </c>
      <c r="I274" s="663" t="s">
        <v>1495</v>
      </c>
      <c r="J274" s="663" t="s">
        <v>1496</v>
      </c>
      <c r="K274" s="663" t="s">
        <v>1497</v>
      </c>
      <c r="L274" s="665">
        <v>190.99280118022128</v>
      </c>
      <c r="M274" s="665">
        <v>47</v>
      </c>
      <c r="N274" s="666">
        <v>8976.6616554703996</v>
      </c>
    </row>
    <row r="275" spans="1:14" ht="14.4" customHeight="1" x14ac:dyDescent="0.3">
      <c r="A275" s="661" t="s">
        <v>543</v>
      </c>
      <c r="B275" s="662" t="s">
        <v>2791</v>
      </c>
      <c r="C275" s="663" t="s">
        <v>553</v>
      </c>
      <c r="D275" s="664" t="s">
        <v>2793</v>
      </c>
      <c r="E275" s="663" t="s">
        <v>571</v>
      </c>
      <c r="F275" s="664" t="s">
        <v>2798</v>
      </c>
      <c r="G275" s="663" t="s">
        <v>576</v>
      </c>
      <c r="H275" s="663" t="s">
        <v>1498</v>
      </c>
      <c r="I275" s="663" t="s">
        <v>1498</v>
      </c>
      <c r="J275" s="663" t="s">
        <v>1499</v>
      </c>
      <c r="K275" s="663" t="s">
        <v>1500</v>
      </c>
      <c r="L275" s="665">
        <v>82.19</v>
      </c>
      <c r="M275" s="665">
        <v>2</v>
      </c>
      <c r="N275" s="666">
        <v>164.38</v>
      </c>
    </row>
    <row r="276" spans="1:14" ht="14.4" customHeight="1" x14ac:dyDescent="0.3">
      <c r="A276" s="661" t="s">
        <v>543</v>
      </c>
      <c r="B276" s="662" t="s">
        <v>2791</v>
      </c>
      <c r="C276" s="663" t="s">
        <v>553</v>
      </c>
      <c r="D276" s="664" t="s">
        <v>2793</v>
      </c>
      <c r="E276" s="663" t="s">
        <v>571</v>
      </c>
      <c r="F276" s="664" t="s">
        <v>2798</v>
      </c>
      <c r="G276" s="663" t="s">
        <v>576</v>
      </c>
      <c r="H276" s="663" t="s">
        <v>1501</v>
      </c>
      <c r="I276" s="663" t="s">
        <v>624</v>
      </c>
      <c r="J276" s="663" t="s">
        <v>1502</v>
      </c>
      <c r="K276" s="663"/>
      <c r="L276" s="665">
        <v>127.17777370720167</v>
      </c>
      <c r="M276" s="665">
        <v>67</v>
      </c>
      <c r="N276" s="666">
        <v>8520.9108383825114</v>
      </c>
    </row>
    <row r="277" spans="1:14" ht="14.4" customHeight="1" x14ac:dyDescent="0.3">
      <c r="A277" s="661" t="s">
        <v>543</v>
      </c>
      <c r="B277" s="662" t="s">
        <v>2791</v>
      </c>
      <c r="C277" s="663" t="s">
        <v>553</v>
      </c>
      <c r="D277" s="664" t="s">
        <v>2793</v>
      </c>
      <c r="E277" s="663" t="s">
        <v>571</v>
      </c>
      <c r="F277" s="664" t="s">
        <v>2798</v>
      </c>
      <c r="G277" s="663" t="s">
        <v>576</v>
      </c>
      <c r="H277" s="663" t="s">
        <v>1503</v>
      </c>
      <c r="I277" s="663" t="s">
        <v>624</v>
      </c>
      <c r="J277" s="663" t="s">
        <v>1504</v>
      </c>
      <c r="K277" s="663"/>
      <c r="L277" s="665">
        <v>425.04578947368418</v>
      </c>
      <c r="M277" s="665">
        <v>19</v>
      </c>
      <c r="N277" s="666">
        <v>8075.869999999999</v>
      </c>
    </row>
    <row r="278" spans="1:14" ht="14.4" customHeight="1" x14ac:dyDescent="0.3">
      <c r="A278" s="661" t="s">
        <v>543</v>
      </c>
      <c r="B278" s="662" t="s">
        <v>2791</v>
      </c>
      <c r="C278" s="663" t="s">
        <v>553</v>
      </c>
      <c r="D278" s="664" t="s">
        <v>2793</v>
      </c>
      <c r="E278" s="663" t="s">
        <v>571</v>
      </c>
      <c r="F278" s="664" t="s">
        <v>2798</v>
      </c>
      <c r="G278" s="663" t="s">
        <v>576</v>
      </c>
      <c r="H278" s="663" t="s">
        <v>1505</v>
      </c>
      <c r="I278" s="663" t="s">
        <v>624</v>
      </c>
      <c r="J278" s="663" t="s">
        <v>1506</v>
      </c>
      <c r="K278" s="663"/>
      <c r="L278" s="665">
        <v>195.89445858021941</v>
      </c>
      <c r="M278" s="665">
        <v>2</v>
      </c>
      <c r="N278" s="666">
        <v>391.78891716043881</v>
      </c>
    </row>
    <row r="279" spans="1:14" ht="14.4" customHeight="1" x14ac:dyDescent="0.3">
      <c r="A279" s="661" t="s">
        <v>543</v>
      </c>
      <c r="B279" s="662" t="s">
        <v>2791</v>
      </c>
      <c r="C279" s="663" t="s">
        <v>553</v>
      </c>
      <c r="D279" s="664" t="s">
        <v>2793</v>
      </c>
      <c r="E279" s="663" t="s">
        <v>571</v>
      </c>
      <c r="F279" s="664" t="s">
        <v>2798</v>
      </c>
      <c r="G279" s="663" t="s">
        <v>576</v>
      </c>
      <c r="H279" s="663" t="s">
        <v>1507</v>
      </c>
      <c r="I279" s="663" t="s">
        <v>1507</v>
      </c>
      <c r="J279" s="663" t="s">
        <v>1508</v>
      </c>
      <c r="K279" s="663" t="s">
        <v>1347</v>
      </c>
      <c r="L279" s="665">
        <v>321.02458793704403</v>
      </c>
      <c r="M279" s="665">
        <v>100</v>
      </c>
      <c r="N279" s="666">
        <v>32102.458793704405</v>
      </c>
    </row>
    <row r="280" spans="1:14" ht="14.4" customHeight="1" x14ac:dyDescent="0.3">
      <c r="A280" s="661" t="s">
        <v>543</v>
      </c>
      <c r="B280" s="662" t="s">
        <v>2791</v>
      </c>
      <c r="C280" s="663" t="s">
        <v>553</v>
      </c>
      <c r="D280" s="664" t="s">
        <v>2793</v>
      </c>
      <c r="E280" s="663" t="s">
        <v>571</v>
      </c>
      <c r="F280" s="664" t="s">
        <v>2798</v>
      </c>
      <c r="G280" s="663" t="s">
        <v>576</v>
      </c>
      <c r="H280" s="663" t="s">
        <v>1509</v>
      </c>
      <c r="I280" s="663" t="s">
        <v>1510</v>
      </c>
      <c r="J280" s="663" t="s">
        <v>1511</v>
      </c>
      <c r="K280" s="663" t="s">
        <v>1512</v>
      </c>
      <c r="L280" s="665">
        <v>36.740000000000009</v>
      </c>
      <c r="M280" s="665">
        <v>6</v>
      </c>
      <c r="N280" s="666">
        <v>220.44000000000005</v>
      </c>
    </row>
    <row r="281" spans="1:14" ht="14.4" customHeight="1" x14ac:dyDescent="0.3">
      <c r="A281" s="661" t="s">
        <v>543</v>
      </c>
      <c r="B281" s="662" t="s">
        <v>2791</v>
      </c>
      <c r="C281" s="663" t="s">
        <v>553</v>
      </c>
      <c r="D281" s="664" t="s">
        <v>2793</v>
      </c>
      <c r="E281" s="663" t="s">
        <v>571</v>
      </c>
      <c r="F281" s="664" t="s">
        <v>2798</v>
      </c>
      <c r="G281" s="663" t="s">
        <v>576</v>
      </c>
      <c r="H281" s="663" t="s">
        <v>615</v>
      </c>
      <c r="I281" s="663" t="s">
        <v>616</v>
      </c>
      <c r="J281" s="663" t="s">
        <v>617</v>
      </c>
      <c r="K281" s="663" t="s">
        <v>618</v>
      </c>
      <c r="L281" s="665">
        <v>52.269881684216216</v>
      </c>
      <c r="M281" s="665">
        <v>4</v>
      </c>
      <c r="N281" s="666">
        <v>209.07952673686486</v>
      </c>
    </row>
    <row r="282" spans="1:14" ht="14.4" customHeight="1" x14ac:dyDescent="0.3">
      <c r="A282" s="661" t="s">
        <v>543</v>
      </c>
      <c r="B282" s="662" t="s">
        <v>2791</v>
      </c>
      <c r="C282" s="663" t="s">
        <v>553</v>
      </c>
      <c r="D282" s="664" t="s">
        <v>2793</v>
      </c>
      <c r="E282" s="663" t="s">
        <v>571</v>
      </c>
      <c r="F282" s="664" t="s">
        <v>2798</v>
      </c>
      <c r="G282" s="663" t="s">
        <v>576</v>
      </c>
      <c r="H282" s="663" t="s">
        <v>1513</v>
      </c>
      <c r="I282" s="663" t="s">
        <v>624</v>
      </c>
      <c r="J282" s="663" t="s">
        <v>1514</v>
      </c>
      <c r="K282" s="663"/>
      <c r="L282" s="665">
        <v>37.379957605114022</v>
      </c>
      <c r="M282" s="665">
        <v>6</v>
      </c>
      <c r="N282" s="666">
        <v>224.27974563068415</v>
      </c>
    </row>
    <row r="283" spans="1:14" ht="14.4" customHeight="1" x14ac:dyDescent="0.3">
      <c r="A283" s="661" t="s">
        <v>543</v>
      </c>
      <c r="B283" s="662" t="s">
        <v>2791</v>
      </c>
      <c r="C283" s="663" t="s">
        <v>553</v>
      </c>
      <c r="D283" s="664" t="s">
        <v>2793</v>
      </c>
      <c r="E283" s="663" t="s">
        <v>571</v>
      </c>
      <c r="F283" s="664" t="s">
        <v>2798</v>
      </c>
      <c r="G283" s="663" t="s">
        <v>576</v>
      </c>
      <c r="H283" s="663" t="s">
        <v>1515</v>
      </c>
      <c r="I283" s="663" t="s">
        <v>1516</v>
      </c>
      <c r="J283" s="663" t="s">
        <v>1517</v>
      </c>
      <c r="K283" s="663" t="s">
        <v>1518</v>
      </c>
      <c r="L283" s="665">
        <v>612.61</v>
      </c>
      <c r="M283" s="665">
        <v>2</v>
      </c>
      <c r="N283" s="666">
        <v>1225.22</v>
      </c>
    </row>
    <row r="284" spans="1:14" ht="14.4" customHeight="1" x14ac:dyDescent="0.3">
      <c r="A284" s="661" t="s">
        <v>543</v>
      </c>
      <c r="B284" s="662" t="s">
        <v>2791</v>
      </c>
      <c r="C284" s="663" t="s">
        <v>553</v>
      </c>
      <c r="D284" s="664" t="s">
        <v>2793</v>
      </c>
      <c r="E284" s="663" t="s">
        <v>571</v>
      </c>
      <c r="F284" s="664" t="s">
        <v>2798</v>
      </c>
      <c r="G284" s="663" t="s">
        <v>576</v>
      </c>
      <c r="H284" s="663" t="s">
        <v>1519</v>
      </c>
      <c r="I284" s="663" t="s">
        <v>1520</v>
      </c>
      <c r="J284" s="663" t="s">
        <v>1521</v>
      </c>
      <c r="K284" s="663" t="s">
        <v>1522</v>
      </c>
      <c r="L284" s="665">
        <v>377.17829054881588</v>
      </c>
      <c r="M284" s="665">
        <v>19</v>
      </c>
      <c r="N284" s="666">
        <v>7166.3875204275018</v>
      </c>
    </row>
    <row r="285" spans="1:14" ht="14.4" customHeight="1" x14ac:dyDescent="0.3">
      <c r="A285" s="661" t="s">
        <v>543</v>
      </c>
      <c r="B285" s="662" t="s">
        <v>2791</v>
      </c>
      <c r="C285" s="663" t="s">
        <v>553</v>
      </c>
      <c r="D285" s="664" t="s">
        <v>2793</v>
      </c>
      <c r="E285" s="663" t="s">
        <v>571</v>
      </c>
      <c r="F285" s="664" t="s">
        <v>2798</v>
      </c>
      <c r="G285" s="663" t="s">
        <v>576</v>
      </c>
      <c r="H285" s="663" t="s">
        <v>1523</v>
      </c>
      <c r="I285" s="663" t="s">
        <v>1524</v>
      </c>
      <c r="J285" s="663" t="s">
        <v>1525</v>
      </c>
      <c r="K285" s="663" t="s">
        <v>1526</v>
      </c>
      <c r="L285" s="665">
        <v>103.56998039810036</v>
      </c>
      <c r="M285" s="665">
        <v>270</v>
      </c>
      <c r="N285" s="666">
        <v>27963.894707487096</v>
      </c>
    </row>
    <row r="286" spans="1:14" ht="14.4" customHeight="1" x14ac:dyDescent="0.3">
      <c r="A286" s="661" t="s">
        <v>543</v>
      </c>
      <c r="B286" s="662" t="s">
        <v>2791</v>
      </c>
      <c r="C286" s="663" t="s">
        <v>553</v>
      </c>
      <c r="D286" s="664" t="s">
        <v>2793</v>
      </c>
      <c r="E286" s="663" t="s">
        <v>571</v>
      </c>
      <c r="F286" s="664" t="s">
        <v>2798</v>
      </c>
      <c r="G286" s="663" t="s">
        <v>576</v>
      </c>
      <c r="H286" s="663" t="s">
        <v>1527</v>
      </c>
      <c r="I286" s="663" t="s">
        <v>1528</v>
      </c>
      <c r="J286" s="663" t="s">
        <v>1529</v>
      </c>
      <c r="K286" s="663"/>
      <c r="L286" s="665">
        <v>577.27</v>
      </c>
      <c r="M286" s="665">
        <v>6</v>
      </c>
      <c r="N286" s="666">
        <v>3463.62</v>
      </c>
    </row>
    <row r="287" spans="1:14" ht="14.4" customHeight="1" x14ac:dyDescent="0.3">
      <c r="A287" s="661" t="s">
        <v>543</v>
      </c>
      <c r="B287" s="662" t="s">
        <v>2791</v>
      </c>
      <c r="C287" s="663" t="s">
        <v>553</v>
      </c>
      <c r="D287" s="664" t="s">
        <v>2793</v>
      </c>
      <c r="E287" s="663" t="s">
        <v>571</v>
      </c>
      <c r="F287" s="664" t="s">
        <v>2798</v>
      </c>
      <c r="G287" s="663" t="s">
        <v>576</v>
      </c>
      <c r="H287" s="663" t="s">
        <v>1530</v>
      </c>
      <c r="I287" s="663" t="s">
        <v>1531</v>
      </c>
      <c r="J287" s="663" t="s">
        <v>1532</v>
      </c>
      <c r="K287" s="663" t="s">
        <v>1533</v>
      </c>
      <c r="L287" s="665">
        <v>81.201999999999998</v>
      </c>
      <c r="M287" s="665">
        <v>10</v>
      </c>
      <c r="N287" s="666">
        <v>812.02</v>
      </c>
    </row>
    <row r="288" spans="1:14" ht="14.4" customHeight="1" x14ac:dyDescent="0.3">
      <c r="A288" s="661" t="s">
        <v>543</v>
      </c>
      <c r="B288" s="662" t="s">
        <v>2791</v>
      </c>
      <c r="C288" s="663" t="s">
        <v>553</v>
      </c>
      <c r="D288" s="664" t="s">
        <v>2793</v>
      </c>
      <c r="E288" s="663" t="s">
        <v>571</v>
      </c>
      <c r="F288" s="664" t="s">
        <v>2798</v>
      </c>
      <c r="G288" s="663" t="s">
        <v>576</v>
      </c>
      <c r="H288" s="663" t="s">
        <v>1534</v>
      </c>
      <c r="I288" s="663" t="s">
        <v>1535</v>
      </c>
      <c r="J288" s="663" t="s">
        <v>1536</v>
      </c>
      <c r="K288" s="663" t="s">
        <v>1537</v>
      </c>
      <c r="L288" s="665">
        <v>567.64</v>
      </c>
      <c r="M288" s="665">
        <v>1</v>
      </c>
      <c r="N288" s="666">
        <v>567.64</v>
      </c>
    </row>
    <row r="289" spans="1:14" ht="14.4" customHeight="1" x14ac:dyDescent="0.3">
      <c r="A289" s="661" t="s">
        <v>543</v>
      </c>
      <c r="B289" s="662" t="s">
        <v>2791</v>
      </c>
      <c r="C289" s="663" t="s">
        <v>553</v>
      </c>
      <c r="D289" s="664" t="s">
        <v>2793</v>
      </c>
      <c r="E289" s="663" t="s">
        <v>571</v>
      </c>
      <c r="F289" s="664" t="s">
        <v>2798</v>
      </c>
      <c r="G289" s="663" t="s">
        <v>576</v>
      </c>
      <c r="H289" s="663" t="s">
        <v>1538</v>
      </c>
      <c r="I289" s="663" t="s">
        <v>1539</v>
      </c>
      <c r="J289" s="663" t="s">
        <v>606</v>
      </c>
      <c r="K289" s="663" t="s">
        <v>798</v>
      </c>
      <c r="L289" s="665">
        <v>201.3</v>
      </c>
      <c r="M289" s="665">
        <v>90</v>
      </c>
      <c r="N289" s="666">
        <v>18117</v>
      </c>
    </row>
    <row r="290" spans="1:14" ht="14.4" customHeight="1" x14ac:dyDescent="0.3">
      <c r="A290" s="661" t="s">
        <v>543</v>
      </c>
      <c r="B290" s="662" t="s">
        <v>2791</v>
      </c>
      <c r="C290" s="663" t="s">
        <v>553</v>
      </c>
      <c r="D290" s="664" t="s">
        <v>2793</v>
      </c>
      <c r="E290" s="663" t="s">
        <v>571</v>
      </c>
      <c r="F290" s="664" t="s">
        <v>2798</v>
      </c>
      <c r="G290" s="663" t="s">
        <v>576</v>
      </c>
      <c r="H290" s="663" t="s">
        <v>1540</v>
      </c>
      <c r="I290" s="663" t="s">
        <v>1541</v>
      </c>
      <c r="J290" s="663" t="s">
        <v>1542</v>
      </c>
      <c r="K290" s="663" t="s">
        <v>1543</v>
      </c>
      <c r="L290" s="665">
        <v>157.86750430048392</v>
      </c>
      <c r="M290" s="665">
        <v>1</v>
      </c>
      <c r="N290" s="666">
        <v>157.86750430048392</v>
      </c>
    </row>
    <row r="291" spans="1:14" ht="14.4" customHeight="1" x14ac:dyDescent="0.3">
      <c r="A291" s="661" t="s">
        <v>543</v>
      </c>
      <c r="B291" s="662" t="s">
        <v>2791</v>
      </c>
      <c r="C291" s="663" t="s">
        <v>553</v>
      </c>
      <c r="D291" s="664" t="s">
        <v>2793</v>
      </c>
      <c r="E291" s="663" t="s">
        <v>571</v>
      </c>
      <c r="F291" s="664" t="s">
        <v>2798</v>
      </c>
      <c r="G291" s="663" t="s">
        <v>576</v>
      </c>
      <c r="H291" s="663" t="s">
        <v>1544</v>
      </c>
      <c r="I291" s="663" t="s">
        <v>1545</v>
      </c>
      <c r="J291" s="663" t="s">
        <v>820</v>
      </c>
      <c r="K291" s="663" t="s">
        <v>1546</v>
      </c>
      <c r="L291" s="665">
        <v>15.820000000000007</v>
      </c>
      <c r="M291" s="665">
        <v>5</v>
      </c>
      <c r="N291" s="666">
        <v>79.100000000000037</v>
      </c>
    </row>
    <row r="292" spans="1:14" ht="14.4" customHeight="1" x14ac:dyDescent="0.3">
      <c r="A292" s="661" t="s">
        <v>543</v>
      </c>
      <c r="B292" s="662" t="s">
        <v>2791</v>
      </c>
      <c r="C292" s="663" t="s">
        <v>553</v>
      </c>
      <c r="D292" s="664" t="s">
        <v>2793</v>
      </c>
      <c r="E292" s="663" t="s">
        <v>571</v>
      </c>
      <c r="F292" s="664" t="s">
        <v>2798</v>
      </c>
      <c r="G292" s="663" t="s">
        <v>576</v>
      </c>
      <c r="H292" s="663" t="s">
        <v>1547</v>
      </c>
      <c r="I292" s="663" t="s">
        <v>1548</v>
      </c>
      <c r="J292" s="663" t="s">
        <v>1549</v>
      </c>
      <c r="K292" s="663" t="s">
        <v>1550</v>
      </c>
      <c r="L292" s="665">
        <v>52.13</v>
      </c>
      <c r="M292" s="665">
        <v>1</v>
      </c>
      <c r="N292" s="666">
        <v>52.13</v>
      </c>
    </row>
    <row r="293" spans="1:14" ht="14.4" customHeight="1" x14ac:dyDescent="0.3">
      <c r="A293" s="661" t="s">
        <v>543</v>
      </c>
      <c r="B293" s="662" t="s">
        <v>2791</v>
      </c>
      <c r="C293" s="663" t="s">
        <v>553</v>
      </c>
      <c r="D293" s="664" t="s">
        <v>2793</v>
      </c>
      <c r="E293" s="663" t="s">
        <v>571</v>
      </c>
      <c r="F293" s="664" t="s">
        <v>2798</v>
      </c>
      <c r="G293" s="663" t="s">
        <v>576</v>
      </c>
      <c r="H293" s="663" t="s">
        <v>1551</v>
      </c>
      <c r="I293" s="663" t="s">
        <v>1552</v>
      </c>
      <c r="J293" s="663" t="s">
        <v>1553</v>
      </c>
      <c r="K293" s="663" t="s">
        <v>1554</v>
      </c>
      <c r="L293" s="665">
        <v>67.450628550729846</v>
      </c>
      <c r="M293" s="665">
        <v>181</v>
      </c>
      <c r="N293" s="666">
        <v>12208.563767682102</v>
      </c>
    </row>
    <row r="294" spans="1:14" ht="14.4" customHeight="1" x14ac:dyDescent="0.3">
      <c r="A294" s="661" t="s">
        <v>543</v>
      </c>
      <c r="B294" s="662" t="s">
        <v>2791</v>
      </c>
      <c r="C294" s="663" t="s">
        <v>553</v>
      </c>
      <c r="D294" s="664" t="s">
        <v>2793</v>
      </c>
      <c r="E294" s="663" t="s">
        <v>571</v>
      </c>
      <c r="F294" s="664" t="s">
        <v>2798</v>
      </c>
      <c r="G294" s="663" t="s">
        <v>576</v>
      </c>
      <c r="H294" s="663" t="s">
        <v>1555</v>
      </c>
      <c r="I294" s="663" t="s">
        <v>1556</v>
      </c>
      <c r="J294" s="663" t="s">
        <v>1557</v>
      </c>
      <c r="K294" s="663" t="s">
        <v>1558</v>
      </c>
      <c r="L294" s="665">
        <v>321.33902424336856</v>
      </c>
      <c r="M294" s="665">
        <v>117</v>
      </c>
      <c r="N294" s="666">
        <v>37596.665836474123</v>
      </c>
    </row>
    <row r="295" spans="1:14" ht="14.4" customHeight="1" x14ac:dyDescent="0.3">
      <c r="A295" s="661" t="s">
        <v>543</v>
      </c>
      <c r="B295" s="662" t="s">
        <v>2791</v>
      </c>
      <c r="C295" s="663" t="s">
        <v>553</v>
      </c>
      <c r="D295" s="664" t="s">
        <v>2793</v>
      </c>
      <c r="E295" s="663" t="s">
        <v>571</v>
      </c>
      <c r="F295" s="664" t="s">
        <v>2798</v>
      </c>
      <c r="G295" s="663" t="s">
        <v>576</v>
      </c>
      <c r="H295" s="663" t="s">
        <v>1559</v>
      </c>
      <c r="I295" s="663" t="s">
        <v>624</v>
      </c>
      <c r="J295" s="663" t="s">
        <v>1560</v>
      </c>
      <c r="K295" s="663"/>
      <c r="L295" s="665">
        <v>38.936415975045165</v>
      </c>
      <c r="M295" s="665">
        <v>5</v>
      </c>
      <c r="N295" s="666">
        <v>194.68207987522584</v>
      </c>
    </row>
    <row r="296" spans="1:14" ht="14.4" customHeight="1" x14ac:dyDescent="0.3">
      <c r="A296" s="661" t="s">
        <v>543</v>
      </c>
      <c r="B296" s="662" t="s">
        <v>2791</v>
      </c>
      <c r="C296" s="663" t="s">
        <v>553</v>
      </c>
      <c r="D296" s="664" t="s">
        <v>2793</v>
      </c>
      <c r="E296" s="663" t="s">
        <v>571</v>
      </c>
      <c r="F296" s="664" t="s">
        <v>2798</v>
      </c>
      <c r="G296" s="663" t="s">
        <v>576</v>
      </c>
      <c r="H296" s="663" t="s">
        <v>619</v>
      </c>
      <c r="I296" s="663" t="s">
        <v>620</v>
      </c>
      <c r="J296" s="663" t="s">
        <v>621</v>
      </c>
      <c r="K296" s="663" t="s">
        <v>622</v>
      </c>
      <c r="L296" s="665">
        <v>275.30933333333331</v>
      </c>
      <c r="M296" s="665">
        <v>3</v>
      </c>
      <c r="N296" s="666">
        <v>825.92799999999988</v>
      </c>
    </row>
    <row r="297" spans="1:14" ht="14.4" customHeight="1" x14ac:dyDescent="0.3">
      <c r="A297" s="661" t="s">
        <v>543</v>
      </c>
      <c r="B297" s="662" t="s">
        <v>2791</v>
      </c>
      <c r="C297" s="663" t="s">
        <v>553</v>
      </c>
      <c r="D297" s="664" t="s">
        <v>2793</v>
      </c>
      <c r="E297" s="663" t="s">
        <v>571</v>
      </c>
      <c r="F297" s="664" t="s">
        <v>2798</v>
      </c>
      <c r="G297" s="663" t="s">
        <v>576</v>
      </c>
      <c r="H297" s="663" t="s">
        <v>1561</v>
      </c>
      <c r="I297" s="663" t="s">
        <v>1561</v>
      </c>
      <c r="J297" s="663" t="s">
        <v>1562</v>
      </c>
      <c r="K297" s="663" t="s">
        <v>1563</v>
      </c>
      <c r="L297" s="665">
        <v>620.97000000000014</v>
      </c>
      <c r="M297" s="665">
        <v>1</v>
      </c>
      <c r="N297" s="666">
        <v>620.97000000000014</v>
      </c>
    </row>
    <row r="298" spans="1:14" ht="14.4" customHeight="1" x14ac:dyDescent="0.3">
      <c r="A298" s="661" t="s">
        <v>543</v>
      </c>
      <c r="B298" s="662" t="s">
        <v>2791</v>
      </c>
      <c r="C298" s="663" t="s">
        <v>553</v>
      </c>
      <c r="D298" s="664" t="s">
        <v>2793</v>
      </c>
      <c r="E298" s="663" t="s">
        <v>571</v>
      </c>
      <c r="F298" s="664" t="s">
        <v>2798</v>
      </c>
      <c r="G298" s="663" t="s">
        <v>576</v>
      </c>
      <c r="H298" s="663" t="s">
        <v>1564</v>
      </c>
      <c r="I298" s="663" t="s">
        <v>624</v>
      </c>
      <c r="J298" s="663" t="s">
        <v>1565</v>
      </c>
      <c r="K298" s="663"/>
      <c r="L298" s="665">
        <v>70.31450815017557</v>
      </c>
      <c r="M298" s="665">
        <v>51</v>
      </c>
      <c r="N298" s="666">
        <v>3586.0399156589542</v>
      </c>
    </row>
    <row r="299" spans="1:14" ht="14.4" customHeight="1" x14ac:dyDescent="0.3">
      <c r="A299" s="661" t="s">
        <v>543</v>
      </c>
      <c r="B299" s="662" t="s">
        <v>2791</v>
      </c>
      <c r="C299" s="663" t="s">
        <v>553</v>
      </c>
      <c r="D299" s="664" t="s">
        <v>2793</v>
      </c>
      <c r="E299" s="663" t="s">
        <v>571</v>
      </c>
      <c r="F299" s="664" t="s">
        <v>2798</v>
      </c>
      <c r="G299" s="663" t="s">
        <v>576</v>
      </c>
      <c r="H299" s="663" t="s">
        <v>1566</v>
      </c>
      <c r="I299" s="663" t="s">
        <v>624</v>
      </c>
      <c r="J299" s="663" t="s">
        <v>1567</v>
      </c>
      <c r="K299" s="663"/>
      <c r="L299" s="665">
        <v>165.31674688610846</v>
      </c>
      <c r="M299" s="665">
        <v>63</v>
      </c>
      <c r="N299" s="666">
        <v>10414.955053824833</v>
      </c>
    </row>
    <row r="300" spans="1:14" ht="14.4" customHeight="1" x14ac:dyDescent="0.3">
      <c r="A300" s="661" t="s">
        <v>543</v>
      </c>
      <c r="B300" s="662" t="s">
        <v>2791</v>
      </c>
      <c r="C300" s="663" t="s">
        <v>553</v>
      </c>
      <c r="D300" s="664" t="s">
        <v>2793</v>
      </c>
      <c r="E300" s="663" t="s">
        <v>571</v>
      </c>
      <c r="F300" s="664" t="s">
        <v>2798</v>
      </c>
      <c r="G300" s="663" t="s">
        <v>576</v>
      </c>
      <c r="H300" s="663" t="s">
        <v>1568</v>
      </c>
      <c r="I300" s="663" t="s">
        <v>1569</v>
      </c>
      <c r="J300" s="663" t="s">
        <v>1570</v>
      </c>
      <c r="K300" s="663" t="s">
        <v>1571</v>
      </c>
      <c r="L300" s="665">
        <v>6050.01</v>
      </c>
      <c r="M300" s="665">
        <v>2</v>
      </c>
      <c r="N300" s="666">
        <v>12100.02</v>
      </c>
    </row>
    <row r="301" spans="1:14" ht="14.4" customHeight="1" x14ac:dyDescent="0.3">
      <c r="A301" s="661" t="s">
        <v>543</v>
      </c>
      <c r="B301" s="662" t="s">
        <v>2791</v>
      </c>
      <c r="C301" s="663" t="s">
        <v>553</v>
      </c>
      <c r="D301" s="664" t="s">
        <v>2793</v>
      </c>
      <c r="E301" s="663" t="s">
        <v>571</v>
      </c>
      <c r="F301" s="664" t="s">
        <v>2798</v>
      </c>
      <c r="G301" s="663" t="s">
        <v>576</v>
      </c>
      <c r="H301" s="663" t="s">
        <v>1572</v>
      </c>
      <c r="I301" s="663" t="s">
        <v>1572</v>
      </c>
      <c r="J301" s="663" t="s">
        <v>1268</v>
      </c>
      <c r="K301" s="663" t="s">
        <v>688</v>
      </c>
      <c r="L301" s="665">
        <v>365.97024707499992</v>
      </c>
      <c r="M301" s="665">
        <v>45.6</v>
      </c>
      <c r="N301" s="666">
        <v>16688.243266619997</v>
      </c>
    </row>
    <row r="302" spans="1:14" ht="14.4" customHeight="1" x14ac:dyDescent="0.3">
      <c r="A302" s="661" t="s">
        <v>543</v>
      </c>
      <c r="B302" s="662" t="s">
        <v>2791</v>
      </c>
      <c r="C302" s="663" t="s">
        <v>553</v>
      </c>
      <c r="D302" s="664" t="s">
        <v>2793</v>
      </c>
      <c r="E302" s="663" t="s">
        <v>571</v>
      </c>
      <c r="F302" s="664" t="s">
        <v>2798</v>
      </c>
      <c r="G302" s="663" t="s">
        <v>576</v>
      </c>
      <c r="H302" s="663" t="s">
        <v>1573</v>
      </c>
      <c r="I302" s="663" t="s">
        <v>624</v>
      </c>
      <c r="J302" s="663" t="s">
        <v>1574</v>
      </c>
      <c r="K302" s="663"/>
      <c r="L302" s="665">
        <v>33.29999055326946</v>
      </c>
      <c r="M302" s="665">
        <v>297</v>
      </c>
      <c r="N302" s="666">
        <v>9890.0971943210297</v>
      </c>
    </row>
    <row r="303" spans="1:14" ht="14.4" customHeight="1" x14ac:dyDescent="0.3">
      <c r="A303" s="661" t="s">
        <v>543</v>
      </c>
      <c r="B303" s="662" t="s">
        <v>2791</v>
      </c>
      <c r="C303" s="663" t="s">
        <v>553</v>
      </c>
      <c r="D303" s="664" t="s">
        <v>2793</v>
      </c>
      <c r="E303" s="663" t="s">
        <v>571</v>
      </c>
      <c r="F303" s="664" t="s">
        <v>2798</v>
      </c>
      <c r="G303" s="663" t="s">
        <v>576</v>
      </c>
      <c r="H303" s="663" t="s">
        <v>1575</v>
      </c>
      <c r="I303" s="663" t="s">
        <v>1576</v>
      </c>
      <c r="J303" s="663" t="s">
        <v>1577</v>
      </c>
      <c r="K303" s="663" t="s">
        <v>1578</v>
      </c>
      <c r="L303" s="665">
        <v>257.92695704643279</v>
      </c>
      <c r="M303" s="665">
        <v>1</v>
      </c>
      <c r="N303" s="666">
        <v>257.92695704643279</v>
      </c>
    </row>
    <row r="304" spans="1:14" ht="14.4" customHeight="1" x14ac:dyDescent="0.3">
      <c r="A304" s="661" t="s">
        <v>543</v>
      </c>
      <c r="B304" s="662" t="s">
        <v>2791</v>
      </c>
      <c r="C304" s="663" t="s">
        <v>553</v>
      </c>
      <c r="D304" s="664" t="s">
        <v>2793</v>
      </c>
      <c r="E304" s="663" t="s">
        <v>571</v>
      </c>
      <c r="F304" s="664" t="s">
        <v>2798</v>
      </c>
      <c r="G304" s="663" t="s">
        <v>576</v>
      </c>
      <c r="H304" s="663" t="s">
        <v>1579</v>
      </c>
      <c r="I304" s="663" t="s">
        <v>1580</v>
      </c>
      <c r="J304" s="663" t="s">
        <v>1581</v>
      </c>
      <c r="K304" s="663" t="s">
        <v>1582</v>
      </c>
      <c r="L304" s="665">
        <v>66.894000000000005</v>
      </c>
      <c r="M304" s="665">
        <v>5</v>
      </c>
      <c r="N304" s="666">
        <v>334.47</v>
      </c>
    </row>
    <row r="305" spans="1:14" ht="14.4" customHeight="1" x14ac:dyDescent="0.3">
      <c r="A305" s="661" t="s">
        <v>543</v>
      </c>
      <c r="B305" s="662" t="s">
        <v>2791</v>
      </c>
      <c r="C305" s="663" t="s">
        <v>553</v>
      </c>
      <c r="D305" s="664" t="s">
        <v>2793</v>
      </c>
      <c r="E305" s="663" t="s">
        <v>571</v>
      </c>
      <c r="F305" s="664" t="s">
        <v>2798</v>
      </c>
      <c r="G305" s="663" t="s">
        <v>576</v>
      </c>
      <c r="H305" s="663" t="s">
        <v>1583</v>
      </c>
      <c r="I305" s="663" t="s">
        <v>1583</v>
      </c>
      <c r="J305" s="663" t="s">
        <v>1584</v>
      </c>
      <c r="K305" s="663" t="s">
        <v>1585</v>
      </c>
      <c r="L305" s="665">
        <v>179.81</v>
      </c>
      <c r="M305" s="665">
        <v>2</v>
      </c>
      <c r="N305" s="666">
        <v>359.62</v>
      </c>
    </row>
    <row r="306" spans="1:14" ht="14.4" customHeight="1" x14ac:dyDescent="0.3">
      <c r="A306" s="661" t="s">
        <v>543</v>
      </c>
      <c r="B306" s="662" t="s">
        <v>2791</v>
      </c>
      <c r="C306" s="663" t="s">
        <v>553</v>
      </c>
      <c r="D306" s="664" t="s">
        <v>2793</v>
      </c>
      <c r="E306" s="663" t="s">
        <v>571</v>
      </c>
      <c r="F306" s="664" t="s">
        <v>2798</v>
      </c>
      <c r="G306" s="663" t="s">
        <v>576</v>
      </c>
      <c r="H306" s="663" t="s">
        <v>1586</v>
      </c>
      <c r="I306" s="663" t="s">
        <v>1587</v>
      </c>
      <c r="J306" s="663" t="s">
        <v>1588</v>
      </c>
      <c r="K306" s="663" t="s">
        <v>1526</v>
      </c>
      <c r="L306" s="665">
        <v>36.884625000000007</v>
      </c>
      <c r="M306" s="665">
        <v>320</v>
      </c>
      <c r="N306" s="666">
        <v>11803.080000000002</v>
      </c>
    </row>
    <row r="307" spans="1:14" ht="14.4" customHeight="1" x14ac:dyDescent="0.3">
      <c r="A307" s="661" t="s">
        <v>543</v>
      </c>
      <c r="B307" s="662" t="s">
        <v>2791</v>
      </c>
      <c r="C307" s="663" t="s">
        <v>553</v>
      </c>
      <c r="D307" s="664" t="s">
        <v>2793</v>
      </c>
      <c r="E307" s="663" t="s">
        <v>571</v>
      </c>
      <c r="F307" s="664" t="s">
        <v>2798</v>
      </c>
      <c r="G307" s="663" t="s">
        <v>576</v>
      </c>
      <c r="H307" s="663" t="s">
        <v>1589</v>
      </c>
      <c r="I307" s="663" t="s">
        <v>1590</v>
      </c>
      <c r="J307" s="663" t="s">
        <v>1591</v>
      </c>
      <c r="K307" s="663" t="s">
        <v>1592</v>
      </c>
      <c r="L307" s="665">
        <v>83.130071632277563</v>
      </c>
      <c r="M307" s="665">
        <v>3</v>
      </c>
      <c r="N307" s="666">
        <v>249.39021489683267</v>
      </c>
    </row>
    <row r="308" spans="1:14" ht="14.4" customHeight="1" x14ac:dyDescent="0.3">
      <c r="A308" s="661" t="s">
        <v>543</v>
      </c>
      <c r="B308" s="662" t="s">
        <v>2791</v>
      </c>
      <c r="C308" s="663" t="s">
        <v>553</v>
      </c>
      <c r="D308" s="664" t="s">
        <v>2793</v>
      </c>
      <c r="E308" s="663" t="s">
        <v>571</v>
      </c>
      <c r="F308" s="664" t="s">
        <v>2798</v>
      </c>
      <c r="G308" s="663" t="s">
        <v>576</v>
      </c>
      <c r="H308" s="663" t="s">
        <v>1593</v>
      </c>
      <c r="I308" s="663" t="s">
        <v>1594</v>
      </c>
      <c r="J308" s="663" t="s">
        <v>1595</v>
      </c>
      <c r="K308" s="663" t="s">
        <v>1596</v>
      </c>
      <c r="L308" s="665">
        <v>155.13000000000005</v>
      </c>
      <c r="M308" s="665">
        <v>2</v>
      </c>
      <c r="N308" s="666">
        <v>310.2600000000001</v>
      </c>
    </row>
    <row r="309" spans="1:14" ht="14.4" customHeight="1" x14ac:dyDescent="0.3">
      <c r="A309" s="661" t="s">
        <v>543</v>
      </c>
      <c r="B309" s="662" t="s">
        <v>2791</v>
      </c>
      <c r="C309" s="663" t="s">
        <v>553</v>
      </c>
      <c r="D309" s="664" t="s">
        <v>2793</v>
      </c>
      <c r="E309" s="663" t="s">
        <v>571</v>
      </c>
      <c r="F309" s="664" t="s">
        <v>2798</v>
      </c>
      <c r="G309" s="663" t="s">
        <v>576</v>
      </c>
      <c r="H309" s="663" t="s">
        <v>1597</v>
      </c>
      <c r="I309" s="663" t="s">
        <v>1598</v>
      </c>
      <c r="J309" s="663" t="s">
        <v>1599</v>
      </c>
      <c r="K309" s="663" t="s">
        <v>1600</v>
      </c>
      <c r="L309" s="665">
        <v>59.900000000000013</v>
      </c>
      <c r="M309" s="665">
        <v>1</v>
      </c>
      <c r="N309" s="666">
        <v>59.900000000000013</v>
      </c>
    </row>
    <row r="310" spans="1:14" ht="14.4" customHeight="1" x14ac:dyDescent="0.3">
      <c r="A310" s="661" t="s">
        <v>543</v>
      </c>
      <c r="B310" s="662" t="s">
        <v>2791</v>
      </c>
      <c r="C310" s="663" t="s">
        <v>553</v>
      </c>
      <c r="D310" s="664" t="s">
        <v>2793</v>
      </c>
      <c r="E310" s="663" t="s">
        <v>571</v>
      </c>
      <c r="F310" s="664" t="s">
        <v>2798</v>
      </c>
      <c r="G310" s="663" t="s">
        <v>576</v>
      </c>
      <c r="H310" s="663" t="s">
        <v>1601</v>
      </c>
      <c r="I310" s="663" t="s">
        <v>1602</v>
      </c>
      <c r="J310" s="663" t="s">
        <v>1511</v>
      </c>
      <c r="K310" s="663" t="s">
        <v>1603</v>
      </c>
      <c r="L310" s="665">
        <v>95.480000000000018</v>
      </c>
      <c r="M310" s="665">
        <v>8</v>
      </c>
      <c r="N310" s="666">
        <v>763.84000000000015</v>
      </c>
    </row>
    <row r="311" spans="1:14" ht="14.4" customHeight="1" x14ac:dyDescent="0.3">
      <c r="A311" s="661" t="s">
        <v>543</v>
      </c>
      <c r="B311" s="662" t="s">
        <v>2791</v>
      </c>
      <c r="C311" s="663" t="s">
        <v>553</v>
      </c>
      <c r="D311" s="664" t="s">
        <v>2793</v>
      </c>
      <c r="E311" s="663" t="s">
        <v>571</v>
      </c>
      <c r="F311" s="664" t="s">
        <v>2798</v>
      </c>
      <c r="G311" s="663" t="s">
        <v>576</v>
      </c>
      <c r="H311" s="663" t="s">
        <v>1604</v>
      </c>
      <c r="I311" s="663" t="s">
        <v>1605</v>
      </c>
      <c r="J311" s="663" t="s">
        <v>1606</v>
      </c>
      <c r="K311" s="663" t="s">
        <v>1607</v>
      </c>
      <c r="L311" s="665">
        <v>63.650000000000013</v>
      </c>
      <c r="M311" s="665">
        <v>2</v>
      </c>
      <c r="N311" s="666">
        <v>127.30000000000003</v>
      </c>
    </row>
    <row r="312" spans="1:14" ht="14.4" customHeight="1" x14ac:dyDescent="0.3">
      <c r="A312" s="661" t="s">
        <v>543</v>
      </c>
      <c r="B312" s="662" t="s">
        <v>2791</v>
      </c>
      <c r="C312" s="663" t="s">
        <v>553</v>
      </c>
      <c r="D312" s="664" t="s">
        <v>2793</v>
      </c>
      <c r="E312" s="663" t="s">
        <v>571</v>
      </c>
      <c r="F312" s="664" t="s">
        <v>2798</v>
      </c>
      <c r="G312" s="663" t="s">
        <v>576</v>
      </c>
      <c r="H312" s="663" t="s">
        <v>1608</v>
      </c>
      <c r="I312" s="663" t="s">
        <v>1609</v>
      </c>
      <c r="J312" s="663" t="s">
        <v>1610</v>
      </c>
      <c r="K312" s="663" t="s">
        <v>1611</v>
      </c>
      <c r="L312" s="665">
        <v>180.66124750056363</v>
      </c>
      <c r="M312" s="665">
        <v>48</v>
      </c>
      <c r="N312" s="666">
        <v>8671.7398800270548</v>
      </c>
    </row>
    <row r="313" spans="1:14" ht="14.4" customHeight="1" x14ac:dyDescent="0.3">
      <c r="A313" s="661" t="s">
        <v>543</v>
      </c>
      <c r="B313" s="662" t="s">
        <v>2791</v>
      </c>
      <c r="C313" s="663" t="s">
        <v>553</v>
      </c>
      <c r="D313" s="664" t="s">
        <v>2793</v>
      </c>
      <c r="E313" s="663" t="s">
        <v>571</v>
      </c>
      <c r="F313" s="664" t="s">
        <v>2798</v>
      </c>
      <c r="G313" s="663" t="s">
        <v>576</v>
      </c>
      <c r="H313" s="663" t="s">
        <v>1612</v>
      </c>
      <c r="I313" s="663" t="s">
        <v>1613</v>
      </c>
      <c r="J313" s="663" t="s">
        <v>1614</v>
      </c>
      <c r="K313" s="663" t="s">
        <v>1615</v>
      </c>
      <c r="L313" s="665">
        <v>240.92000000000016</v>
      </c>
      <c r="M313" s="665">
        <v>1</v>
      </c>
      <c r="N313" s="666">
        <v>240.92000000000016</v>
      </c>
    </row>
    <row r="314" spans="1:14" ht="14.4" customHeight="1" x14ac:dyDescent="0.3">
      <c r="A314" s="661" t="s">
        <v>543</v>
      </c>
      <c r="B314" s="662" t="s">
        <v>2791</v>
      </c>
      <c r="C314" s="663" t="s">
        <v>553</v>
      </c>
      <c r="D314" s="664" t="s">
        <v>2793</v>
      </c>
      <c r="E314" s="663" t="s">
        <v>571</v>
      </c>
      <c r="F314" s="664" t="s">
        <v>2798</v>
      </c>
      <c r="G314" s="663" t="s">
        <v>576</v>
      </c>
      <c r="H314" s="663" t="s">
        <v>1616</v>
      </c>
      <c r="I314" s="663" t="s">
        <v>1617</v>
      </c>
      <c r="J314" s="663" t="s">
        <v>1618</v>
      </c>
      <c r="K314" s="663" t="s">
        <v>1619</v>
      </c>
      <c r="L314" s="665">
        <v>68.154331612868205</v>
      </c>
      <c r="M314" s="665">
        <v>300</v>
      </c>
      <c r="N314" s="666">
        <v>20446.299483860461</v>
      </c>
    </row>
    <row r="315" spans="1:14" ht="14.4" customHeight="1" x14ac:dyDescent="0.3">
      <c r="A315" s="661" t="s">
        <v>543</v>
      </c>
      <c r="B315" s="662" t="s">
        <v>2791</v>
      </c>
      <c r="C315" s="663" t="s">
        <v>553</v>
      </c>
      <c r="D315" s="664" t="s">
        <v>2793</v>
      </c>
      <c r="E315" s="663" t="s">
        <v>571</v>
      </c>
      <c r="F315" s="664" t="s">
        <v>2798</v>
      </c>
      <c r="G315" s="663" t="s">
        <v>576</v>
      </c>
      <c r="H315" s="663" t="s">
        <v>1620</v>
      </c>
      <c r="I315" s="663" t="s">
        <v>1621</v>
      </c>
      <c r="J315" s="663" t="s">
        <v>1622</v>
      </c>
      <c r="K315" s="663" t="s">
        <v>1623</v>
      </c>
      <c r="L315" s="665">
        <v>563.9703477726207</v>
      </c>
      <c r="M315" s="665">
        <v>4</v>
      </c>
      <c r="N315" s="666">
        <v>2255.8813910904828</v>
      </c>
    </row>
    <row r="316" spans="1:14" ht="14.4" customHeight="1" x14ac:dyDescent="0.3">
      <c r="A316" s="661" t="s">
        <v>543</v>
      </c>
      <c r="B316" s="662" t="s">
        <v>2791</v>
      </c>
      <c r="C316" s="663" t="s">
        <v>553</v>
      </c>
      <c r="D316" s="664" t="s">
        <v>2793</v>
      </c>
      <c r="E316" s="663" t="s">
        <v>571</v>
      </c>
      <c r="F316" s="664" t="s">
        <v>2798</v>
      </c>
      <c r="G316" s="663" t="s">
        <v>576</v>
      </c>
      <c r="H316" s="663" t="s">
        <v>1624</v>
      </c>
      <c r="I316" s="663" t="s">
        <v>1625</v>
      </c>
      <c r="J316" s="663" t="s">
        <v>1626</v>
      </c>
      <c r="K316" s="663" t="s">
        <v>1627</v>
      </c>
      <c r="L316" s="665">
        <v>539.3900000000001</v>
      </c>
      <c r="M316" s="665">
        <v>5</v>
      </c>
      <c r="N316" s="666">
        <v>2696.9500000000003</v>
      </c>
    </row>
    <row r="317" spans="1:14" ht="14.4" customHeight="1" x14ac:dyDescent="0.3">
      <c r="A317" s="661" t="s">
        <v>543</v>
      </c>
      <c r="B317" s="662" t="s">
        <v>2791</v>
      </c>
      <c r="C317" s="663" t="s">
        <v>553</v>
      </c>
      <c r="D317" s="664" t="s">
        <v>2793</v>
      </c>
      <c r="E317" s="663" t="s">
        <v>571</v>
      </c>
      <c r="F317" s="664" t="s">
        <v>2798</v>
      </c>
      <c r="G317" s="663" t="s">
        <v>576</v>
      </c>
      <c r="H317" s="663" t="s">
        <v>1628</v>
      </c>
      <c r="I317" s="663" t="s">
        <v>1628</v>
      </c>
      <c r="J317" s="663" t="s">
        <v>1629</v>
      </c>
      <c r="K317" s="663" t="s">
        <v>1630</v>
      </c>
      <c r="L317" s="665">
        <v>324.16999999999996</v>
      </c>
      <c r="M317" s="665">
        <v>252</v>
      </c>
      <c r="N317" s="666">
        <v>81690.84</v>
      </c>
    </row>
    <row r="318" spans="1:14" ht="14.4" customHeight="1" x14ac:dyDescent="0.3">
      <c r="A318" s="661" t="s">
        <v>543</v>
      </c>
      <c r="B318" s="662" t="s">
        <v>2791</v>
      </c>
      <c r="C318" s="663" t="s">
        <v>553</v>
      </c>
      <c r="D318" s="664" t="s">
        <v>2793</v>
      </c>
      <c r="E318" s="663" t="s">
        <v>571</v>
      </c>
      <c r="F318" s="664" t="s">
        <v>2798</v>
      </c>
      <c r="G318" s="663" t="s">
        <v>576</v>
      </c>
      <c r="H318" s="663" t="s">
        <v>1631</v>
      </c>
      <c r="I318" s="663" t="s">
        <v>1632</v>
      </c>
      <c r="J318" s="663" t="s">
        <v>1633</v>
      </c>
      <c r="K318" s="663" t="s">
        <v>1634</v>
      </c>
      <c r="L318" s="665">
        <v>75.64</v>
      </c>
      <c r="M318" s="665">
        <v>5</v>
      </c>
      <c r="N318" s="666">
        <v>378.2</v>
      </c>
    </row>
    <row r="319" spans="1:14" ht="14.4" customHeight="1" x14ac:dyDescent="0.3">
      <c r="A319" s="661" t="s">
        <v>543</v>
      </c>
      <c r="B319" s="662" t="s">
        <v>2791</v>
      </c>
      <c r="C319" s="663" t="s">
        <v>553</v>
      </c>
      <c r="D319" s="664" t="s">
        <v>2793</v>
      </c>
      <c r="E319" s="663" t="s">
        <v>571</v>
      </c>
      <c r="F319" s="664" t="s">
        <v>2798</v>
      </c>
      <c r="G319" s="663" t="s">
        <v>576</v>
      </c>
      <c r="H319" s="663" t="s">
        <v>1635</v>
      </c>
      <c r="I319" s="663" t="s">
        <v>1636</v>
      </c>
      <c r="J319" s="663" t="s">
        <v>1499</v>
      </c>
      <c r="K319" s="663" t="s">
        <v>1637</v>
      </c>
      <c r="L319" s="665">
        <v>104.31000000000003</v>
      </c>
      <c r="M319" s="665">
        <v>2</v>
      </c>
      <c r="N319" s="666">
        <v>208.62000000000006</v>
      </c>
    </row>
    <row r="320" spans="1:14" ht="14.4" customHeight="1" x14ac:dyDescent="0.3">
      <c r="A320" s="661" t="s">
        <v>543</v>
      </c>
      <c r="B320" s="662" t="s">
        <v>2791</v>
      </c>
      <c r="C320" s="663" t="s">
        <v>553</v>
      </c>
      <c r="D320" s="664" t="s">
        <v>2793</v>
      </c>
      <c r="E320" s="663" t="s">
        <v>571</v>
      </c>
      <c r="F320" s="664" t="s">
        <v>2798</v>
      </c>
      <c r="G320" s="663" t="s">
        <v>576</v>
      </c>
      <c r="H320" s="663" t="s">
        <v>1638</v>
      </c>
      <c r="I320" s="663" t="s">
        <v>1639</v>
      </c>
      <c r="J320" s="663" t="s">
        <v>1640</v>
      </c>
      <c r="K320" s="663" t="s">
        <v>1641</v>
      </c>
      <c r="L320" s="665">
        <v>770.43000000000018</v>
      </c>
      <c r="M320" s="665">
        <v>1</v>
      </c>
      <c r="N320" s="666">
        <v>770.43000000000018</v>
      </c>
    </row>
    <row r="321" spans="1:14" ht="14.4" customHeight="1" x14ac:dyDescent="0.3">
      <c r="A321" s="661" t="s">
        <v>543</v>
      </c>
      <c r="B321" s="662" t="s">
        <v>2791</v>
      </c>
      <c r="C321" s="663" t="s">
        <v>553</v>
      </c>
      <c r="D321" s="664" t="s">
        <v>2793</v>
      </c>
      <c r="E321" s="663" t="s">
        <v>571</v>
      </c>
      <c r="F321" s="664" t="s">
        <v>2798</v>
      </c>
      <c r="G321" s="663" t="s">
        <v>576</v>
      </c>
      <c r="H321" s="663" t="s">
        <v>1642</v>
      </c>
      <c r="I321" s="663" t="s">
        <v>1643</v>
      </c>
      <c r="J321" s="663" t="s">
        <v>1644</v>
      </c>
      <c r="K321" s="663" t="s">
        <v>1645</v>
      </c>
      <c r="L321" s="665">
        <v>410.16999999999996</v>
      </c>
      <c r="M321" s="665">
        <v>4</v>
      </c>
      <c r="N321" s="666">
        <v>1640.6799999999998</v>
      </c>
    </row>
    <row r="322" spans="1:14" ht="14.4" customHeight="1" x14ac:dyDescent="0.3">
      <c r="A322" s="661" t="s">
        <v>543</v>
      </c>
      <c r="B322" s="662" t="s">
        <v>2791</v>
      </c>
      <c r="C322" s="663" t="s">
        <v>553</v>
      </c>
      <c r="D322" s="664" t="s">
        <v>2793</v>
      </c>
      <c r="E322" s="663" t="s">
        <v>571</v>
      </c>
      <c r="F322" s="664" t="s">
        <v>2798</v>
      </c>
      <c r="G322" s="663" t="s">
        <v>576</v>
      </c>
      <c r="H322" s="663" t="s">
        <v>1646</v>
      </c>
      <c r="I322" s="663" t="s">
        <v>1647</v>
      </c>
      <c r="J322" s="663" t="s">
        <v>1648</v>
      </c>
      <c r="K322" s="663" t="s">
        <v>1649</v>
      </c>
      <c r="L322" s="665">
        <v>332.49333333333334</v>
      </c>
      <c r="M322" s="665">
        <v>3</v>
      </c>
      <c r="N322" s="666">
        <v>997.48</v>
      </c>
    </row>
    <row r="323" spans="1:14" ht="14.4" customHeight="1" x14ac:dyDescent="0.3">
      <c r="A323" s="661" t="s">
        <v>543</v>
      </c>
      <c r="B323" s="662" t="s">
        <v>2791</v>
      </c>
      <c r="C323" s="663" t="s">
        <v>553</v>
      </c>
      <c r="D323" s="664" t="s">
        <v>2793</v>
      </c>
      <c r="E323" s="663" t="s">
        <v>571</v>
      </c>
      <c r="F323" s="664" t="s">
        <v>2798</v>
      </c>
      <c r="G323" s="663" t="s">
        <v>576</v>
      </c>
      <c r="H323" s="663" t="s">
        <v>1650</v>
      </c>
      <c r="I323" s="663" t="s">
        <v>1651</v>
      </c>
      <c r="J323" s="663" t="s">
        <v>1652</v>
      </c>
      <c r="K323" s="663" t="s">
        <v>1653</v>
      </c>
      <c r="L323" s="665">
        <v>103.16100432424751</v>
      </c>
      <c r="M323" s="665">
        <v>55</v>
      </c>
      <c r="N323" s="666">
        <v>5673.8552378336135</v>
      </c>
    </row>
    <row r="324" spans="1:14" ht="14.4" customHeight="1" x14ac:dyDescent="0.3">
      <c r="A324" s="661" t="s">
        <v>543</v>
      </c>
      <c r="B324" s="662" t="s">
        <v>2791</v>
      </c>
      <c r="C324" s="663" t="s">
        <v>553</v>
      </c>
      <c r="D324" s="664" t="s">
        <v>2793</v>
      </c>
      <c r="E324" s="663" t="s">
        <v>571</v>
      </c>
      <c r="F324" s="664" t="s">
        <v>2798</v>
      </c>
      <c r="G324" s="663" t="s">
        <v>576</v>
      </c>
      <c r="H324" s="663" t="s">
        <v>1654</v>
      </c>
      <c r="I324" s="663" t="s">
        <v>1654</v>
      </c>
      <c r="J324" s="663" t="s">
        <v>1655</v>
      </c>
      <c r="K324" s="663" t="s">
        <v>1656</v>
      </c>
      <c r="L324" s="665">
        <v>606.50984078919805</v>
      </c>
      <c r="M324" s="665">
        <v>21</v>
      </c>
      <c r="N324" s="666">
        <v>12736.706656573158</v>
      </c>
    </row>
    <row r="325" spans="1:14" ht="14.4" customHeight="1" x14ac:dyDescent="0.3">
      <c r="A325" s="661" t="s">
        <v>543</v>
      </c>
      <c r="B325" s="662" t="s">
        <v>2791</v>
      </c>
      <c r="C325" s="663" t="s">
        <v>553</v>
      </c>
      <c r="D325" s="664" t="s">
        <v>2793</v>
      </c>
      <c r="E325" s="663" t="s">
        <v>571</v>
      </c>
      <c r="F325" s="664" t="s">
        <v>2798</v>
      </c>
      <c r="G325" s="663" t="s">
        <v>576</v>
      </c>
      <c r="H325" s="663" t="s">
        <v>1657</v>
      </c>
      <c r="I325" s="663" t="s">
        <v>1658</v>
      </c>
      <c r="J325" s="663" t="s">
        <v>1659</v>
      </c>
      <c r="K325" s="663" t="s">
        <v>1526</v>
      </c>
      <c r="L325" s="665">
        <v>80.380952410026708</v>
      </c>
      <c r="M325" s="665">
        <v>382</v>
      </c>
      <c r="N325" s="666">
        <v>30705.523820630202</v>
      </c>
    </row>
    <row r="326" spans="1:14" ht="14.4" customHeight="1" x14ac:dyDescent="0.3">
      <c r="A326" s="661" t="s">
        <v>543</v>
      </c>
      <c r="B326" s="662" t="s">
        <v>2791</v>
      </c>
      <c r="C326" s="663" t="s">
        <v>553</v>
      </c>
      <c r="D326" s="664" t="s">
        <v>2793</v>
      </c>
      <c r="E326" s="663" t="s">
        <v>571</v>
      </c>
      <c r="F326" s="664" t="s">
        <v>2798</v>
      </c>
      <c r="G326" s="663" t="s">
        <v>576</v>
      </c>
      <c r="H326" s="663" t="s">
        <v>1660</v>
      </c>
      <c r="I326" s="663" t="s">
        <v>1661</v>
      </c>
      <c r="J326" s="663" t="s">
        <v>1662</v>
      </c>
      <c r="K326" s="663" t="s">
        <v>1663</v>
      </c>
      <c r="L326" s="665">
        <v>586.38999999999965</v>
      </c>
      <c r="M326" s="665">
        <v>4</v>
      </c>
      <c r="N326" s="666">
        <v>2345.5599999999986</v>
      </c>
    </row>
    <row r="327" spans="1:14" ht="14.4" customHeight="1" x14ac:dyDescent="0.3">
      <c r="A327" s="661" t="s">
        <v>543</v>
      </c>
      <c r="B327" s="662" t="s">
        <v>2791</v>
      </c>
      <c r="C327" s="663" t="s">
        <v>553</v>
      </c>
      <c r="D327" s="664" t="s">
        <v>2793</v>
      </c>
      <c r="E327" s="663" t="s">
        <v>571</v>
      </c>
      <c r="F327" s="664" t="s">
        <v>2798</v>
      </c>
      <c r="G327" s="663" t="s">
        <v>576</v>
      </c>
      <c r="H327" s="663" t="s">
        <v>1664</v>
      </c>
      <c r="I327" s="663" t="s">
        <v>624</v>
      </c>
      <c r="J327" s="663" t="s">
        <v>1665</v>
      </c>
      <c r="K327" s="663" t="s">
        <v>1666</v>
      </c>
      <c r="L327" s="665">
        <v>1784.8499999999995</v>
      </c>
      <c r="M327" s="665">
        <v>1</v>
      </c>
      <c r="N327" s="666">
        <v>1784.8499999999995</v>
      </c>
    </row>
    <row r="328" spans="1:14" ht="14.4" customHeight="1" x14ac:dyDescent="0.3">
      <c r="A328" s="661" t="s">
        <v>543</v>
      </c>
      <c r="B328" s="662" t="s">
        <v>2791</v>
      </c>
      <c r="C328" s="663" t="s">
        <v>553</v>
      </c>
      <c r="D328" s="664" t="s">
        <v>2793</v>
      </c>
      <c r="E328" s="663" t="s">
        <v>571</v>
      </c>
      <c r="F328" s="664" t="s">
        <v>2798</v>
      </c>
      <c r="G328" s="663" t="s">
        <v>576</v>
      </c>
      <c r="H328" s="663" t="s">
        <v>1667</v>
      </c>
      <c r="I328" s="663" t="s">
        <v>1668</v>
      </c>
      <c r="J328" s="663" t="s">
        <v>1669</v>
      </c>
      <c r="K328" s="663" t="s">
        <v>1670</v>
      </c>
      <c r="L328" s="665">
        <v>81.28000000000003</v>
      </c>
      <c r="M328" s="665">
        <v>2</v>
      </c>
      <c r="N328" s="666">
        <v>162.56000000000006</v>
      </c>
    </row>
    <row r="329" spans="1:14" ht="14.4" customHeight="1" x14ac:dyDescent="0.3">
      <c r="A329" s="661" t="s">
        <v>543</v>
      </c>
      <c r="B329" s="662" t="s">
        <v>2791</v>
      </c>
      <c r="C329" s="663" t="s">
        <v>553</v>
      </c>
      <c r="D329" s="664" t="s">
        <v>2793</v>
      </c>
      <c r="E329" s="663" t="s">
        <v>571</v>
      </c>
      <c r="F329" s="664" t="s">
        <v>2798</v>
      </c>
      <c r="G329" s="663" t="s">
        <v>576</v>
      </c>
      <c r="H329" s="663" t="s">
        <v>1671</v>
      </c>
      <c r="I329" s="663" t="s">
        <v>624</v>
      </c>
      <c r="J329" s="663" t="s">
        <v>1672</v>
      </c>
      <c r="K329" s="663" t="s">
        <v>1673</v>
      </c>
      <c r="L329" s="665">
        <v>65.128327956989253</v>
      </c>
      <c r="M329" s="665">
        <v>31</v>
      </c>
      <c r="N329" s="666">
        <v>2018.978166666667</v>
      </c>
    </row>
    <row r="330" spans="1:14" ht="14.4" customHeight="1" x14ac:dyDescent="0.3">
      <c r="A330" s="661" t="s">
        <v>543</v>
      </c>
      <c r="B330" s="662" t="s">
        <v>2791</v>
      </c>
      <c r="C330" s="663" t="s">
        <v>553</v>
      </c>
      <c r="D330" s="664" t="s">
        <v>2793</v>
      </c>
      <c r="E330" s="663" t="s">
        <v>571</v>
      </c>
      <c r="F330" s="664" t="s">
        <v>2798</v>
      </c>
      <c r="G330" s="663" t="s">
        <v>576</v>
      </c>
      <c r="H330" s="663" t="s">
        <v>1674</v>
      </c>
      <c r="I330" s="663" t="s">
        <v>624</v>
      </c>
      <c r="J330" s="663" t="s">
        <v>1675</v>
      </c>
      <c r="K330" s="663"/>
      <c r="L330" s="665">
        <v>179.94999999999985</v>
      </c>
      <c r="M330" s="665">
        <v>2</v>
      </c>
      <c r="N330" s="666">
        <v>359.89999999999969</v>
      </c>
    </row>
    <row r="331" spans="1:14" ht="14.4" customHeight="1" x14ac:dyDescent="0.3">
      <c r="A331" s="661" t="s">
        <v>543</v>
      </c>
      <c r="B331" s="662" t="s">
        <v>2791</v>
      </c>
      <c r="C331" s="663" t="s">
        <v>553</v>
      </c>
      <c r="D331" s="664" t="s">
        <v>2793</v>
      </c>
      <c r="E331" s="663" t="s">
        <v>571</v>
      </c>
      <c r="F331" s="664" t="s">
        <v>2798</v>
      </c>
      <c r="G331" s="663" t="s">
        <v>576</v>
      </c>
      <c r="H331" s="663" t="s">
        <v>1676</v>
      </c>
      <c r="I331" s="663" t="s">
        <v>1677</v>
      </c>
      <c r="J331" s="663" t="s">
        <v>1678</v>
      </c>
      <c r="K331" s="663" t="s">
        <v>1418</v>
      </c>
      <c r="L331" s="665">
        <v>934.00874999999996</v>
      </c>
      <c r="M331" s="665">
        <v>40</v>
      </c>
      <c r="N331" s="666">
        <v>37360.35</v>
      </c>
    </row>
    <row r="332" spans="1:14" ht="14.4" customHeight="1" x14ac:dyDescent="0.3">
      <c r="A332" s="661" t="s">
        <v>543</v>
      </c>
      <c r="B332" s="662" t="s">
        <v>2791</v>
      </c>
      <c r="C332" s="663" t="s">
        <v>553</v>
      </c>
      <c r="D332" s="664" t="s">
        <v>2793</v>
      </c>
      <c r="E332" s="663" t="s">
        <v>571</v>
      </c>
      <c r="F332" s="664" t="s">
        <v>2798</v>
      </c>
      <c r="G332" s="663" t="s">
        <v>576</v>
      </c>
      <c r="H332" s="663" t="s">
        <v>1679</v>
      </c>
      <c r="I332" s="663" t="s">
        <v>1680</v>
      </c>
      <c r="J332" s="663" t="s">
        <v>1681</v>
      </c>
      <c r="K332" s="663" t="s">
        <v>1682</v>
      </c>
      <c r="L332" s="665">
        <v>2145</v>
      </c>
      <c r="M332" s="665">
        <v>9</v>
      </c>
      <c r="N332" s="666">
        <v>19305</v>
      </c>
    </row>
    <row r="333" spans="1:14" ht="14.4" customHeight="1" x14ac:dyDescent="0.3">
      <c r="A333" s="661" t="s">
        <v>543</v>
      </c>
      <c r="B333" s="662" t="s">
        <v>2791</v>
      </c>
      <c r="C333" s="663" t="s">
        <v>553</v>
      </c>
      <c r="D333" s="664" t="s">
        <v>2793</v>
      </c>
      <c r="E333" s="663" t="s">
        <v>571</v>
      </c>
      <c r="F333" s="664" t="s">
        <v>2798</v>
      </c>
      <c r="G333" s="663" t="s">
        <v>576</v>
      </c>
      <c r="H333" s="663" t="s">
        <v>1683</v>
      </c>
      <c r="I333" s="663" t="s">
        <v>624</v>
      </c>
      <c r="J333" s="663" t="s">
        <v>1684</v>
      </c>
      <c r="K333" s="663"/>
      <c r="L333" s="665">
        <v>296.47000000000003</v>
      </c>
      <c r="M333" s="665">
        <v>3</v>
      </c>
      <c r="N333" s="666">
        <v>889.41000000000008</v>
      </c>
    </row>
    <row r="334" spans="1:14" ht="14.4" customHeight="1" x14ac:dyDescent="0.3">
      <c r="A334" s="661" t="s">
        <v>543</v>
      </c>
      <c r="B334" s="662" t="s">
        <v>2791</v>
      </c>
      <c r="C334" s="663" t="s">
        <v>553</v>
      </c>
      <c r="D334" s="664" t="s">
        <v>2793</v>
      </c>
      <c r="E334" s="663" t="s">
        <v>571</v>
      </c>
      <c r="F334" s="664" t="s">
        <v>2798</v>
      </c>
      <c r="G334" s="663" t="s">
        <v>576</v>
      </c>
      <c r="H334" s="663" t="s">
        <v>1685</v>
      </c>
      <c r="I334" s="663" t="s">
        <v>624</v>
      </c>
      <c r="J334" s="663" t="s">
        <v>1686</v>
      </c>
      <c r="K334" s="663" t="s">
        <v>1687</v>
      </c>
      <c r="L334" s="665">
        <v>496.68174990515087</v>
      </c>
      <c r="M334" s="665">
        <v>2</v>
      </c>
      <c r="N334" s="666">
        <v>993.36349981030173</v>
      </c>
    </row>
    <row r="335" spans="1:14" ht="14.4" customHeight="1" x14ac:dyDescent="0.3">
      <c r="A335" s="661" t="s">
        <v>543</v>
      </c>
      <c r="B335" s="662" t="s">
        <v>2791</v>
      </c>
      <c r="C335" s="663" t="s">
        <v>553</v>
      </c>
      <c r="D335" s="664" t="s">
        <v>2793</v>
      </c>
      <c r="E335" s="663" t="s">
        <v>571</v>
      </c>
      <c r="F335" s="664" t="s">
        <v>2798</v>
      </c>
      <c r="G335" s="663" t="s">
        <v>576</v>
      </c>
      <c r="H335" s="663" t="s">
        <v>1688</v>
      </c>
      <c r="I335" s="663" t="s">
        <v>624</v>
      </c>
      <c r="J335" s="663" t="s">
        <v>1689</v>
      </c>
      <c r="K335" s="663" t="s">
        <v>1690</v>
      </c>
      <c r="L335" s="665">
        <v>396.74333896001946</v>
      </c>
      <c r="M335" s="665">
        <v>733</v>
      </c>
      <c r="N335" s="666">
        <v>290812.86745769426</v>
      </c>
    </row>
    <row r="336" spans="1:14" ht="14.4" customHeight="1" x14ac:dyDescent="0.3">
      <c r="A336" s="661" t="s">
        <v>543</v>
      </c>
      <c r="B336" s="662" t="s">
        <v>2791</v>
      </c>
      <c r="C336" s="663" t="s">
        <v>553</v>
      </c>
      <c r="D336" s="664" t="s">
        <v>2793</v>
      </c>
      <c r="E336" s="663" t="s">
        <v>571</v>
      </c>
      <c r="F336" s="664" t="s">
        <v>2798</v>
      </c>
      <c r="G336" s="663" t="s">
        <v>576</v>
      </c>
      <c r="H336" s="663" t="s">
        <v>1691</v>
      </c>
      <c r="I336" s="663" t="s">
        <v>1691</v>
      </c>
      <c r="J336" s="663" t="s">
        <v>1692</v>
      </c>
      <c r="K336" s="663" t="s">
        <v>1693</v>
      </c>
      <c r="L336" s="665">
        <v>893.5002322985498</v>
      </c>
      <c r="M336" s="665">
        <v>198</v>
      </c>
      <c r="N336" s="666">
        <v>176913.04599511286</v>
      </c>
    </row>
    <row r="337" spans="1:14" ht="14.4" customHeight="1" x14ac:dyDescent="0.3">
      <c r="A337" s="661" t="s">
        <v>543</v>
      </c>
      <c r="B337" s="662" t="s">
        <v>2791</v>
      </c>
      <c r="C337" s="663" t="s">
        <v>553</v>
      </c>
      <c r="D337" s="664" t="s">
        <v>2793</v>
      </c>
      <c r="E337" s="663" t="s">
        <v>571</v>
      </c>
      <c r="F337" s="664" t="s">
        <v>2798</v>
      </c>
      <c r="G337" s="663" t="s">
        <v>576</v>
      </c>
      <c r="H337" s="663" t="s">
        <v>1694</v>
      </c>
      <c r="I337" s="663" t="s">
        <v>1695</v>
      </c>
      <c r="J337" s="663" t="s">
        <v>1696</v>
      </c>
      <c r="K337" s="663" t="s">
        <v>1697</v>
      </c>
      <c r="L337" s="665">
        <v>121.31000000000006</v>
      </c>
      <c r="M337" s="665">
        <v>1</v>
      </c>
      <c r="N337" s="666">
        <v>121.31000000000006</v>
      </c>
    </row>
    <row r="338" spans="1:14" ht="14.4" customHeight="1" x14ac:dyDescent="0.3">
      <c r="A338" s="661" t="s">
        <v>543</v>
      </c>
      <c r="B338" s="662" t="s">
        <v>2791</v>
      </c>
      <c r="C338" s="663" t="s">
        <v>553</v>
      </c>
      <c r="D338" s="664" t="s">
        <v>2793</v>
      </c>
      <c r="E338" s="663" t="s">
        <v>571</v>
      </c>
      <c r="F338" s="664" t="s">
        <v>2798</v>
      </c>
      <c r="G338" s="663" t="s">
        <v>576</v>
      </c>
      <c r="H338" s="663" t="s">
        <v>1698</v>
      </c>
      <c r="I338" s="663" t="s">
        <v>1699</v>
      </c>
      <c r="J338" s="663" t="s">
        <v>1700</v>
      </c>
      <c r="K338" s="663" t="s">
        <v>1701</v>
      </c>
      <c r="L338" s="665">
        <v>86.861999999999995</v>
      </c>
      <c r="M338" s="665">
        <v>25</v>
      </c>
      <c r="N338" s="666">
        <v>2171.5499999999997</v>
      </c>
    </row>
    <row r="339" spans="1:14" ht="14.4" customHeight="1" x14ac:dyDescent="0.3">
      <c r="A339" s="661" t="s">
        <v>543</v>
      </c>
      <c r="B339" s="662" t="s">
        <v>2791</v>
      </c>
      <c r="C339" s="663" t="s">
        <v>553</v>
      </c>
      <c r="D339" s="664" t="s">
        <v>2793</v>
      </c>
      <c r="E339" s="663" t="s">
        <v>571</v>
      </c>
      <c r="F339" s="664" t="s">
        <v>2798</v>
      </c>
      <c r="G339" s="663" t="s">
        <v>576</v>
      </c>
      <c r="H339" s="663" t="s">
        <v>1702</v>
      </c>
      <c r="I339" s="663" t="s">
        <v>624</v>
      </c>
      <c r="J339" s="663" t="s">
        <v>1703</v>
      </c>
      <c r="K339" s="663"/>
      <c r="L339" s="665">
        <v>259.64192867585268</v>
      </c>
      <c r="M339" s="665">
        <v>1</v>
      </c>
      <c r="N339" s="666">
        <v>259.64192867585268</v>
      </c>
    </row>
    <row r="340" spans="1:14" ht="14.4" customHeight="1" x14ac:dyDescent="0.3">
      <c r="A340" s="661" t="s">
        <v>543</v>
      </c>
      <c r="B340" s="662" t="s">
        <v>2791</v>
      </c>
      <c r="C340" s="663" t="s">
        <v>553</v>
      </c>
      <c r="D340" s="664" t="s">
        <v>2793</v>
      </c>
      <c r="E340" s="663" t="s">
        <v>571</v>
      </c>
      <c r="F340" s="664" t="s">
        <v>2798</v>
      </c>
      <c r="G340" s="663" t="s">
        <v>576</v>
      </c>
      <c r="H340" s="663" t="s">
        <v>1704</v>
      </c>
      <c r="I340" s="663" t="s">
        <v>1705</v>
      </c>
      <c r="J340" s="663" t="s">
        <v>1706</v>
      </c>
      <c r="K340" s="663" t="s">
        <v>1707</v>
      </c>
      <c r="L340" s="665">
        <v>47.23</v>
      </c>
      <c r="M340" s="665">
        <v>1</v>
      </c>
      <c r="N340" s="666">
        <v>47.23</v>
      </c>
    </row>
    <row r="341" spans="1:14" ht="14.4" customHeight="1" x14ac:dyDescent="0.3">
      <c r="A341" s="661" t="s">
        <v>543</v>
      </c>
      <c r="B341" s="662" t="s">
        <v>2791</v>
      </c>
      <c r="C341" s="663" t="s">
        <v>553</v>
      </c>
      <c r="D341" s="664" t="s">
        <v>2793</v>
      </c>
      <c r="E341" s="663" t="s">
        <v>571</v>
      </c>
      <c r="F341" s="664" t="s">
        <v>2798</v>
      </c>
      <c r="G341" s="663" t="s">
        <v>576</v>
      </c>
      <c r="H341" s="663" t="s">
        <v>1708</v>
      </c>
      <c r="I341" s="663" t="s">
        <v>624</v>
      </c>
      <c r="J341" s="663" t="s">
        <v>1709</v>
      </c>
      <c r="K341" s="663"/>
      <c r="L341" s="665">
        <v>44.045000000000002</v>
      </c>
      <c r="M341" s="665">
        <v>2</v>
      </c>
      <c r="N341" s="666">
        <v>88.09</v>
      </c>
    </row>
    <row r="342" spans="1:14" ht="14.4" customHeight="1" x14ac:dyDescent="0.3">
      <c r="A342" s="661" t="s">
        <v>543</v>
      </c>
      <c r="B342" s="662" t="s">
        <v>2791</v>
      </c>
      <c r="C342" s="663" t="s">
        <v>553</v>
      </c>
      <c r="D342" s="664" t="s">
        <v>2793</v>
      </c>
      <c r="E342" s="663" t="s">
        <v>571</v>
      </c>
      <c r="F342" s="664" t="s">
        <v>2798</v>
      </c>
      <c r="G342" s="663" t="s">
        <v>576</v>
      </c>
      <c r="H342" s="663" t="s">
        <v>1710</v>
      </c>
      <c r="I342" s="663" t="s">
        <v>1711</v>
      </c>
      <c r="J342" s="663" t="s">
        <v>1712</v>
      </c>
      <c r="K342" s="663" t="s">
        <v>1713</v>
      </c>
      <c r="L342" s="665">
        <v>124.95963496413225</v>
      </c>
      <c r="M342" s="665">
        <v>1</v>
      </c>
      <c r="N342" s="666">
        <v>124.95963496413225</v>
      </c>
    </row>
    <row r="343" spans="1:14" ht="14.4" customHeight="1" x14ac:dyDescent="0.3">
      <c r="A343" s="661" t="s">
        <v>543</v>
      </c>
      <c r="B343" s="662" t="s">
        <v>2791</v>
      </c>
      <c r="C343" s="663" t="s">
        <v>553</v>
      </c>
      <c r="D343" s="664" t="s">
        <v>2793</v>
      </c>
      <c r="E343" s="663" t="s">
        <v>571</v>
      </c>
      <c r="F343" s="664" t="s">
        <v>2798</v>
      </c>
      <c r="G343" s="663" t="s">
        <v>576</v>
      </c>
      <c r="H343" s="663" t="s">
        <v>1714</v>
      </c>
      <c r="I343" s="663" t="s">
        <v>624</v>
      </c>
      <c r="J343" s="663" t="s">
        <v>1715</v>
      </c>
      <c r="K343" s="663"/>
      <c r="L343" s="665">
        <v>90.302201774006946</v>
      </c>
      <c r="M343" s="665">
        <v>1</v>
      </c>
      <c r="N343" s="666">
        <v>90.302201774006946</v>
      </c>
    </row>
    <row r="344" spans="1:14" ht="14.4" customHeight="1" x14ac:dyDescent="0.3">
      <c r="A344" s="661" t="s">
        <v>543</v>
      </c>
      <c r="B344" s="662" t="s">
        <v>2791</v>
      </c>
      <c r="C344" s="663" t="s">
        <v>553</v>
      </c>
      <c r="D344" s="664" t="s">
        <v>2793</v>
      </c>
      <c r="E344" s="663" t="s">
        <v>571</v>
      </c>
      <c r="F344" s="664" t="s">
        <v>2798</v>
      </c>
      <c r="G344" s="663" t="s">
        <v>576</v>
      </c>
      <c r="H344" s="663" t="s">
        <v>1716</v>
      </c>
      <c r="I344" s="663" t="s">
        <v>1716</v>
      </c>
      <c r="J344" s="663" t="s">
        <v>1717</v>
      </c>
      <c r="K344" s="663" t="s">
        <v>1347</v>
      </c>
      <c r="L344" s="665">
        <v>393.43212763564185</v>
      </c>
      <c r="M344" s="665">
        <v>26</v>
      </c>
      <c r="N344" s="666">
        <v>10229.235318526687</v>
      </c>
    </row>
    <row r="345" spans="1:14" ht="14.4" customHeight="1" x14ac:dyDescent="0.3">
      <c r="A345" s="661" t="s">
        <v>543</v>
      </c>
      <c r="B345" s="662" t="s">
        <v>2791</v>
      </c>
      <c r="C345" s="663" t="s">
        <v>553</v>
      </c>
      <c r="D345" s="664" t="s">
        <v>2793</v>
      </c>
      <c r="E345" s="663" t="s">
        <v>571</v>
      </c>
      <c r="F345" s="664" t="s">
        <v>2798</v>
      </c>
      <c r="G345" s="663" t="s">
        <v>576</v>
      </c>
      <c r="H345" s="663" t="s">
        <v>1718</v>
      </c>
      <c r="I345" s="663" t="s">
        <v>624</v>
      </c>
      <c r="J345" s="663" t="s">
        <v>1719</v>
      </c>
      <c r="K345" s="663" t="s">
        <v>1720</v>
      </c>
      <c r="L345" s="665">
        <v>24.990000000000006</v>
      </c>
      <c r="M345" s="665">
        <v>4</v>
      </c>
      <c r="N345" s="666">
        <v>99.960000000000022</v>
      </c>
    </row>
    <row r="346" spans="1:14" ht="14.4" customHeight="1" x14ac:dyDescent="0.3">
      <c r="A346" s="661" t="s">
        <v>543</v>
      </c>
      <c r="B346" s="662" t="s">
        <v>2791</v>
      </c>
      <c r="C346" s="663" t="s">
        <v>553</v>
      </c>
      <c r="D346" s="664" t="s">
        <v>2793</v>
      </c>
      <c r="E346" s="663" t="s">
        <v>571</v>
      </c>
      <c r="F346" s="664" t="s">
        <v>2798</v>
      </c>
      <c r="G346" s="663" t="s">
        <v>576</v>
      </c>
      <c r="H346" s="663" t="s">
        <v>1721</v>
      </c>
      <c r="I346" s="663" t="s">
        <v>1722</v>
      </c>
      <c r="J346" s="663" t="s">
        <v>801</v>
      </c>
      <c r="K346" s="663" t="s">
        <v>1723</v>
      </c>
      <c r="L346" s="665">
        <v>107.32996578295345</v>
      </c>
      <c r="M346" s="665">
        <v>13</v>
      </c>
      <c r="N346" s="666">
        <v>1395.2895551783949</v>
      </c>
    </row>
    <row r="347" spans="1:14" ht="14.4" customHeight="1" x14ac:dyDescent="0.3">
      <c r="A347" s="661" t="s">
        <v>543</v>
      </c>
      <c r="B347" s="662" t="s">
        <v>2791</v>
      </c>
      <c r="C347" s="663" t="s">
        <v>553</v>
      </c>
      <c r="D347" s="664" t="s">
        <v>2793</v>
      </c>
      <c r="E347" s="663" t="s">
        <v>571</v>
      </c>
      <c r="F347" s="664" t="s">
        <v>2798</v>
      </c>
      <c r="G347" s="663" t="s">
        <v>576</v>
      </c>
      <c r="H347" s="663" t="s">
        <v>1724</v>
      </c>
      <c r="I347" s="663" t="s">
        <v>1725</v>
      </c>
      <c r="J347" s="663" t="s">
        <v>1726</v>
      </c>
      <c r="K347" s="663" t="s">
        <v>1727</v>
      </c>
      <c r="L347" s="665">
        <v>148.67000000000002</v>
      </c>
      <c r="M347" s="665">
        <v>2</v>
      </c>
      <c r="N347" s="666">
        <v>297.34000000000003</v>
      </c>
    </row>
    <row r="348" spans="1:14" ht="14.4" customHeight="1" x14ac:dyDescent="0.3">
      <c r="A348" s="661" t="s">
        <v>543</v>
      </c>
      <c r="B348" s="662" t="s">
        <v>2791</v>
      </c>
      <c r="C348" s="663" t="s">
        <v>553</v>
      </c>
      <c r="D348" s="664" t="s">
        <v>2793</v>
      </c>
      <c r="E348" s="663" t="s">
        <v>571</v>
      </c>
      <c r="F348" s="664" t="s">
        <v>2798</v>
      </c>
      <c r="G348" s="663" t="s">
        <v>576</v>
      </c>
      <c r="H348" s="663" t="s">
        <v>1728</v>
      </c>
      <c r="I348" s="663" t="s">
        <v>624</v>
      </c>
      <c r="J348" s="663" t="s">
        <v>1729</v>
      </c>
      <c r="K348" s="663"/>
      <c r="L348" s="665">
        <v>202.81160115219629</v>
      </c>
      <c r="M348" s="665">
        <v>1</v>
      </c>
      <c r="N348" s="666">
        <v>202.81160115219629</v>
      </c>
    </row>
    <row r="349" spans="1:14" ht="14.4" customHeight="1" x14ac:dyDescent="0.3">
      <c r="A349" s="661" t="s">
        <v>543</v>
      </c>
      <c r="B349" s="662" t="s">
        <v>2791</v>
      </c>
      <c r="C349" s="663" t="s">
        <v>553</v>
      </c>
      <c r="D349" s="664" t="s">
        <v>2793</v>
      </c>
      <c r="E349" s="663" t="s">
        <v>571</v>
      </c>
      <c r="F349" s="664" t="s">
        <v>2798</v>
      </c>
      <c r="G349" s="663" t="s">
        <v>576</v>
      </c>
      <c r="H349" s="663" t="s">
        <v>1730</v>
      </c>
      <c r="I349" s="663" t="s">
        <v>1731</v>
      </c>
      <c r="J349" s="663" t="s">
        <v>1648</v>
      </c>
      <c r="K349" s="663" t="s">
        <v>1732</v>
      </c>
      <c r="L349" s="665">
        <v>214.82822463293815</v>
      </c>
      <c r="M349" s="665">
        <v>6</v>
      </c>
      <c r="N349" s="666">
        <v>1288.9693477976289</v>
      </c>
    </row>
    <row r="350" spans="1:14" ht="14.4" customHeight="1" x14ac:dyDescent="0.3">
      <c r="A350" s="661" t="s">
        <v>543</v>
      </c>
      <c r="B350" s="662" t="s">
        <v>2791</v>
      </c>
      <c r="C350" s="663" t="s">
        <v>553</v>
      </c>
      <c r="D350" s="664" t="s">
        <v>2793</v>
      </c>
      <c r="E350" s="663" t="s">
        <v>571</v>
      </c>
      <c r="F350" s="664" t="s">
        <v>2798</v>
      </c>
      <c r="G350" s="663" t="s">
        <v>576</v>
      </c>
      <c r="H350" s="663" t="s">
        <v>1733</v>
      </c>
      <c r="I350" s="663" t="s">
        <v>624</v>
      </c>
      <c r="J350" s="663" t="s">
        <v>1734</v>
      </c>
      <c r="K350" s="663"/>
      <c r="L350" s="665">
        <v>408.01702185978979</v>
      </c>
      <c r="M350" s="665">
        <v>1</v>
      </c>
      <c r="N350" s="666">
        <v>408.01702185978979</v>
      </c>
    </row>
    <row r="351" spans="1:14" ht="14.4" customHeight="1" x14ac:dyDescent="0.3">
      <c r="A351" s="661" t="s">
        <v>543</v>
      </c>
      <c r="B351" s="662" t="s">
        <v>2791</v>
      </c>
      <c r="C351" s="663" t="s">
        <v>553</v>
      </c>
      <c r="D351" s="664" t="s">
        <v>2793</v>
      </c>
      <c r="E351" s="663" t="s">
        <v>571</v>
      </c>
      <c r="F351" s="664" t="s">
        <v>2798</v>
      </c>
      <c r="G351" s="663" t="s">
        <v>576</v>
      </c>
      <c r="H351" s="663" t="s">
        <v>1735</v>
      </c>
      <c r="I351" s="663" t="s">
        <v>624</v>
      </c>
      <c r="J351" s="663" t="s">
        <v>1736</v>
      </c>
      <c r="K351" s="663" t="s">
        <v>1737</v>
      </c>
      <c r="L351" s="665">
        <v>78.298870565800314</v>
      </c>
      <c r="M351" s="665">
        <v>2</v>
      </c>
      <c r="N351" s="666">
        <v>156.59774113160063</v>
      </c>
    </row>
    <row r="352" spans="1:14" ht="14.4" customHeight="1" x14ac:dyDescent="0.3">
      <c r="A352" s="661" t="s">
        <v>543</v>
      </c>
      <c r="B352" s="662" t="s">
        <v>2791</v>
      </c>
      <c r="C352" s="663" t="s">
        <v>553</v>
      </c>
      <c r="D352" s="664" t="s">
        <v>2793</v>
      </c>
      <c r="E352" s="663" t="s">
        <v>571</v>
      </c>
      <c r="F352" s="664" t="s">
        <v>2798</v>
      </c>
      <c r="G352" s="663" t="s">
        <v>576</v>
      </c>
      <c r="H352" s="663" t="s">
        <v>1738</v>
      </c>
      <c r="I352" s="663" t="s">
        <v>1739</v>
      </c>
      <c r="J352" s="663" t="s">
        <v>1740</v>
      </c>
      <c r="K352" s="663" t="s">
        <v>1741</v>
      </c>
      <c r="L352" s="665">
        <v>550.5</v>
      </c>
      <c r="M352" s="665">
        <v>4</v>
      </c>
      <c r="N352" s="666">
        <v>2202</v>
      </c>
    </row>
    <row r="353" spans="1:14" ht="14.4" customHeight="1" x14ac:dyDescent="0.3">
      <c r="A353" s="661" t="s">
        <v>543</v>
      </c>
      <c r="B353" s="662" t="s">
        <v>2791</v>
      </c>
      <c r="C353" s="663" t="s">
        <v>553</v>
      </c>
      <c r="D353" s="664" t="s">
        <v>2793</v>
      </c>
      <c r="E353" s="663" t="s">
        <v>571</v>
      </c>
      <c r="F353" s="664" t="s">
        <v>2798</v>
      </c>
      <c r="G353" s="663" t="s">
        <v>576</v>
      </c>
      <c r="H353" s="663" t="s">
        <v>1742</v>
      </c>
      <c r="I353" s="663" t="s">
        <v>1743</v>
      </c>
      <c r="J353" s="663" t="s">
        <v>1744</v>
      </c>
      <c r="K353" s="663" t="s">
        <v>1745</v>
      </c>
      <c r="L353" s="665">
        <v>141.77999999999997</v>
      </c>
      <c r="M353" s="665">
        <v>1</v>
      </c>
      <c r="N353" s="666">
        <v>141.77999999999997</v>
      </c>
    </row>
    <row r="354" spans="1:14" ht="14.4" customHeight="1" x14ac:dyDescent="0.3">
      <c r="A354" s="661" t="s">
        <v>543</v>
      </c>
      <c r="B354" s="662" t="s">
        <v>2791</v>
      </c>
      <c r="C354" s="663" t="s">
        <v>553</v>
      </c>
      <c r="D354" s="664" t="s">
        <v>2793</v>
      </c>
      <c r="E354" s="663" t="s">
        <v>571</v>
      </c>
      <c r="F354" s="664" t="s">
        <v>2798</v>
      </c>
      <c r="G354" s="663" t="s">
        <v>576</v>
      </c>
      <c r="H354" s="663" t="s">
        <v>1746</v>
      </c>
      <c r="I354" s="663" t="s">
        <v>624</v>
      </c>
      <c r="J354" s="663" t="s">
        <v>1747</v>
      </c>
      <c r="K354" s="663" t="s">
        <v>1748</v>
      </c>
      <c r="L354" s="665">
        <v>25.599999999999998</v>
      </c>
      <c r="M354" s="665">
        <v>4</v>
      </c>
      <c r="N354" s="666">
        <v>102.39999999999999</v>
      </c>
    </row>
    <row r="355" spans="1:14" ht="14.4" customHeight="1" x14ac:dyDescent="0.3">
      <c r="A355" s="661" t="s">
        <v>543</v>
      </c>
      <c r="B355" s="662" t="s">
        <v>2791</v>
      </c>
      <c r="C355" s="663" t="s">
        <v>553</v>
      </c>
      <c r="D355" s="664" t="s">
        <v>2793</v>
      </c>
      <c r="E355" s="663" t="s">
        <v>571</v>
      </c>
      <c r="F355" s="664" t="s">
        <v>2798</v>
      </c>
      <c r="G355" s="663" t="s">
        <v>576</v>
      </c>
      <c r="H355" s="663" t="s">
        <v>1749</v>
      </c>
      <c r="I355" s="663" t="s">
        <v>1750</v>
      </c>
      <c r="J355" s="663" t="s">
        <v>1751</v>
      </c>
      <c r="K355" s="663" t="s">
        <v>1336</v>
      </c>
      <c r="L355" s="665">
        <v>409.28</v>
      </c>
      <c r="M355" s="665">
        <v>1</v>
      </c>
      <c r="N355" s="666">
        <v>409.28</v>
      </c>
    </row>
    <row r="356" spans="1:14" ht="14.4" customHeight="1" x14ac:dyDescent="0.3">
      <c r="A356" s="661" t="s">
        <v>543</v>
      </c>
      <c r="B356" s="662" t="s">
        <v>2791</v>
      </c>
      <c r="C356" s="663" t="s">
        <v>553</v>
      </c>
      <c r="D356" s="664" t="s">
        <v>2793</v>
      </c>
      <c r="E356" s="663" t="s">
        <v>571</v>
      </c>
      <c r="F356" s="664" t="s">
        <v>2798</v>
      </c>
      <c r="G356" s="663" t="s">
        <v>576</v>
      </c>
      <c r="H356" s="663" t="s">
        <v>1752</v>
      </c>
      <c r="I356" s="663" t="s">
        <v>1752</v>
      </c>
      <c r="J356" s="663" t="s">
        <v>1753</v>
      </c>
      <c r="K356" s="663" t="s">
        <v>1754</v>
      </c>
      <c r="L356" s="665">
        <v>124.71999999999994</v>
      </c>
      <c r="M356" s="665">
        <v>1</v>
      </c>
      <c r="N356" s="666">
        <v>124.71999999999994</v>
      </c>
    </row>
    <row r="357" spans="1:14" ht="14.4" customHeight="1" x14ac:dyDescent="0.3">
      <c r="A357" s="661" t="s">
        <v>543</v>
      </c>
      <c r="B357" s="662" t="s">
        <v>2791</v>
      </c>
      <c r="C357" s="663" t="s">
        <v>553</v>
      </c>
      <c r="D357" s="664" t="s">
        <v>2793</v>
      </c>
      <c r="E357" s="663" t="s">
        <v>571</v>
      </c>
      <c r="F357" s="664" t="s">
        <v>2798</v>
      </c>
      <c r="G357" s="663" t="s">
        <v>576</v>
      </c>
      <c r="H357" s="663" t="s">
        <v>1755</v>
      </c>
      <c r="I357" s="663" t="s">
        <v>624</v>
      </c>
      <c r="J357" s="663" t="s">
        <v>1756</v>
      </c>
      <c r="K357" s="663" t="s">
        <v>1757</v>
      </c>
      <c r="L357" s="665">
        <v>5996.6176470588234</v>
      </c>
      <c r="M357" s="665">
        <v>68</v>
      </c>
      <c r="N357" s="666">
        <v>407770</v>
      </c>
    </row>
    <row r="358" spans="1:14" ht="14.4" customHeight="1" x14ac:dyDescent="0.3">
      <c r="A358" s="661" t="s">
        <v>543</v>
      </c>
      <c r="B358" s="662" t="s">
        <v>2791</v>
      </c>
      <c r="C358" s="663" t="s">
        <v>553</v>
      </c>
      <c r="D358" s="664" t="s">
        <v>2793</v>
      </c>
      <c r="E358" s="663" t="s">
        <v>571</v>
      </c>
      <c r="F358" s="664" t="s">
        <v>2798</v>
      </c>
      <c r="G358" s="663" t="s">
        <v>576</v>
      </c>
      <c r="H358" s="663" t="s">
        <v>1758</v>
      </c>
      <c r="I358" s="663" t="s">
        <v>1758</v>
      </c>
      <c r="J358" s="663" t="s">
        <v>1759</v>
      </c>
      <c r="K358" s="663" t="s">
        <v>1760</v>
      </c>
      <c r="L358" s="665">
        <v>354.86999999999995</v>
      </c>
      <c r="M358" s="665">
        <v>1</v>
      </c>
      <c r="N358" s="666">
        <v>354.86999999999995</v>
      </c>
    </row>
    <row r="359" spans="1:14" ht="14.4" customHeight="1" x14ac:dyDescent="0.3">
      <c r="A359" s="661" t="s">
        <v>543</v>
      </c>
      <c r="B359" s="662" t="s">
        <v>2791</v>
      </c>
      <c r="C359" s="663" t="s">
        <v>553</v>
      </c>
      <c r="D359" s="664" t="s">
        <v>2793</v>
      </c>
      <c r="E359" s="663" t="s">
        <v>571</v>
      </c>
      <c r="F359" s="664" t="s">
        <v>2798</v>
      </c>
      <c r="G359" s="663" t="s">
        <v>576</v>
      </c>
      <c r="H359" s="663" t="s">
        <v>1761</v>
      </c>
      <c r="I359" s="663" t="s">
        <v>1762</v>
      </c>
      <c r="J359" s="663" t="s">
        <v>1763</v>
      </c>
      <c r="K359" s="663" t="s">
        <v>1764</v>
      </c>
      <c r="L359" s="665">
        <v>2277.5299999999997</v>
      </c>
      <c r="M359" s="665">
        <v>8</v>
      </c>
      <c r="N359" s="666">
        <v>18220.239999999998</v>
      </c>
    </row>
    <row r="360" spans="1:14" ht="14.4" customHeight="1" x14ac:dyDescent="0.3">
      <c r="A360" s="661" t="s">
        <v>543</v>
      </c>
      <c r="B360" s="662" t="s">
        <v>2791</v>
      </c>
      <c r="C360" s="663" t="s">
        <v>553</v>
      </c>
      <c r="D360" s="664" t="s">
        <v>2793</v>
      </c>
      <c r="E360" s="663" t="s">
        <v>571</v>
      </c>
      <c r="F360" s="664" t="s">
        <v>2798</v>
      </c>
      <c r="G360" s="663" t="s">
        <v>576</v>
      </c>
      <c r="H360" s="663" t="s">
        <v>1765</v>
      </c>
      <c r="I360" s="663" t="s">
        <v>1765</v>
      </c>
      <c r="J360" s="663" t="s">
        <v>1766</v>
      </c>
      <c r="K360" s="663" t="s">
        <v>1767</v>
      </c>
      <c r="L360" s="665">
        <v>111.05</v>
      </c>
      <c r="M360" s="665">
        <v>4</v>
      </c>
      <c r="N360" s="666">
        <v>444.2</v>
      </c>
    </row>
    <row r="361" spans="1:14" ht="14.4" customHeight="1" x14ac:dyDescent="0.3">
      <c r="A361" s="661" t="s">
        <v>543</v>
      </c>
      <c r="B361" s="662" t="s">
        <v>2791</v>
      </c>
      <c r="C361" s="663" t="s">
        <v>553</v>
      </c>
      <c r="D361" s="664" t="s">
        <v>2793</v>
      </c>
      <c r="E361" s="663" t="s">
        <v>571</v>
      </c>
      <c r="F361" s="664" t="s">
        <v>2798</v>
      </c>
      <c r="G361" s="663" t="s">
        <v>576</v>
      </c>
      <c r="H361" s="663" t="s">
        <v>1768</v>
      </c>
      <c r="I361" s="663" t="s">
        <v>1769</v>
      </c>
      <c r="J361" s="663" t="s">
        <v>1770</v>
      </c>
      <c r="K361" s="663" t="s">
        <v>1771</v>
      </c>
      <c r="L361" s="665">
        <v>57.833701705748467</v>
      </c>
      <c r="M361" s="665">
        <v>2</v>
      </c>
      <c r="N361" s="666">
        <v>115.66740341149693</v>
      </c>
    </row>
    <row r="362" spans="1:14" ht="14.4" customHeight="1" x14ac:dyDescent="0.3">
      <c r="A362" s="661" t="s">
        <v>543</v>
      </c>
      <c r="B362" s="662" t="s">
        <v>2791</v>
      </c>
      <c r="C362" s="663" t="s">
        <v>553</v>
      </c>
      <c r="D362" s="664" t="s">
        <v>2793</v>
      </c>
      <c r="E362" s="663" t="s">
        <v>571</v>
      </c>
      <c r="F362" s="664" t="s">
        <v>2798</v>
      </c>
      <c r="G362" s="663" t="s">
        <v>576</v>
      </c>
      <c r="H362" s="663" t="s">
        <v>1772</v>
      </c>
      <c r="I362" s="663" t="s">
        <v>1772</v>
      </c>
      <c r="J362" s="663" t="s">
        <v>1773</v>
      </c>
      <c r="K362" s="663" t="s">
        <v>1774</v>
      </c>
      <c r="L362" s="665">
        <v>262.58999999999997</v>
      </c>
      <c r="M362" s="665">
        <v>1</v>
      </c>
      <c r="N362" s="666">
        <v>262.58999999999997</v>
      </c>
    </row>
    <row r="363" spans="1:14" ht="14.4" customHeight="1" x14ac:dyDescent="0.3">
      <c r="A363" s="661" t="s">
        <v>543</v>
      </c>
      <c r="B363" s="662" t="s">
        <v>2791</v>
      </c>
      <c r="C363" s="663" t="s">
        <v>553</v>
      </c>
      <c r="D363" s="664" t="s">
        <v>2793</v>
      </c>
      <c r="E363" s="663" t="s">
        <v>571</v>
      </c>
      <c r="F363" s="664" t="s">
        <v>2798</v>
      </c>
      <c r="G363" s="663" t="s">
        <v>576</v>
      </c>
      <c r="H363" s="663" t="s">
        <v>1775</v>
      </c>
      <c r="I363" s="663" t="s">
        <v>1775</v>
      </c>
      <c r="J363" s="663" t="s">
        <v>1776</v>
      </c>
      <c r="K363" s="663" t="s">
        <v>1777</v>
      </c>
      <c r="L363" s="665">
        <v>247.5</v>
      </c>
      <c r="M363" s="665">
        <v>5</v>
      </c>
      <c r="N363" s="666">
        <v>1237.5</v>
      </c>
    </row>
    <row r="364" spans="1:14" ht="14.4" customHeight="1" x14ac:dyDescent="0.3">
      <c r="A364" s="661" t="s">
        <v>543</v>
      </c>
      <c r="B364" s="662" t="s">
        <v>2791</v>
      </c>
      <c r="C364" s="663" t="s">
        <v>553</v>
      </c>
      <c r="D364" s="664" t="s">
        <v>2793</v>
      </c>
      <c r="E364" s="663" t="s">
        <v>571</v>
      </c>
      <c r="F364" s="664" t="s">
        <v>2798</v>
      </c>
      <c r="G364" s="663" t="s">
        <v>576</v>
      </c>
      <c r="H364" s="663" t="s">
        <v>1778</v>
      </c>
      <c r="I364" s="663" t="s">
        <v>1779</v>
      </c>
      <c r="J364" s="663" t="s">
        <v>1780</v>
      </c>
      <c r="K364" s="663" t="s">
        <v>1781</v>
      </c>
      <c r="L364" s="665">
        <v>92.239999999999966</v>
      </c>
      <c r="M364" s="665">
        <v>2</v>
      </c>
      <c r="N364" s="666">
        <v>184.47999999999993</v>
      </c>
    </row>
    <row r="365" spans="1:14" ht="14.4" customHeight="1" x14ac:dyDescent="0.3">
      <c r="A365" s="661" t="s">
        <v>543</v>
      </c>
      <c r="B365" s="662" t="s">
        <v>2791</v>
      </c>
      <c r="C365" s="663" t="s">
        <v>553</v>
      </c>
      <c r="D365" s="664" t="s">
        <v>2793</v>
      </c>
      <c r="E365" s="663" t="s">
        <v>571</v>
      </c>
      <c r="F365" s="664" t="s">
        <v>2798</v>
      </c>
      <c r="G365" s="663" t="s">
        <v>576</v>
      </c>
      <c r="H365" s="663" t="s">
        <v>1782</v>
      </c>
      <c r="I365" s="663" t="s">
        <v>1782</v>
      </c>
      <c r="J365" s="663" t="s">
        <v>1783</v>
      </c>
      <c r="K365" s="663" t="s">
        <v>1784</v>
      </c>
      <c r="L365" s="665">
        <v>3480.4496669402142</v>
      </c>
      <c r="M365" s="665">
        <v>3</v>
      </c>
      <c r="N365" s="666">
        <v>10441.349000820643</v>
      </c>
    </row>
    <row r="366" spans="1:14" ht="14.4" customHeight="1" x14ac:dyDescent="0.3">
      <c r="A366" s="661" t="s">
        <v>543</v>
      </c>
      <c r="B366" s="662" t="s">
        <v>2791</v>
      </c>
      <c r="C366" s="663" t="s">
        <v>553</v>
      </c>
      <c r="D366" s="664" t="s">
        <v>2793</v>
      </c>
      <c r="E366" s="663" t="s">
        <v>571</v>
      </c>
      <c r="F366" s="664" t="s">
        <v>2798</v>
      </c>
      <c r="G366" s="663" t="s">
        <v>576</v>
      </c>
      <c r="H366" s="663" t="s">
        <v>1785</v>
      </c>
      <c r="I366" s="663" t="s">
        <v>1785</v>
      </c>
      <c r="J366" s="663" t="s">
        <v>1786</v>
      </c>
      <c r="K366" s="663" t="s">
        <v>1787</v>
      </c>
      <c r="L366" s="665">
        <v>95.557284766208113</v>
      </c>
      <c r="M366" s="665">
        <v>11</v>
      </c>
      <c r="N366" s="666">
        <v>1051.1301324282892</v>
      </c>
    </row>
    <row r="367" spans="1:14" ht="14.4" customHeight="1" x14ac:dyDescent="0.3">
      <c r="A367" s="661" t="s">
        <v>543</v>
      </c>
      <c r="B367" s="662" t="s">
        <v>2791</v>
      </c>
      <c r="C367" s="663" t="s">
        <v>553</v>
      </c>
      <c r="D367" s="664" t="s">
        <v>2793</v>
      </c>
      <c r="E367" s="663" t="s">
        <v>571</v>
      </c>
      <c r="F367" s="664" t="s">
        <v>2798</v>
      </c>
      <c r="G367" s="663" t="s">
        <v>576</v>
      </c>
      <c r="H367" s="663" t="s">
        <v>1788</v>
      </c>
      <c r="I367" s="663" t="s">
        <v>624</v>
      </c>
      <c r="J367" s="663" t="s">
        <v>1789</v>
      </c>
      <c r="K367" s="663"/>
      <c r="L367" s="665">
        <v>70.338295549205426</v>
      </c>
      <c r="M367" s="665">
        <v>33</v>
      </c>
      <c r="N367" s="666">
        <v>2321.1637531237789</v>
      </c>
    </row>
    <row r="368" spans="1:14" ht="14.4" customHeight="1" x14ac:dyDescent="0.3">
      <c r="A368" s="661" t="s">
        <v>543</v>
      </c>
      <c r="B368" s="662" t="s">
        <v>2791</v>
      </c>
      <c r="C368" s="663" t="s">
        <v>553</v>
      </c>
      <c r="D368" s="664" t="s">
        <v>2793</v>
      </c>
      <c r="E368" s="663" t="s">
        <v>571</v>
      </c>
      <c r="F368" s="664" t="s">
        <v>2798</v>
      </c>
      <c r="G368" s="663" t="s">
        <v>576</v>
      </c>
      <c r="H368" s="663" t="s">
        <v>1790</v>
      </c>
      <c r="I368" s="663" t="s">
        <v>1790</v>
      </c>
      <c r="J368" s="663" t="s">
        <v>727</v>
      </c>
      <c r="K368" s="663" t="s">
        <v>1791</v>
      </c>
      <c r="L368" s="665">
        <v>63.77</v>
      </c>
      <c r="M368" s="665">
        <v>2</v>
      </c>
      <c r="N368" s="666">
        <v>127.54</v>
      </c>
    </row>
    <row r="369" spans="1:14" ht="14.4" customHeight="1" x14ac:dyDescent="0.3">
      <c r="A369" s="661" t="s">
        <v>543</v>
      </c>
      <c r="B369" s="662" t="s">
        <v>2791</v>
      </c>
      <c r="C369" s="663" t="s">
        <v>553</v>
      </c>
      <c r="D369" s="664" t="s">
        <v>2793</v>
      </c>
      <c r="E369" s="663" t="s">
        <v>571</v>
      </c>
      <c r="F369" s="664" t="s">
        <v>2798</v>
      </c>
      <c r="G369" s="663" t="s">
        <v>576</v>
      </c>
      <c r="H369" s="663" t="s">
        <v>1792</v>
      </c>
      <c r="I369" s="663" t="s">
        <v>624</v>
      </c>
      <c r="J369" s="663" t="s">
        <v>1793</v>
      </c>
      <c r="K369" s="663"/>
      <c r="L369" s="665">
        <v>29.616534050494597</v>
      </c>
      <c r="M369" s="665">
        <v>35</v>
      </c>
      <c r="N369" s="666">
        <v>1036.5786917673108</v>
      </c>
    </row>
    <row r="370" spans="1:14" ht="14.4" customHeight="1" x14ac:dyDescent="0.3">
      <c r="A370" s="661" t="s">
        <v>543</v>
      </c>
      <c r="B370" s="662" t="s">
        <v>2791</v>
      </c>
      <c r="C370" s="663" t="s">
        <v>553</v>
      </c>
      <c r="D370" s="664" t="s">
        <v>2793</v>
      </c>
      <c r="E370" s="663" t="s">
        <v>571</v>
      </c>
      <c r="F370" s="664" t="s">
        <v>2798</v>
      </c>
      <c r="G370" s="663" t="s">
        <v>576</v>
      </c>
      <c r="H370" s="663" t="s">
        <v>1794</v>
      </c>
      <c r="I370" s="663" t="s">
        <v>624</v>
      </c>
      <c r="J370" s="663" t="s">
        <v>1795</v>
      </c>
      <c r="K370" s="663"/>
      <c r="L370" s="665">
        <v>69.260000000000019</v>
      </c>
      <c r="M370" s="665">
        <v>6</v>
      </c>
      <c r="N370" s="666">
        <v>415.56000000000012</v>
      </c>
    </row>
    <row r="371" spans="1:14" ht="14.4" customHeight="1" x14ac:dyDescent="0.3">
      <c r="A371" s="661" t="s">
        <v>543</v>
      </c>
      <c r="B371" s="662" t="s">
        <v>2791</v>
      </c>
      <c r="C371" s="663" t="s">
        <v>553</v>
      </c>
      <c r="D371" s="664" t="s">
        <v>2793</v>
      </c>
      <c r="E371" s="663" t="s">
        <v>571</v>
      </c>
      <c r="F371" s="664" t="s">
        <v>2798</v>
      </c>
      <c r="G371" s="663" t="s">
        <v>576</v>
      </c>
      <c r="H371" s="663" t="s">
        <v>1796</v>
      </c>
      <c r="I371" s="663" t="s">
        <v>1796</v>
      </c>
      <c r="J371" s="663" t="s">
        <v>1797</v>
      </c>
      <c r="K371" s="663" t="s">
        <v>1798</v>
      </c>
      <c r="L371" s="665">
        <v>534.15146804405822</v>
      </c>
      <c r="M371" s="665">
        <v>2</v>
      </c>
      <c r="N371" s="666">
        <v>1068.3029360881164</v>
      </c>
    </row>
    <row r="372" spans="1:14" ht="14.4" customHeight="1" x14ac:dyDescent="0.3">
      <c r="A372" s="661" t="s">
        <v>543</v>
      </c>
      <c r="B372" s="662" t="s">
        <v>2791</v>
      </c>
      <c r="C372" s="663" t="s">
        <v>553</v>
      </c>
      <c r="D372" s="664" t="s">
        <v>2793</v>
      </c>
      <c r="E372" s="663" t="s">
        <v>571</v>
      </c>
      <c r="F372" s="664" t="s">
        <v>2798</v>
      </c>
      <c r="G372" s="663" t="s">
        <v>576</v>
      </c>
      <c r="H372" s="663" t="s">
        <v>1799</v>
      </c>
      <c r="I372" s="663" t="s">
        <v>1799</v>
      </c>
      <c r="J372" s="663" t="s">
        <v>1023</v>
      </c>
      <c r="K372" s="663" t="s">
        <v>1800</v>
      </c>
      <c r="L372" s="665">
        <v>130.35000000000002</v>
      </c>
      <c r="M372" s="665">
        <v>2</v>
      </c>
      <c r="N372" s="666">
        <v>260.70000000000005</v>
      </c>
    </row>
    <row r="373" spans="1:14" ht="14.4" customHeight="1" x14ac:dyDescent="0.3">
      <c r="A373" s="661" t="s">
        <v>543</v>
      </c>
      <c r="B373" s="662" t="s">
        <v>2791</v>
      </c>
      <c r="C373" s="663" t="s">
        <v>553</v>
      </c>
      <c r="D373" s="664" t="s">
        <v>2793</v>
      </c>
      <c r="E373" s="663" t="s">
        <v>571</v>
      </c>
      <c r="F373" s="664" t="s">
        <v>2798</v>
      </c>
      <c r="G373" s="663" t="s">
        <v>576</v>
      </c>
      <c r="H373" s="663" t="s">
        <v>1801</v>
      </c>
      <c r="I373" s="663" t="s">
        <v>1801</v>
      </c>
      <c r="J373" s="663" t="s">
        <v>1802</v>
      </c>
      <c r="K373" s="663" t="s">
        <v>1803</v>
      </c>
      <c r="L373" s="665">
        <v>44</v>
      </c>
      <c r="M373" s="665">
        <v>13</v>
      </c>
      <c r="N373" s="666">
        <v>572</v>
      </c>
    </row>
    <row r="374" spans="1:14" ht="14.4" customHeight="1" x14ac:dyDescent="0.3">
      <c r="A374" s="661" t="s">
        <v>543</v>
      </c>
      <c r="B374" s="662" t="s">
        <v>2791</v>
      </c>
      <c r="C374" s="663" t="s">
        <v>553</v>
      </c>
      <c r="D374" s="664" t="s">
        <v>2793</v>
      </c>
      <c r="E374" s="663" t="s">
        <v>571</v>
      </c>
      <c r="F374" s="664" t="s">
        <v>2798</v>
      </c>
      <c r="G374" s="663" t="s">
        <v>576</v>
      </c>
      <c r="H374" s="663" t="s">
        <v>1804</v>
      </c>
      <c r="I374" s="663" t="s">
        <v>1805</v>
      </c>
      <c r="J374" s="663" t="s">
        <v>1806</v>
      </c>
      <c r="K374" s="663" t="s">
        <v>1807</v>
      </c>
      <c r="L374" s="665">
        <v>158.81</v>
      </c>
      <c r="M374" s="665">
        <v>1</v>
      </c>
      <c r="N374" s="666">
        <v>158.81</v>
      </c>
    </row>
    <row r="375" spans="1:14" ht="14.4" customHeight="1" x14ac:dyDescent="0.3">
      <c r="A375" s="661" t="s">
        <v>543</v>
      </c>
      <c r="B375" s="662" t="s">
        <v>2791</v>
      </c>
      <c r="C375" s="663" t="s">
        <v>553</v>
      </c>
      <c r="D375" s="664" t="s">
        <v>2793</v>
      </c>
      <c r="E375" s="663" t="s">
        <v>571</v>
      </c>
      <c r="F375" s="664" t="s">
        <v>2798</v>
      </c>
      <c r="G375" s="663" t="s">
        <v>576</v>
      </c>
      <c r="H375" s="663" t="s">
        <v>1808</v>
      </c>
      <c r="I375" s="663" t="s">
        <v>624</v>
      </c>
      <c r="J375" s="663" t="s">
        <v>1809</v>
      </c>
      <c r="K375" s="663"/>
      <c r="L375" s="665">
        <v>379.27</v>
      </c>
      <c r="M375" s="665">
        <v>1</v>
      </c>
      <c r="N375" s="666">
        <v>379.27</v>
      </c>
    </row>
    <row r="376" spans="1:14" ht="14.4" customHeight="1" x14ac:dyDescent="0.3">
      <c r="A376" s="661" t="s">
        <v>543</v>
      </c>
      <c r="B376" s="662" t="s">
        <v>2791</v>
      </c>
      <c r="C376" s="663" t="s">
        <v>553</v>
      </c>
      <c r="D376" s="664" t="s">
        <v>2793</v>
      </c>
      <c r="E376" s="663" t="s">
        <v>571</v>
      </c>
      <c r="F376" s="664" t="s">
        <v>2798</v>
      </c>
      <c r="G376" s="663" t="s">
        <v>576</v>
      </c>
      <c r="H376" s="663" t="s">
        <v>1810</v>
      </c>
      <c r="I376" s="663" t="s">
        <v>1810</v>
      </c>
      <c r="J376" s="663" t="s">
        <v>1811</v>
      </c>
      <c r="K376" s="663" t="s">
        <v>1812</v>
      </c>
      <c r="L376" s="665">
        <v>132.62500000000003</v>
      </c>
      <c r="M376" s="665">
        <v>2</v>
      </c>
      <c r="N376" s="666">
        <v>265.25000000000006</v>
      </c>
    </row>
    <row r="377" spans="1:14" ht="14.4" customHeight="1" x14ac:dyDescent="0.3">
      <c r="A377" s="661" t="s">
        <v>543</v>
      </c>
      <c r="B377" s="662" t="s">
        <v>2791</v>
      </c>
      <c r="C377" s="663" t="s">
        <v>553</v>
      </c>
      <c r="D377" s="664" t="s">
        <v>2793</v>
      </c>
      <c r="E377" s="663" t="s">
        <v>571</v>
      </c>
      <c r="F377" s="664" t="s">
        <v>2798</v>
      </c>
      <c r="G377" s="663" t="s">
        <v>576</v>
      </c>
      <c r="H377" s="663" t="s">
        <v>1813</v>
      </c>
      <c r="I377" s="663" t="s">
        <v>1813</v>
      </c>
      <c r="J377" s="663" t="s">
        <v>1814</v>
      </c>
      <c r="K377" s="663" t="s">
        <v>1815</v>
      </c>
      <c r="L377" s="665">
        <v>2692.6669230769235</v>
      </c>
      <c r="M377" s="665">
        <v>13</v>
      </c>
      <c r="N377" s="666">
        <v>35004.670000000006</v>
      </c>
    </row>
    <row r="378" spans="1:14" ht="14.4" customHeight="1" x14ac:dyDescent="0.3">
      <c r="A378" s="661" t="s">
        <v>543</v>
      </c>
      <c r="B378" s="662" t="s">
        <v>2791</v>
      </c>
      <c r="C378" s="663" t="s">
        <v>553</v>
      </c>
      <c r="D378" s="664" t="s">
        <v>2793</v>
      </c>
      <c r="E378" s="663" t="s">
        <v>571</v>
      </c>
      <c r="F378" s="664" t="s">
        <v>2798</v>
      </c>
      <c r="G378" s="663" t="s">
        <v>576</v>
      </c>
      <c r="H378" s="663" t="s">
        <v>1816</v>
      </c>
      <c r="I378" s="663" t="s">
        <v>1817</v>
      </c>
      <c r="J378" s="663" t="s">
        <v>1814</v>
      </c>
      <c r="K378" s="663" t="s">
        <v>1818</v>
      </c>
      <c r="L378" s="665">
        <v>13540.003818886231</v>
      </c>
      <c r="M378" s="665">
        <v>6</v>
      </c>
      <c r="N378" s="666">
        <v>81240.022913317385</v>
      </c>
    </row>
    <row r="379" spans="1:14" ht="14.4" customHeight="1" x14ac:dyDescent="0.3">
      <c r="A379" s="661" t="s">
        <v>543</v>
      </c>
      <c r="B379" s="662" t="s">
        <v>2791</v>
      </c>
      <c r="C379" s="663" t="s">
        <v>553</v>
      </c>
      <c r="D379" s="664" t="s">
        <v>2793</v>
      </c>
      <c r="E379" s="663" t="s">
        <v>571</v>
      </c>
      <c r="F379" s="664" t="s">
        <v>2798</v>
      </c>
      <c r="G379" s="663" t="s">
        <v>576</v>
      </c>
      <c r="H379" s="663" t="s">
        <v>1819</v>
      </c>
      <c r="I379" s="663" t="s">
        <v>1819</v>
      </c>
      <c r="J379" s="663" t="s">
        <v>1820</v>
      </c>
      <c r="K379" s="663" t="s">
        <v>1085</v>
      </c>
      <c r="L379" s="665">
        <v>223.97</v>
      </c>
      <c r="M379" s="665">
        <v>1</v>
      </c>
      <c r="N379" s="666">
        <v>223.97</v>
      </c>
    </row>
    <row r="380" spans="1:14" ht="14.4" customHeight="1" x14ac:dyDescent="0.3">
      <c r="A380" s="661" t="s">
        <v>543</v>
      </c>
      <c r="B380" s="662" t="s">
        <v>2791</v>
      </c>
      <c r="C380" s="663" t="s">
        <v>553</v>
      </c>
      <c r="D380" s="664" t="s">
        <v>2793</v>
      </c>
      <c r="E380" s="663" t="s">
        <v>571</v>
      </c>
      <c r="F380" s="664" t="s">
        <v>2798</v>
      </c>
      <c r="G380" s="663" t="s">
        <v>576</v>
      </c>
      <c r="H380" s="663" t="s">
        <v>1821</v>
      </c>
      <c r="I380" s="663" t="s">
        <v>1822</v>
      </c>
      <c r="J380" s="663" t="s">
        <v>1823</v>
      </c>
      <c r="K380" s="663"/>
      <c r="L380" s="665">
        <v>163.56998103896984</v>
      </c>
      <c r="M380" s="665">
        <v>2</v>
      </c>
      <c r="N380" s="666">
        <v>327.13996207793969</v>
      </c>
    </row>
    <row r="381" spans="1:14" ht="14.4" customHeight="1" x14ac:dyDescent="0.3">
      <c r="A381" s="661" t="s">
        <v>543</v>
      </c>
      <c r="B381" s="662" t="s">
        <v>2791</v>
      </c>
      <c r="C381" s="663" t="s">
        <v>553</v>
      </c>
      <c r="D381" s="664" t="s">
        <v>2793</v>
      </c>
      <c r="E381" s="663" t="s">
        <v>571</v>
      </c>
      <c r="F381" s="664" t="s">
        <v>2798</v>
      </c>
      <c r="G381" s="663" t="s">
        <v>576</v>
      </c>
      <c r="H381" s="663" t="s">
        <v>1824</v>
      </c>
      <c r="I381" s="663" t="s">
        <v>1824</v>
      </c>
      <c r="J381" s="663" t="s">
        <v>1825</v>
      </c>
      <c r="K381" s="663" t="s">
        <v>1085</v>
      </c>
      <c r="L381" s="665">
        <v>264.99</v>
      </c>
      <c r="M381" s="665">
        <v>1</v>
      </c>
      <c r="N381" s="666">
        <v>264.99</v>
      </c>
    </row>
    <row r="382" spans="1:14" ht="14.4" customHeight="1" x14ac:dyDescent="0.3">
      <c r="A382" s="661" t="s">
        <v>543</v>
      </c>
      <c r="B382" s="662" t="s">
        <v>2791</v>
      </c>
      <c r="C382" s="663" t="s">
        <v>553</v>
      </c>
      <c r="D382" s="664" t="s">
        <v>2793</v>
      </c>
      <c r="E382" s="663" t="s">
        <v>571</v>
      </c>
      <c r="F382" s="664" t="s">
        <v>2798</v>
      </c>
      <c r="G382" s="663" t="s">
        <v>576</v>
      </c>
      <c r="H382" s="663" t="s">
        <v>1826</v>
      </c>
      <c r="I382" s="663" t="s">
        <v>624</v>
      </c>
      <c r="J382" s="663" t="s">
        <v>1827</v>
      </c>
      <c r="K382" s="663"/>
      <c r="L382" s="665">
        <v>73.031956642444996</v>
      </c>
      <c r="M382" s="665">
        <v>30</v>
      </c>
      <c r="N382" s="666">
        <v>2190.9586992733498</v>
      </c>
    </row>
    <row r="383" spans="1:14" ht="14.4" customHeight="1" x14ac:dyDescent="0.3">
      <c r="A383" s="661" t="s">
        <v>543</v>
      </c>
      <c r="B383" s="662" t="s">
        <v>2791</v>
      </c>
      <c r="C383" s="663" t="s">
        <v>553</v>
      </c>
      <c r="D383" s="664" t="s">
        <v>2793</v>
      </c>
      <c r="E383" s="663" t="s">
        <v>571</v>
      </c>
      <c r="F383" s="664" t="s">
        <v>2798</v>
      </c>
      <c r="G383" s="663" t="s">
        <v>576</v>
      </c>
      <c r="H383" s="663" t="s">
        <v>1828</v>
      </c>
      <c r="I383" s="663" t="s">
        <v>1828</v>
      </c>
      <c r="J383" s="663" t="s">
        <v>1829</v>
      </c>
      <c r="K383" s="663" t="s">
        <v>1830</v>
      </c>
      <c r="L383" s="665">
        <v>1063.654</v>
      </c>
      <c r="M383" s="665">
        <v>5</v>
      </c>
      <c r="N383" s="666">
        <v>5318.27</v>
      </c>
    </row>
    <row r="384" spans="1:14" ht="14.4" customHeight="1" x14ac:dyDescent="0.3">
      <c r="A384" s="661" t="s">
        <v>543</v>
      </c>
      <c r="B384" s="662" t="s">
        <v>2791</v>
      </c>
      <c r="C384" s="663" t="s">
        <v>553</v>
      </c>
      <c r="D384" s="664" t="s">
        <v>2793</v>
      </c>
      <c r="E384" s="663" t="s">
        <v>571</v>
      </c>
      <c r="F384" s="664" t="s">
        <v>2798</v>
      </c>
      <c r="G384" s="663" t="s">
        <v>576</v>
      </c>
      <c r="H384" s="663" t="s">
        <v>1831</v>
      </c>
      <c r="I384" s="663" t="s">
        <v>624</v>
      </c>
      <c r="J384" s="663" t="s">
        <v>1832</v>
      </c>
      <c r="K384" s="663"/>
      <c r="L384" s="665">
        <v>31.12047368783448</v>
      </c>
      <c r="M384" s="665">
        <v>37</v>
      </c>
      <c r="N384" s="666">
        <v>1151.4575264498758</v>
      </c>
    </row>
    <row r="385" spans="1:14" ht="14.4" customHeight="1" x14ac:dyDescent="0.3">
      <c r="A385" s="661" t="s">
        <v>543</v>
      </c>
      <c r="B385" s="662" t="s">
        <v>2791</v>
      </c>
      <c r="C385" s="663" t="s">
        <v>553</v>
      </c>
      <c r="D385" s="664" t="s">
        <v>2793</v>
      </c>
      <c r="E385" s="663" t="s">
        <v>571</v>
      </c>
      <c r="F385" s="664" t="s">
        <v>2798</v>
      </c>
      <c r="G385" s="663" t="s">
        <v>576</v>
      </c>
      <c r="H385" s="663" t="s">
        <v>1833</v>
      </c>
      <c r="I385" s="663" t="s">
        <v>1833</v>
      </c>
      <c r="J385" s="663" t="s">
        <v>1834</v>
      </c>
      <c r="K385" s="663" t="s">
        <v>1835</v>
      </c>
      <c r="L385" s="665">
        <v>793.32000000000028</v>
      </c>
      <c r="M385" s="665">
        <v>32</v>
      </c>
      <c r="N385" s="666">
        <v>25386.240000000009</v>
      </c>
    </row>
    <row r="386" spans="1:14" ht="14.4" customHeight="1" x14ac:dyDescent="0.3">
      <c r="A386" s="661" t="s">
        <v>543</v>
      </c>
      <c r="B386" s="662" t="s">
        <v>2791</v>
      </c>
      <c r="C386" s="663" t="s">
        <v>553</v>
      </c>
      <c r="D386" s="664" t="s">
        <v>2793</v>
      </c>
      <c r="E386" s="663" t="s">
        <v>571</v>
      </c>
      <c r="F386" s="664" t="s">
        <v>2798</v>
      </c>
      <c r="G386" s="663" t="s">
        <v>576</v>
      </c>
      <c r="H386" s="663" t="s">
        <v>1836</v>
      </c>
      <c r="I386" s="663" t="s">
        <v>1836</v>
      </c>
      <c r="J386" s="663" t="s">
        <v>1837</v>
      </c>
      <c r="K386" s="663" t="s">
        <v>1838</v>
      </c>
      <c r="L386" s="665">
        <v>151.55999999999995</v>
      </c>
      <c r="M386" s="665">
        <v>2</v>
      </c>
      <c r="N386" s="666">
        <v>303.11999999999989</v>
      </c>
    </row>
    <row r="387" spans="1:14" ht="14.4" customHeight="1" x14ac:dyDescent="0.3">
      <c r="A387" s="661" t="s">
        <v>543</v>
      </c>
      <c r="B387" s="662" t="s">
        <v>2791</v>
      </c>
      <c r="C387" s="663" t="s">
        <v>553</v>
      </c>
      <c r="D387" s="664" t="s">
        <v>2793</v>
      </c>
      <c r="E387" s="663" t="s">
        <v>571</v>
      </c>
      <c r="F387" s="664" t="s">
        <v>2798</v>
      </c>
      <c r="G387" s="663" t="s">
        <v>576</v>
      </c>
      <c r="H387" s="663" t="s">
        <v>1839</v>
      </c>
      <c r="I387" s="663" t="s">
        <v>624</v>
      </c>
      <c r="J387" s="663" t="s">
        <v>1840</v>
      </c>
      <c r="K387" s="663"/>
      <c r="L387" s="665">
        <v>59.8</v>
      </c>
      <c r="M387" s="665">
        <v>2</v>
      </c>
      <c r="N387" s="666">
        <v>119.6</v>
      </c>
    </row>
    <row r="388" spans="1:14" ht="14.4" customHeight="1" x14ac:dyDescent="0.3">
      <c r="A388" s="661" t="s">
        <v>543</v>
      </c>
      <c r="B388" s="662" t="s">
        <v>2791</v>
      </c>
      <c r="C388" s="663" t="s">
        <v>553</v>
      </c>
      <c r="D388" s="664" t="s">
        <v>2793</v>
      </c>
      <c r="E388" s="663" t="s">
        <v>571</v>
      </c>
      <c r="F388" s="664" t="s">
        <v>2798</v>
      </c>
      <c r="G388" s="663" t="s">
        <v>576</v>
      </c>
      <c r="H388" s="663" t="s">
        <v>1841</v>
      </c>
      <c r="I388" s="663" t="s">
        <v>1841</v>
      </c>
      <c r="J388" s="663" t="s">
        <v>913</v>
      </c>
      <c r="K388" s="663" t="s">
        <v>1842</v>
      </c>
      <c r="L388" s="665">
        <v>248.24999999999997</v>
      </c>
      <c r="M388" s="665">
        <v>3</v>
      </c>
      <c r="N388" s="666">
        <v>744.74999999999989</v>
      </c>
    </row>
    <row r="389" spans="1:14" ht="14.4" customHeight="1" x14ac:dyDescent="0.3">
      <c r="A389" s="661" t="s">
        <v>543</v>
      </c>
      <c r="B389" s="662" t="s">
        <v>2791</v>
      </c>
      <c r="C389" s="663" t="s">
        <v>553</v>
      </c>
      <c r="D389" s="664" t="s">
        <v>2793</v>
      </c>
      <c r="E389" s="663" t="s">
        <v>571</v>
      </c>
      <c r="F389" s="664" t="s">
        <v>2798</v>
      </c>
      <c r="G389" s="663" t="s">
        <v>576</v>
      </c>
      <c r="H389" s="663" t="s">
        <v>1843</v>
      </c>
      <c r="I389" s="663" t="s">
        <v>624</v>
      </c>
      <c r="J389" s="663" t="s">
        <v>1844</v>
      </c>
      <c r="K389" s="663" t="s">
        <v>1845</v>
      </c>
      <c r="L389" s="665">
        <v>465.03122683398175</v>
      </c>
      <c r="M389" s="665">
        <v>1</v>
      </c>
      <c r="N389" s="666">
        <v>465.03122683398175</v>
      </c>
    </row>
    <row r="390" spans="1:14" ht="14.4" customHeight="1" x14ac:dyDescent="0.3">
      <c r="A390" s="661" t="s">
        <v>543</v>
      </c>
      <c r="B390" s="662" t="s">
        <v>2791</v>
      </c>
      <c r="C390" s="663" t="s">
        <v>553</v>
      </c>
      <c r="D390" s="664" t="s">
        <v>2793</v>
      </c>
      <c r="E390" s="663" t="s">
        <v>571</v>
      </c>
      <c r="F390" s="664" t="s">
        <v>2798</v>
      </c>
      <c r="G390" s="663" t="s">
        <v>576</v>
      </c>
      <c r="H390" s="663" t="s">
        <v>1846</v>
      </c>
      <c r="I390" s="663" t="s">
        <v>1846</v>
      </c>
      <c r="J390" s="663" t="s">
        <v>1847</v>
      </c>
      <c r="K390" s="663" t="s">
        <v>1848</v>
      </c>
      <c r="L390" s="665">
        <v>1.1299999999999999</v>
      </c>
      <c r="M390" s="665">
        <v>2</v>
      </c>
      <c r="N390" s="666">
        <v>2.2599999999999998</v>
      </c>
    </row>
    <row r="391" spans="1:14" ht="14.4" customHeight="1" x14ac:dyDescent="0.3">
      <c r="A391" s="661" t="s">
        <v>543</v>
      </c>
      <c r="B391" s="662" t="s">
        <v>2791</v>
      </c>
      <c r="C391" s="663" t="s">
        <v>553</v>
      </c>
      <c r="D391" s="664" t="s">
        <v>2793</v>
      </c>
      <c r="E391" s="663" t="s">
        <v>571</v>
      </c>
      <c r="F391" s="664" t="s">
        <v>2798</v>
      </c>
      <c r="G391" s="663" t="s">
        <v>576</v>
      </c>
      <c r="H391" s="663" t="s">
        <v>1849</v>
      </c>
      <c r="I391" s="663" t="s">
        <v>624</v>
      </c>
      <c r="J391" s="663" t="s">
        <v>1850</v>
      </c>
      <c r="K391" s="663" t="s">
        <v>1851</v>
      </c>
      <c r="L391" s="665">
        <v>331.2</v>
      </c>
      <c r="M391" s="665">
        <v>780</v>
      </c>
      <c r="N391" s="666">
        <v>258336</v>
      </c>
    </row>
    <row r="392" spans="1:14" ht="14.4" customHeight="1" x14ac:dyDescent="0.3">
      <c r="A392" s="661" t="s">
        <v>543</v>
      </c>
      <c r="B392" s="662" t="s">
        <v>2791</v>
      </c>
      <c r="C392" s="663" t="s">
        <v>553</v>
      </c>
      <c r="D392" s="664" t="s">
        <v>2793</v>
      </c>
      <c r="E392" s="663" t="s">
        <v>571</v>
      </c>
      <c r="F392" s="664" t="s">
        <v>2798</v>
      </c>
      <c r="G392" s="663" t="s">
        <v>576</v>
      </c>
      <c r="H392" s="663" t="s">
        <v>1852</v>
      </c>
      <c r="I392" s="663" t="s">
        <v>624</v>
      </c>
      <c r="J392" s="663" t="s">
        <v>1853</v>
      </c>
      <c r="K392" s="663"/>
      <c r="L392" s="665">
        <v>329.22766666666666</v>
      </c>
      <c r="M392" s="665">
        <v>5</v>
      </c>
      <c r="N392" s="666">
        <v>1646.1383333333333</v>
      </c>
    </row>
    <row r="393" spans="1:14" ht="14.4" customHeight="1" x14ac:dyDescent="0.3">
      <c r="A393" s="661" t="s">
        <v>543</v>
      </c>
      <c r="B393" s="662" t="s">
        <v>2791</v>
      </c>
      <c r="C393" s="663" t="s">
        <v>553</v>
      </c>
      <c r="D393" s="664" t="s">
        <v>2793</v>
      </c>
      <c r="E393" s="663" t="s">
        <v>571</v>
      </c>
      <c r="F393" s="664" t="s">
        <v>2798</v>
      </c>
      <c r="G393" s="663" t="s">
        <v>576</v>
      </c>
      <c r="H393" s="663" t="s">
        <v>1854</v>
      </c>
      <c r="I393" s="663" t="s">
        <v>1854</v>
      </c>
      <c r="J393" s="663" t="s">
        <v>1855</v>
      </c>
      <c r="K393" s="663" t="s">
        <v>764</v>
      </c>
      <c r="L393" s="665">
        <v>84.730000000000018</v>
      </c>
      <c r="M393" s="665">
        <v>1</v>
      </c>
      <c r="N393" s="666">
        <v>84.730000000000018</v>
      </c>
    </row>
    <row r="394" spans="1:14" ht="14.4" customHeight="1" x14ac:dyDescent="0.3">
      <c r="A394" s="661" t="s">
        <v>543</v>
      </c>
      <c r="B394" s="662" t="s">
        <v>2791</v>
      </c>
      <c r="C394" s="663" t="s">
        <v>553</v>
      </c>
      <c r="D394" s="664" t="s">
        <v>2793</v>
      </c>
      <c r="E394" s="663" t="s">
        <v>571</v>
      </c>
      <c r="F394" s="664" t="s">
        <v>2798</v>
      </c>
      <c r="G394" s="663" t="s">
        <v>576</v>
      </c>
      <c r="H394" s="663" t="s">
        <v>1856</v>
      </c>
      <c r="I394" s="663" t="s">
        <v>1856</v>
      </c>
      <c r="J394" s="663" t="s">
        <v>1857</v>
      </c>
      <c r="K394" s="663" t="s">
        <v>1858</v>
      </c>
      <c r="L394" s="665">
        <v>306.87333333333333</v>
      </c>
      <c r="M394" s="665">
        <v>3</v>
      </c>
      <c r="N394" s="666">
        <v>920.62</v>
      </c>
    </row>
    <row r="395" spans="1:14" ht="14.4" customHeight="1" x14ac:dyDescent="0.3">
      <c r="A395" s="661" t="s">
        <v>543</v>
      </c>
      <c r="B395" s="662" t="s">
        <v>2791</v>
      </c>
      <c r="C395" s="663" t="s">
        <v>553</v>
      </c>
      <c r="D395" s="664" t="s">
        <v>2793</v>
      </c>
      <c r="E395" s="663" t="s">
        <v>571</v>
      </c>
      <c r="F395" s="664" t="s">
        <v>2798</v>
      </c>
      <c r="G395" s="663" t="s">
        <v>576</v>
      </c>
      <c r="H395" s="663" t="s">
        <v>1859</v>
      </c>
      <c r="I395" s="663" t="s">
        <v>624</v>
      </c>
      <c r="J395" s="663" t="s">
        <v>1860</v>
      </c>
      <c r="K395" s="663" t="s">
        <v>1861</v>
      </c>
      <c r="L395" s="665">
        <v>167</v>
      </c>
      <c r="M395" s="665">
        <v>2</v>
      </c>
      <c r="N395" s="666">
        <v>334</v>
      </c>
    </row>
    <row r="396" spans="1:14" ht="14.4" customHeight="1" x14ac:dyDescent="0.3">
      <c r="A396" s="661" t="s">
        <v>543</v>
      </c>
      <c r="B396" s="662" t="s">
        <v>2791</v>
      </c>
      <c r="C396" s="663" t="s">
        <v>553</v>
      </c>
      <c r="D396" s="664" t="s">
        <v>2793</v>
      </c>
      <c r="E396" s="663" t="s">
        <v>571</v>
      </c>
      <c r="F396" s="664" t="s">
        <v>2798</v>
      </c>
      <c r="G396" s="663" t="s">
        <v>576</v>
      </c>
      <c r="H396" s="663" t="s">
        <v>1862</v>
      </c>
      <c r="I396" s="663" t="s">
        <v>1862</v>
      </c>
      <c r="J396" s="663" t="s">
        <v>1863</v>
      </c>
      <c r="K396" s="663" t="s">
        <v>817</v>
      </c>
      <c r="L396" s="665">
        <v>62.209885084414587</v>
      </c>
      <c r="M396" s="665">
        <v>15</v>
      </c>
      <c r="N396" s="666">
        <v>933.14827626621877</v>
      </c>
    </row>
    <row r="397" spans="1:14" ht="14.4" customHeight="1" x14ac:dyDescent="0.3">
      <c r="A397" s="661" t="s">
        <v>543</v>
      </c>
      <c r="B397" s="662" t="s">
        <v>2791</v>
      </c>
      <c r="C397" s="663" t="s">
        <v>553</v>
      </c>
      <c r="D397" s="664" t="s">
        <v>2793</v>
      </c>
      <c r="E397" s="663" t="s">
        <v>571</v>
      </c>
      <c r="F397" s="664" t="s">
        <v>2798</v>
      </c>
      <c r="G397" s="663" t="s">
        <v>576</v>
      </c>
      <c r="H397" s="663" t="s">
        <v>1864</v>
      </c>
      <c r="I397" s="663" t="s">
        <v>1864</v>
      </c>
      <c r="J397" s="663" t="s">
        <v>1865</v>
      </c>
      <c r="K397" s="663" t="s">
        <v>1866</v>
      </c>
      <c r="L397" s="665">
        <v>124.2</v>
      </c>
      <c r="M397" s="665">
        <v>1</v>
      </c>
      <c r="N397" s="666">
        <v>124.2</v>
      </c>
    </row>
    <row r="398" spans="1:14" ht="14.4" customHeight="1" x14ac:dyDescent="0.3">
      <c r="A398" s="661" t="s">
        <v>543</v>
      </c>
      <c r="B398" s="662" t="s">
        <v>2791</v>
      </c>
      <c r="C398" s="663" t="s">
        <v>553</v>
      </c>
      <c r="D398" s="664" t="s">
        <v>2793</v>
      </c>
      <c r="E398" s="663" t="s">
        <v>571</v>
      </c>
      <c r="F398" s="664" t="s">
        <v>2798</v>
      </c>
      <c r="G398" s="663" t="s">
        <v>576</v>
      </c>
      <c r="H398" s="663" t="s">
        <v>1867</v>
      </c>
      <c r="I398" s="663" t="s">
        <v>624</v>
      </c>
      <c r="J398" s="663" t="s">
        <v>1868</v>
      </c>
      <c r="K398" s="663"/>
      <c r="L398" s="665">
        <v>45.830000000000005</v>
      </c>
      <c r="M398" s="665">
        <v>3</v>
      </c>
      <c r="N398" s="666">
        <v>137.49</v>
      </c>
    </row>
    <row r="399" spans="1:14" ht="14.4" customHeight="1" x14ac:dyDescent="0.3">
      <c r="A399" s="661" t="s">
        <v>543</v>
      </c>
      <c r="B399" s="662" t="s">
        <v>2791</v>
      </c>
      <c r="C399" s="663" t="s">
        <v>553</v>
      </c>
      <c r="D399" s="664" t="s">
        <v>2793</v>
      </c>
      <c r="E399" s="663" t="s">
        <v>571</v>
      </c>
      <c r="F399" s="664" t="s">
        <v>2798</v>
      </c>
      <c r="G399" s="663" t="s">
        <v>576</v>
      </c>
      <c r="H399" s="663" t="s">
        <v>1869</v>
      </c>
      <c r="I399" s="663" t="s">
        <v>624</v>
      </c>
      <c r="J399" s="663" t="s">
        <v>1870</v>
      </c>
      <c r="K399" s="663"/>
      <c r="L399" s="665">
        <v>45.830000000000005</v>
      </c>
      <c r="M399" s="665">
        <v>3</v>
      </c>
      <c r="N399" s="666">
        <v>137.49</v>
      </c>
    </row>
    <row r="400" spans="1:14" ht="14.4" customHeight="1" x14ac:dyDescent="0.3">
      <c r="A400" s="661" t="s">
        <v>543</v>
      </c>
      <c r="B400" s="662" t="s">
        <v>2791</v>
      </c>
      <c r="C400" s="663" t="s">
        <v>553</v>
      </c>
      <c r="D400" s="664" t="s">
        <v>2793</v>
      </c>
      <c r="E400" s="663" t="s">
        <v>571</v>
      </c>
      <c r="F400" s="664" t="s">
        <v>2798</v>
      </c>
      <c r="G400" s="663" t="s">
        <v>576</v>
      </c>
      <c r="H400" s="663" t="s">
        <v>1871</v>
      </c>
      <c r="I400" s="663" t="s">
        <v>624</v>
      </c>
      <c r="J400" s="663" t="s">
        <v>1872</v>
      </c>
      <c r="K400" s="663"/>
      <c r="L400" s="665">
        <v>45.830000000000005</v>
      </c>
      <c r="M400" s="665">
        <v>2</v>
      </c>
      <c r="N400" s="666">
        <v>91.660000000000011</v>
      </c>
    </row>
    <row r="401" spans="1:14" ht="14.4" customHeight="1" x14ac:dyDescent="0.3">
      <c r="A401" s="661" t="s">
        <v>543</v>
      </c>
      <c r="B401" s="662" t="s">
        <v>2791</v>
      </c>
      <c r="C401" s="663" t="s">
        <v>553</v>
      </c>
      <c r="D401" s="664" t="s">
        <v>2793</v>
      </c>
      <c r="E401" s="663" t="s">
        <v>571</v>
      </c>
      <c r="F401" s="664" t="s">
        <v>2798</v>
      </c>
      <c r="G401" s="663" t="s">
        <v>576</v>
      </c>
      <c r="H401" s="663" t="s">
        <v>1873</v>
      </c>
      <c r="I401" s="663" t="s">
        <v>1873</v>
      </c>
      <c r="J401" s="663" t="s">
        <v>1874</v>
      </c>
      <c r="K401" s="663" t="s">
        <v>1875</v>
      </c>
      <c r="L401" s="665">
        <v>199.97991695198482</v>
      </c>
      <c r="M401" s="665">
        <v>262</v>
      </c>
      <c r="N401" s="666">
        <v>52394.738241420026</v>
      </c>
    </row>
    <row r="402" spans="1:14" ht="14.4" customHeight="1" x14ac:dyDescent="0.3">
      <c r="A402" s="661" t="s">
        <v>543</v>
      </c>
      <c r="B402" s="662" t="s">
        <v>2791</v>
      </c>
      <c r="C402" s="663" t="s">
        <v>553</v>
      </c>
      <c r="D402" s="664" t="s">
        <v>2793</v>
      </c>
      <c r="E402" s="663" t="s">
        <v>571</v>
      </c>
      <c r="F402" s="664" t="s">
        <v>2798</v>
      </c>
      <c r="G402" s="663" t="s">
        <v>576</v>
      </c>
      <c r="H402" s="663" t="s">
        <v>1876</v>
      </c>
      <c r="I402" s="663" t="s">
        <v>1876</v>
      </c>
      <c r="J402" s="663" t="s">
        <v>1877</v>
      </c>
      <c r="K402" s="663" t="s">
        <v>1878</v>
      </c>
      <c r="L402" s="665">
        <v>72.911111111111111</v>
      </c>
      <c r="M402" s="665">
        <v>9</v>
      </c>
      <c r="N402" s="666">
        <v>656.2</v>
      </c>
    </row>
    <row r="403" spans="1:14" ht="14.4" customHeight="1" x14ac:dyDescent="0.3">
      <c r="A403" s="661" t="s">
        <v>543</v>
      </c>
      <c r="B403" s="662" t="s">
        <v>2791</v>
      </c>
      <c r="C403" s="663" t="s">
        <v>553</v>
      </c>
      <c r="D403" s="664" t="s">
        <v>2793</v>
      </c>
      <c r="E403" s="663" t="s">
        <v>571</v>
      </c>
      <c r="F403" s="664" t="s">
        <v>2798</v>
      </c>
      <c r="G403" s="663" t="s">
        <v>576</v>
      </c>
      <c r="H403" s="663" t="s">
        <v>1879</v>
      </c>
      <c r="I403" s="663" t="s">
        <v>1880</v>
      </c>
      <c r="J403" s="663" t="s">
        <v>1429</v>
      </c>
      <c r="K403" s="663" t="s">
        <v>1881</v>
      </c>
      <c r="L403" s="665">
        <v>138.90758824244318</v>
      </c>
      <c r="M403" s="665">
        <v>3</v>
      </c>
      <c r="N403" s="666">
        <v>416.72276472732955</v>
      </c>
    </row>
    <row r="404" spans="1:14" ht="14.4" customHeight="1" x14ac:dyDescent="0.3">
      <c r="A404" s="661" t="s">
        <v>543</v>
      </c>
      <c r="B404" s="662" t="s">
        <v>2791</v>
      </c>
      <c r="C404" s="663" t="s">
        <v>553</v>
      </c>
      <c r="D404" s="664" t="s">
        <v>2793</v>
      </c>
      <c r="E404" s="663" t="s">
        <v>571</v>
      </c>
      <c r="F404" s="664" t="s">
        <v>2798</v>
      </c>
      <c r="G404" s="663" t="s">
        <v>576</v>
      </c>
      <c r="H404" s="663" t="s">
        <v>1882</v>
      </c>
      <c r="I404" s="663" t="s">
        <v>1882</v>
      </c>
      <c r="J404" s="663" t="s">
        <v>1692</v>
      </c>
      <c r="K404" s="663" t="s">
        <v>1883</v>
      </c>
      <c r="L404" s="665">
        <v>622.04784474419273</v>
      </c>
      <c r="M404" s="665">
        <v>176</v>
      </c>
      <c r="N404" s="666">
        <v>109480.42067497793</v>
      </c>
    </row>
    <row r="405" spans="1:14" ht="14.4" customHeight="1" x14ac:dyDescent="0.3">
      <c r="A405" s="661" t="s">
        <v>543</v>
      </c>
      <c r="B405" s="662" t="s">
        <v>2791</v>
      </c>
      <c r="C405" s="663" t="s">
        <v>553</v>
      </c>
      <c r="D405" s="664" t="s">
        <v>2793</v>
      </c>
      <c r="E405" s="663" t="s">
        <v>571</v>
      </c>
      <c r="F405" s="664" t="s">
        <v>2798</v>
      </c>
      <c r="G405" s="663" t="s">
        <v>576</v>
      </c>
      <c r="H405" s="663" t="s">
        <v>1884</v>
      </c>
      <c r="I405" s="663" t="s">
        <v>1884</v>
      </c>
      <c r="J405" s="663" t="s">
        <v>1885</v>
      </c>
      <c r="K405" s="663" t="s">
        <v>1886</v>
      </c>
      <c r="L405" s="665">
        <v>372.79907889558228</v>
      </c>
      <c r="M405" s="665">
        <v>107</v>
      </c>
      <c r="N405" s="666">
        <v>39889.501441827306</v>
      </c>
    </row>
    <row r="406" spans="1:14" ht="14.4" customHeight="1" x14ac:dyDescent="0.3">
      <c r="A406" s="661" t="s">
        <v>543</v>
      </c>
      <c r="B406" s="662" t="s">
        <v>2791</v>
      </c>
      <c r="C406" s="663" t="s">
        <v>553</v>
      </c>
      <c r="D406" s="664" t="s">
        <v>2793</v>
      </c>
      <c r="E406" s="663" t="s">
        <v>571</v>
      </c>
      <c r="F406" s="664" t="s">
        <v>2798</v>
      </c>
      <c r="G406" s="663" t="s">
        <v>576</v>
      </c>
      <c r="H406" s="663" t="s">
        <v>1887</v>
      </c>
      <c r="I406" s="663" t="s">
        <v>1887</v>
      </c>
      <c r="J406" s="663" t="s">
        <v>1227</v>
      </c>
      <c r="K406" s="663" t="s">
        <v>1228</v>
      </c>
      <c r="L406" s="665">
        <v>47.609804058839025</v>
      </c>
      <c r="M406" s="665">
        <v>11</v>
      </c>
      <c r="N406" s="666">
        <v>523.70784464722931</v>
      </c>
    </row>
    <row r="407" spans="1:14" ht="14.4" customHeight="1" x14ac:dyDescent="0.3">
      <c r="A407" s="661" t="s">
        <v>543</v>
      </c>
      <c r="B407" s="662" t="s">
        <v>2791</v>
      </c>
      <c r="C407" s="663" t="s">
        <v>553</v>
      </c>
      <c r="D407" s="664" t="s">
        <v>2793</v>
      </c>
      <c r="E407" s="663" t="s">
        <v>571</v>
      </c>
      <c r="F407" s="664" t="s">
        <v>2798</v>
      </c>
      <c r="G407" s="663" t="s">
        <v>576</v>
      </c>
      <c r="H407" s="663" t="s">
        <v>1888</v>
      </c>
      <c r="I407" s="663" t="s">
        <v>1888</v>
      </c>
      <c r="J407" s="663" t="s">
        <v>1889</v>
      </c>
      <c r="K407" s="663" t="s">
        <v>1890</v>
      </c>
      <c r="L407" s="665">
        <v>72.45</v>
      </c>
      <c r="M407" s="665">
        <v>1</v>
      </c>
      <c r="N407" s="666">
        <v>72.45</v>
      </c>
    </row>
    <row r="408" spans="1:14" ht="14.4" customHeight="1" x14ac:dyDescent="0.3">
      <c r="A408" s="661" t="s">
        <v>543</v>
      </c>
      <c r="B408" s="662" t="s">
        <v>2791</v>
      </c>
      <c r="C408" s="663" t="s">
        <v>553</v>
      </c>
      <c r="D408" s="664" t="s">
        <v>2793</v>
      </c>
      <c r="E408" s="663" t="s">
        <v>571</v>
      </c>
      <c r="F408" s="664" t="s">
        <v>2798</v>
      </c>
      <c r="G408" s="663" t="s">
        <v>576</v>
      </c>
      <c r="H408" s="663" t="s">
        <v>1891</v>
      </c>
      <c r="I408" s="663" t="s">
        <v>1891</v>
      </c>
      <c r="J408" s="663" t="s">
        <v>1892</v>
      </c>
      <c r="K408" s="663" t="s">
        <v>1893</v>
      </c>
      <c r="L408" s="665">
        <v>63.419999999999995</v>
      </c>
      <c r="M408" s="665">
        <v>3</v>
      </c>
      <c r="N408" s="666">
        <v>190.26</v>
      </c>
    </row>
    <row r="409" spans="1:14" ht="14.4" customHeight="1" x14ac:dyDescent="0.3">
      <c r="A409" s="661" t="s">
        <v>543</v>
      </c>
      <c r="B409" s="662" t="s">
        <v>2791</v>
      </c>
      <c r="C409" s="663" t="s">
        <v>553</v>
      </c>
      <c r="D409" s="664" t="s">
        <v>2793</v>
      </c>
      <c r="E409" s="663" t="s">
        <v>571</v>
      </c>
      <c r="F409" s="664" t="s">
        <v>2798</v>
      </c>
      <c r="G409" s="663" t="s">
        <v>576</v>
      </c>
      <c r="H409" s="663" t="s">
        <v>1894</v>
      </c>
      <c r="I409" s="663" t="s">
        <v>624</v>
      </c>
      <c r="J409" s="663" t="s">
        <v>1895</v>
      </c>
      <c r="K409" s="663"/>
      <c r="L409" s="665">
        <v>252.38462884380581</v>
      </c>
      <c r="M409" s="665">
        <v>2</v>
      </c>
      <c r="N409" s="666">
        <v>504.76925768761163</v>
      </c>
    </row>
    <row r="410" spans="1:14" ht="14.4" customHeight="1" x14ac:dyDescent="0.3">
      <c r="A410" s="661" t="s">
        <v>543</v>
      </c>
      <c r="B410" s="662" t="s">
        <v>2791</v>
      </c>
      <c r="C410" s="663" t="s">
        <v>553</v>
      </c>
      <c r="D410" s="664" t="s">
        <v>2793</v>
      </c>
      <c r="E410" s="663" t="s">
        <v>571</v>
      </c>
      <c r="F410" s="664" t="s">
        <v>2798</v>
      </c>
      <c r="G410" s="663" t="s">
        <v>576</v>
      </c>
      <c r="H410" s="663" t="s">
        <v>1896</v>
      </c>
      <c r="I410" s="663" t="s">
        <v>624</v>
      </c>
      <c r="J410" s="663" t="s">
        <v>1897</v>
      </c>
      <c r="K410" s="663"/>
      <c r="L410" s="665">
        <v>27085.25</v>
      </c>
      <c r="M410" s="665">
        <v>2</v>
      </c>
      <c r="N410" s="666">
        <v>54170.5</v>
      </c>
    </row>
    <row r="411" spans="1:14" ht="14.4" customHeight="1" x14ac:dyDescent="0.3">
      <c r="A411" s="661" t="s">
        <v>543</v>
      </c>
      <c r="B411" s="662" t="s">
        <v>2791</v>
      </c>
      <c r="C411" s="663" t="s">
        <v>553</v>
      </c>
      <c r="D411" s="664" t="s">
        <v>2793</v>
      </c>
      <c r="E411" s="663" t="s">
        <v>571</v>
      </c>
      <c r="F411" s="664" t="s">
        <v>2798</v>
      </c>
      <c r="G411" s="663" t="s">
        <v>576</v>
      </c>
      <c r="H411" s="663" t="s">
        <v>1898</v>
      </c>
      <c r="I411" s="663" t="s">
        <v>624</v>
      </c>
      <c r="J411" s="663" t="s">
        <v>1899</v>
      </c>
      <c r="K411" s="663"/>
      <c r="L411" s="665">
        <v>62.779609872793813</v>
      </c>
      <c r="M411" s="665">
        <v>15</v>
      </c>
      <c r="N411" s="666">
        <v>941.69414809190721</v>
      </c>
    </row>
    <row r="412" spans="1:14" ht="14.4" customHeight="1" x14ac:dyDescent="0.3">
      <c r="A412" s="661" t="s">
        <v>543</v>
      </c>
      <c r="B412" s="662" t="s">
        <v>2791</v>
      </c>
      <c r="C412" s="663" t="s">
        <v>553</v>
      </c>
      <c r="D412" s="664" t="s">
        <v>2793</v>
      </c>
      <c r="E412" s="663" t="s">
        <v>571</v>
      </c>
      <c r="F412" s="664" t="s">
        <v>2798</v>
      </c>
      <c r="G412" s="663" t="s">
        <v>576</v>
      </c>
      <c r="H412" s="663" t="s">
        <v>1900</v>
      </c>
      <c r="I412" s="663" t="s">
        <v>624</v>
      </c>
      <c r="J412" s="663" t="s">
        <v>1901</v>
      </c>
      <c r="K412" s="663"/>
      <c r="L412" s="665">
        <v>583.9219342802686</v>
      </c>
      <c r="M412" s="665">
        <v>3</v>
      </c>
      <c r="N412" s="666">
        <v>1751.7658028408059</v>
      </c>
    </row>
    <row r="413" spans="1:14" ht="14.4" customHeight="1" x14ac:dyDescent="0.3">
      <c r="A413" s="661" t="s">
        <v>543</v>
      </c>
      <c r="B413" s="662" t="s">
        <v>2791</v>
      </c>
      <c r="C413" s="663" t="s">
        <v>553</v>
      </c>
      <c r="D413" s="664" t="s">
        <v>2793</v>
      </c>
      <c r="E413" s="663" t="s">
        <v>571</v>
      </c>
      <c r="F413" s="664" t="s">
        <v>2798</v>
      </c>
      <c r="G413" s="663" t="s">
        <v>576</v>
      </c>
      <c r="H413" s="663" t="s">
        <v>1902</v>
      </c>
      <c r="I413" s="663" t="s">
        <v>1903</v>
      </c>
      <c r="J413" s="663" t="s">
        <v>1904</v>
      </c>
      <c r="K413" s="663" t="s">
        <v>1905</v>
      </c>
      <c r="L413" s="665">
        <v>302.52000000000004</v>
      </c>
      <c r="M413" s="665">
        <v>1</v>
      </c>
      <c r="N413" s="666">
        <v>302.52000000000004</v>
      </c>
    </row>
    <row r="414" spans="1:14" ht="14.4" customHeight="1" x14ac:dyDescent="0.3">
      <c r="A414" s="661" t="s">
        <v>543</v>
      </c>
      <c r="B414" s="662" t="s">
        <v>2791</v>
      </c>
      <c r="C414" s="663" t="s">
        <v>553</v>
      </c>
      <c r="D414" s="664" t="s">
        <v>2793</v>
      </c>
      <c r="E414" s="663" t="s">
        <v>571</v>
      </c>
      <c r="F414" s="664" t="s">
        <v>2798</v>
      </c>
      <c r="G414" s="663" t="s">
        <v>576</v>
      </c>
      <c r="H414" s="663" t="s">
        <v>1906</v>
      </c>
      <c r="I414" s="663" t="s">
        <v>1906</v>
      </c>
      <c r="J414" s="663" t="s">
        <v>1907</v>
      </c>
      <c r="K414" s="663" t="s">
        <v>1908</v>
      </c>
      <c r="L414" s="665">
        <v>169.79</v>
      </c>
      <c r="M414" s="665">
        <v>8</v>
      </c>
      <c r="N414" s="666">
        <v>1358.32</v>
      </c>
    </row>
    <row r="415" spans="1:14" ht="14.4" customHeight="1" x14ac:dyDescent="0.3">
      <c r="A415" s="661" t="s">
        <v>543</v>
      </c>
      <c r="B415" s="662" t="s">
        <v>2791</v>
      </c>
      <c r="C415" s="663" t="s">
        <v>553</v>
      </c>
      <c r="D415" s="664" t="s">
        <v>2793</v>
      </c>
      <c r="E415" s="663" t="s">
        <v>571</v>
      </c>
      <c r="F415" s="664" t="s">
        <v>2798</v>
      </c>
      <c r="G415" s="663" t="s">
        <v>576</v>
      </c>
      <c r="H415" s="663" t="s">
        <v>1909</v>
      </c>
      <c r="I415" s="663" t="s">
        <v>1909</v>
      </c>
      <c r="J415" s="663" t="s">
        <v>1910</v>
      </c>
      <c r="K415" s="663" t="s">
        <v>1911</v>
      </c>
      <c r="L415" s="665">
        <v>184.36999999999998</v>
      </c>
      <c r="M415" s="665">
        <v>2</v>
      </c>
      <c r="N415" s="666">
        <v>368.73999999999995</v>
      </c>
    </row>
    <row r="416" spans="1:14" ht="14.4" customHeight="1" x14ac:dyDescent="0.3">
      <c r="A416" s="661" t="s">
        <v>543</v>
      </c>
      <c r="B416" s="662" t="s">
        <v>2791</v>
      </c>
      <c r="C416" s="663" t="s">
        <v>553</v>
      </c>
      <c r="D416" s="664" t="s">
        <v>2793</v>
      </c>
      <c r="E416" s="663" t="s">
        <v>571</v>
      </c>
      <c r="F416" s="664" t="s">
        <v>2798</v>
      </c>
      <c r="G416" s="663" t="s">
        <v>576</v>
      </c>
      <c r="H416" s="663" t="s">
        <v>1912</v>
      </c>
      <c r="I416" s="663" t="s">
        <v>722</v>
      </c>
      <c r="J416" s="663" t="s">
        <v>1913</v>
      </c>
      <c r="K416" s="663" t="s">
        <v>1914</v>
      </c>
      <c r="L416" s="665">
        <v>255.8234607512631</v>
      </c>
      <c r="M416" s="665">
        <v>2</v>
      </c>
      <c r="N416" s="666">
        <v>511.6469215025262</v>
      </c>
    </row>
    <row r="417" spans="1:14" ht="14.4" customHeight="1" x14ac:dyDescent="0.3">
      <c r="A417" s="661" t="s">
        <v>543</v>
      </c>
      <c r="B417" s="662" t="s">
        <v>2791</v>
      </c>
      <c r="C417" s="663" t="s">
        <v>553</v>
      </c>
      <c r="D417" s="664" t="s">
        <v>2793</v>
      </c>
      <c r="E417" s="663" t="s">
        <v>571</v>
      </c>
      <c r="F417" s="664" t="s">
        <v>2798</v>
      </c>
      <c r="G417" s="663" t="s">
        <v>576</v>
      </c>
      <c r="H417" s="663" t="s">
        <v>1915</v>
      </c>
      <c r="I417" s="663" t="s">
        <v>624</v>
      </c>
      <c r="J417" s="663" t="s">
        <v>1916</v>
      </c>
      <c r="K417" s="663"/>
      <c r="L417" s="665">
        <v>112.14999999999999</v>
      </c>
      <c r="M417" s="665">
        <v>2</v>
      </c>
      <c r="N417" s="666">
        <v>224.29999999999998</v>
      </c>
    </row>
    <row r="418" spans="1:14" ht="14.4" customHeight="1" x14ac:dyDescent="0.3">
      <c r="A418" s="661" t="s">
        <v>543</v>
      </c>
      <c r="B418" s="662" t="s">
        <v>2791</v>
      </c>
      <c r="C418" s="663" t="s">
        <v>553</v>
      </c>
      <c r="D418" s="664" t="s">
        <v>2793</v>
      </c>
      <c r="E418" s="663" t="s">
        <v>571</v>
      </c>
      <c r="F418" s="664" t="s">
        <v>2798</v>
      </c>
      <c r="G418" s="663" t="s">
        <v>576</v>
      </c>
      <c r="H418" s="663" t="s">
        <v>1917</v>
      </c>
      <c r="I418" s="663" t="s">
        <v>1917</v>
      </c>
      <c r="J418" s="663" t="s">
        <v>1918</v>
      </c>
      <c r="K418" s="663" t="s">
        <v>1919</v>
      </c>
      <c r="L418" s="665">
        <v>31.01</v>
      </c>
      <c r="M418" s="665">
        <v>1</v>
      </c>
      <c r="N418" s="666">
        <v>31.01</v>
      </c>
    </row>
    <row r="419" spans="1:14" ht="14.4" customHeight="1" x14ac:dyDescent="0.3">
      <c r="A419" s="661" t="s">
        <v>543</v>
      </c>
      <c r="B419" s="662" t="s">
        <v>2791</v>
      </c>
      <c r="C419" s="663" t="s">
        <v>553</v>
      </c>
      <c r="D419" s="664" t="s">
        <v>2793</v>
      </c>
      <c r="E419" s="663" t="s">
        <v>571</v>
      </c>
      <c r="F419" s="664" t="s">
        <v>2798</v>
      </c>
      <c r="G419" s="663" t="s">
        <v>576</v>
      </c>
      <c r="H419" s="663" t="s">
        <v>1920</v>
      </c>
      <c r="I419" s="663" t="s">
        <v>722</v>
      </c>
      <c r="J419" s="663" t="s">
        <v>1921</v>
      </c>
      <c r="K419" s="663" t="s">
        <v>1922</v>
      </c>
      <c r="L419" s="665">
        <v>262.12059229558423</v>
      </c>
      <c r="M419" s="665">
        <v>1</v>
      </c>
      <c r="N419" s="666">
        <v>262.12059229558423</v>
      </c>
    </row>
    <row r="420" spans="1:14" ht="14.4" customHeight="1" x14ac:dyDescent="0.3">
      <c r="A420" s="661" t="s">
        <v>543</v>
      </c>
      <c r="B420" s="662" t="s">
        <v>2791</v>
      </c>
      <c r="C420" s="663" t="s">
        <v>553</v>
      </c>
      <c r="D420" s="664" t="s">
        <v>2793</v>
      </c>
      <c r="E420" s="663" t="s">
        <v>571</v>
      </c>
      <c r="F420" s="664" t="s">
        <v>2798</v>
      </c>
      <c r="G420" s="663" t="s">
        <v>576</v>
      </c>
      <c r="H420" s="663" t="s">
        <v>1923</v>
      </c>
      <c r="I420" s="663" t="s">
        <v>624</v>
      </c>
      <c r="J420" s="663" t="s">
        <v>1924</v>
      </c>
      <c r="K420" s="663"/>
      <c r="L420" s="665">
        <v>26.21</v>
      </c>
      <c r="M420" s="665">
        <v>10</v>
      </c>
      <c r="N420" s="666">
        <v>262.10000000000002</v>
      </c>
    </row>
    <row r="421" spans="1:14" ht="14.4" customHeight="1" x14ac:dyDescent="0.3">
      <c r="A421" s="661" t="s">
        <v>543</v>
      </c>
      <c r="B421" s="662" t="s">
        <v>2791</v>
      </c>
      <c r="C421" s="663" t="s">
        <v>553</v>
      </c>
      <c r="D421" s="664" t="s">
        <v>2793</v>
      </c>
      <c r="E421" s="663" t="s">
        <v>571</v>
      </c>
      <c r="F421" s="664" t="s">
        <v>2798</v>
      </c>
      <c r="G421" s="663" t="s">
        <v>576</v>
      </c>
      <c r="H421" s="663" t="s">
        <v>1925</v>
      </c>
      <c r="I421" s="663" t="s">
        <v>1925</v>
      </c>
      <c r="J421" s="663" t="s">
        <v>1766</v>
      </c>
      <c r="K421" s="663" t="s">
        <v>1039</v>
      </c>
      <c r="L421" s="665">
        <v>49.935000000000016</v>
      </c>
      <c r="M421" s="665">
        <v>4</v>
      </c>
      <c r="N421" s="666">
        <v>199.74000000000007</v>
      </c>
    </row>
    <row r="422" spans="1:14" ht="14.4" customHeight="1" x14ac:dyDescent="0.3">
      <c r="A422" s="661" t="s">
        <v>543</v>
      </c>
      <c r="B422" s="662" t="s">
        <v>2791</v>
      </c>
      <c r="C422" s="663" t="s">
        <v>553</v>
      </c>
      <c r="D422" s="664" t="s">
        <v>2793</v>
      </c>
      <c r="E422" s="663" t="s">
        <v>571</v>
      </c>
      <c r="F422" s="664" t="s">
        <v>2798</v>
      </c>
      <c r="G422" s="663" t="s">
        <v>576</v>
      </c>
      <c r="H422" s="663" t="s">
        <v>1926</v>
      </c>
      <c r="I422" s="663" t="s">
        <v>624</v>
      </c>
      <c r="J422" s="663" t="s">
        <v>1927</v>
      </c>
      <c r="K422" s="663"/>
      <c r="L422" s="665">
        <v>155.22542916097436</v>
      </c>
      <c r="M422" s="665">
        <v>22</v>
      </c>
      <c r="N422" s="666">
        <v>3414.9594415414358</v>
      </c>
    </row>
    <row r="423" spans="1:14" ht="14.4" customHeight="1" x14ac:dyDescent="0.3">
      <c r="A423" s="661" t="s">
        <v>543</v>
      </c>
      <c r="B423" s="662" t="s">
        <v>2791</v>
      </c>
      <c r="C423" s="663" t="s">
        <v>553</v>
      </c>
      <c r="D423" s="664" t="s">
        <v>2793</v>
      </c>
      <c r="E423" s="663" t="s">
        <v>571</v>
      </c>
      <c r="F423" s="664" t="s">
        <v>2798</v>
      </c>
      <c r="G423" s="663" t="s">
        <v>576</v>
      </c>
      <c r="H423" s="663" t="s">
        <v>1928</v>
      </c>
      <c r="I423" s="663" t="s">
        <v>1928</v>
      </c>
      <c r="J423" s="663" t="s">
        <v>1929</v>
      </c>
      <c r="K423" s="663" t="s">
        <v>1930</v>
      </c>
      <c r="L423" s="665">
        <v>1359.4240160191266</v>
      </c>
      <c r="M423" s="665">
        <v>30</v>
      </c>
      <c r="N423" s="666">
        <v>40782.7204805738</v>
      </c>
    </row>
    <row r="424" spans="1:14" ht="14.4" customHeight="1" x14ac:dyDescent="0.3">
      <c r="A424" s="661" t="s">
        <v>543</v>
      </c>
      <c r="B424" s="662" t="s">
        <v>2791</v>
      </c>
      <c r="C424" s="663" t="s">
        <v>553</v>
      </c>
      <c r="D424" s="664" t="s">
        <v>2793</v>
      </c>
      <c r="E424" s="663" t="s">
        <v>571</v>
      </c>
      <c r="F424" s="664" t="s">
        <v>2798</v>
      </c>
      <c r="G424" s="663" t="s">
        <v>576</v>
      </c>
      <c r="H424" s="663" t="s">
        <v>1931</v>
      </c>
      <c r="I424" s="663" t="s">
        <v>624</v>
      </c>
      <c r="J424" s="663" t="s">
        <v>1932</v>
      </c>
      <c r="K424" s="663" t="s">
        <v>1933</v>
      </c>
      <c r="L424" s="665">
        <v>42.670000365023242</v>
      </c>
      <c r="M424" s="665">
        <v>8</v>
      </c>
      <c r="N424" s="666">
        <v>341.36000292018593</v>
      </c>
    </row>
    <row r="425" spans="1:14" ht="14.4" customHeight="1" x14ac:dyDescent="0.3">
      <c r="A425" s="661" t="s">
        <v>543</v>
      </c>
      <c r="B425" s="662" t="s">
        <v>2791</v>
      </c>
      <c r="C425" s="663" t="s">
        <v>553</v>
      </c>
      <c r="D425" s="664" t="s">
        <v>2793</v>
      </c>
      <c r="E425" s="663" t="s">
        <v>571</v>
      </c>
      <c r="F425" s="664" t="s">
        <v>2798</v>
      </c>
      <c r="G425" s="663" t="s">
        <v>576</v>
      </c>
      <c r="H425" s="663" t="s">
        <v>1934</v>
      </c>
      <c r="I425" s="663" t="s">
        <v>1934</v>
      </c>
      <c r="J425" s="663" t="s">
        <v>1935</v>
      </c>
      <c r="K425" s="663" t="s">
        <v>1936</v>
      </c>
      <c r="L425" s="665">
        <v>1158.9099999999994</v>
      </c>
      <c r="M425" s="665">
        <v>1</v>
      </c>
      <c r="N425" s="666">
        <v>1158.9099999999994</v>
      </c>
    </row>
    <row r="426" spans="1:14" ht="14.4" customHeight="1" x14ac:dyDescent="0.3">
      <c r="A426" s="661" t="s">
        <v>543</v>
      </c>
      <c r="B426" s="662" t="s">
        <v>2791</v>
      </c>
      <c r="C426" s="663" t="s">
        <v>553</v>
      </c>
      <c r="D426" s="664" t="s">
        <v>2793</v>
      </c>
      <c r="E426" s="663" t="s">
        <v>571</v>
      </c>
      <c r="F426" s="664" t="s">
        <v>2798</v>
      </c>
      <c r="G426" s="663" t="s">
        <v>576</v>
      </c>
      <c r="H426" s="663" t="s">
        <v>1937</v>
      </c>
      <c r="I426" s="663" t="s">
        <v>1937</v>
      </c>
      <c r="J426" s="663" t="s">
        <v>1938</v>
      </c>
      <c r="K426" s="663" t="s">
        <v>1939</v>
      </c>
      <c r="L426" s="665">
        <v>622.79445313849908</v>
      </c>
      <c r="M426" s="665">
        <v>660</v>
      </c>
      <c r="N426" s="666">
        <v>411044.33907140937</v>
      </c>
    </row>
    <row r="427" spans="1:14" ht="14.4" customHeight="1" x14ac:dyDescent="0.3">
      <c r="A427" s="661" t="s">
        <v>543</v>
      </c>
      <c r="B427" s="662" t="s">
        <v>2791</v>
      </c>
      <c r="C427" s="663" t="s">
        <v>553</v>
      </c>
      <c r="D427" s="664" t="s">
        <v>2793</v>
      </c>
      <c r="E427" s="663" t="s">
        <v>571</v>
      </c>
      <c r="F427" s="664" t="s">
        <v>2798</v>
      </c>
      <c r="G427" s="663" t="s">
        <v>576</v>
      </c>
      <c r="H427" s="663" t="s">
        <v>1940</v>
      </c>
      <c r="I427" s="663" t="s">
        <v>624</v>
      </c>
      <c r="J427" s="663" t="s">
        <v>1941</v>
      </c>
      <c r="K427" s="663" t="s">
        <v>1942</v>
      </c>
      <c r="L427" s="665">
        <v>28.649999999999991</v>
      </c>
      <c r="M427" s="665">
        <v>4</v>
      </c>
      <c r="N427" s="666">
        <v>114.59999999999997</v>
      </c>
    </row>
    <row r="428" spans="1:14" ht="14.4" customHeight="1" x14ac:dyDescent="0.3">
      <c r="A428" s="661" t="s">
        <v>543</v>
      </c>
      <c r="B428" s="662" t="s">
        <v>2791</v>
      </c>
      <c r="C428" s="663" t="s">
        <v>553</v>
      </c>
      <c r="D428" s="664" t="s">
        <v>2793</v>
      </c>
      <c r="E428" s="663" t="s">
        <v>571</v>
      </c>
      <c r="F428" s="664" t="s">
        <v>2798</v>
      </c>
      <c r="G428" s="663" t="s">
        <v>576</v>
      </c>
      <c r="H428" s="663" t="s">
        <v>1943</v>
      </c>
      <c r="I428" s="663" t="s">
        <v>624</v>
      </c>
      <c r="J428" s="663" t="s">
        <v>1944</v>
      </c>
      <c r="K428" s="663"/>
      <c r="L428" s="665">
        <v>7514.6975000000002</v>
      </c>
      <c r="M428" s="665">
        <v>8</v>
      </c>
      <c r="N428" s="666">
        <v>60117.58</v>
      </c>
    </row>
    <row r="429" spans="1:14" ht="14.4" customHeight="1" x14ac:dyDescent="0.3">
      <c r="A429" s="661" t="s">
        <v>543</v>
      </c>
      <c r="B429" s="662" t="s">
        <v>2791</v>
      </c>
      <c r="C429" s="663" t="s">
        <v>553</v>
      </c>
      <c r="D429" s="664" t="s">
        <v>2793</v>
      </c>
      <c r="E429" s="663" t="s">
        <v>571</v>
      </c>
      <c r="F429" s="664" t="s">
        <v>2798</v>
      </c>
      <c r="G429" s="663" t="s">
        <v>576</v>
      </c>
      <c r="H429" s="663" t="s">
        <v>1945</v>
      </c>
      <c r="I429" s="663" t="s">
        <v>1945</v>
      </c>
      <c r="J429" s="663" t="s">
        <v>820</v>
      </c>
      <c r="K429" s="663" t="s">
        <v>1946</v>
      </c>
      <c r="L429" s="665">
        <v>72.88</v>
      </c>
      <c r="M429" s="665">
        <v>3</v>
      </c>
      <c r="N429" s="666">
        <v>218.64</v>
      </c>
    </row>
    <row r="430" spans="1:14" ht="14.4" customHeight="1" x14ac:dyDescent="0.3">
      <c r="A430" s="661" t="s">
        <v>543</v>
      </c>
      <c r="B430" s="662" t="s">
        <v>2791</v>
      </c>
      <c r="C430" s="663" t="s">
        <v>553</v>
      </c>
      <c r="D430" s="664" t="s">
        <v>2793</v>
      </c>
      <c r="E430" s="663" t="s">
        <v>571</v>
      </c>
      <c r="F430" s="664" t="s">
        <v>2798</v>
      </c>
      <c r="G430" s="663" t="s">
        <v>576</v>
      </c>
      <c r="H430" s="663" t="s">
        <v>1947</v>
      </c>
      <c r="I430" s="663" t="s">
        <v>1947</v>
      </c>
      <c r="J430" s="663" t="s">
        <v>747</v>
      </c>
      <c r="K430" s="663" t="s">
        <v>1948</v>
      </c>
      <c r="L430" s="665">
        <v>142.68999386228484</v>
      </c>
      <c r="M430" s="665">
        <v>1</v>
      </c>
      <c r="N430" s="666">
        <v>142.68999386228484</v>
      </c>
    </row>
    <row r="431" spans="1:14" ht="14.4" customHeight="1" x14ac:dyDescent="0.3">
      <c r="A431" s="661" t="s">
        <v>543</v>
      </c>
      <c r="B431" s="662" t="s">
        <v>2791</v>
      </c>
      <c r="C431" s="663" t="s">
        <v>553</v>
      </c>
      <c r="D431" s="664" t="s">
        <v>2793</v>
      </c>
      <c r="E431" s="663" t="s">
        <v>571</v>
      </c>
      <c r="F431" s="664" t="s">
        <v>2798</v>
      </c>
      <c r="G431" s="663" t="s">
        <v>576</v>
      </c>
      <c r="H431" s="663" t="s">
        <v>1949</v>
      </c>
      <c r="I431" s="663" t="s">
        <v>1949</v>
      </c>
      <c r="J431" s="663" t="s">
        <v>674</v>
      </c>
      <c r="K431" s="663" t="s">
        <v>1950</v>
      </c>
      <c r="L431" s="665">
        <v>2190.8135556843768</v>
      </c>
      <c r="M431" s="665">
        <v>15</v>
      </c>
      <c r="N431" s="666">
        <v>32862.203335265651</v>
      </c>
    </row>
    <row r="432" spans="1:14" ht="14.4" customHeight="1" x14ac:dyDescent="0.3">
      <c r="A432" s="661" t="s">
        <v>543</v>
      </c>
      <c r="B432" s="662" t="s">
        <v>2791</v>
      </c>
      <c r="C432" s="663" t="s">
        <v>553</v>
      </c>
      <c r="D432" s="664" t="s">
        <v>2793</v>
      </c>
      <c r="E432" s="663" t="s">
        <v>571</v>
      </c>
      <c r="F432" s="664" t="s">
        <v>2798</v>
      </c>
      <c r="G432" s="663" t="s">
        <v>576</v>
      </c>
      <c r="H432" s="663" t="s">
        <v>1951</v>
      </c>
      <c r="I432" s="663" t="s">
        <v>1951</v>
      </c>
      <c r="J432" s="663" t="s">
        <v>1952</v>
      </c>
      <c r="K432" s="663" t="s">
        <v>1953</v>
      </c>
      <c r="L432" s="665">
        <v>292.42000000000007</v>
      </c>
      <c r="M432" s="665">
        <v>8</v>
      </c>
      <c r="N432" s="666">
        <v>2339.3600000000006</v>
      </c>
    </row>
    <row r="433" spans="1:14" ht="14.4" customHeight="1" x14ac:dyDescent="0.3">
      <c r="A433" s="661" t="s">
        <v>543</v>
      </c>
      <c r="B433" s="662" t="s">
        <v>2791</v>
      </c>
      <c r="C433" s="663" t="s">
        <v>553</v>
      </c>
      <c r="D433" s="664" t="s">
        <v>2793</v>
      </c>
      <c r="E433" s="663" t="s">
        <v>571</v>
      </c>
      <c r="F433" s="664" t="s">
        <v>2798</v>
      </c>
      <c r="G433" s="663" t="s">
        <v>576</v>
      </c>
      <c r="H433" s="663" t="s">
        <v>1954</v>
      </c>
      <c r="I433" s="663" t="s">
        <v>1954</v>
      </c>
      <c r="J433" s="663" t="s">
        <v>763</v>
      </c>
      <c r="K433" s="663" t="s">
        <v>764</v>
      </c>
      <c r="L433" s="665">
        <v>62.010000000000005</v>
      </c>
      <c r="M433" s="665">
        <v>2</v>
      </c>
      <c r="N433" s="666">
        <v>124.02000000000001</v>
      </c>
    </row>
    <row r="434" spans="1:14" ht="14.4" customHeight="1" x14ac:dyDescent="0.3">
      <c r="A434" s="661" t="s">
        <v>543</v>
      </c>
      <c r="B434" s="662" t="s">
        <v>2791</v>
      </c>
      <c r="C434" s="663" t="s">
        <v>553</v>
      </c>
      <c r="D434" s="664" t="s">
        <v>2793</v>
      </c>
      <c r="E434" s="663" t="s">
        <v>571</v>
      </c>
      <c r="F434" s="664" t="s">
        <v>2798</v>
      </c>
      <c r="G434" s="663" t="s">
        <v>576</v>
      </c>
      <c r="H434" s="663" t="s">
        <v>1955</v>
      </c>
      <c r="I434" s="663" t="s">
        <v>1955</v>
      </c>
      <c r="J434" s="663" t="s">
        <v>1956</v>
      </c>
      <c r="K434" s="663" t="s">
        <v>1957</v>
      </c>
      <c r="L434" s="665">
        <v>105.62000000000003</v>
      </c>
      <c r="M434" s="665">
        <v>1</v>
      </c>
      <c r="N434" s="666">
        <v>105.62000000000003</v>
      </c>
    </row>
    <row r="435" spans="1:14" ht="14.4" customHeight="1" x14ac:dyDescent="0.3">
      <c r="A435" s="661" t="s">
        <v>543</v>
      </c>
      <c r="B435" s="662" t="s">
        <v>2791</v>
      </c>
      <c r="C435" s="663" t="s">
        <v>553</v>
      </c>
      <c r="D435" s="664" t="s">
        <v>2793</v>
      </c>
      <c r="E435" s="663" t="s">
        <v>571</v>
      </c>
      <c r="F435" s="664" t="s">
        <v>2798</v>
      </c>
      <c r="G435" s="663" t="s">
        <v>576</v>
      </c>
      <c r="H435" s="663" t="s">
        <v>1958</v>
      </c>
      <c r="I435" s="663" t="s">
        <v>624</v>
      </c>
      <c r="J435" s="663" t="s">
        <v>1959</v>
      </c>
      <c r="K435" s="663"/>
      <c r="L435" s="665">
        <v>82</v>
      </c>
      <c r="M435" s="665">
        <v>12</v>
      </c>
      <c r="N435" s="666">
        <v>984</v>
      </c>
    </row>
    <row r="436" spans="1:14" ht="14.4" customHeight="1" x14ac:dyDescent="0.3">
      <c r="A436" s="661" t="s">
        <v>543</v>
      </c>
      <c r="B436" s="662" t="s">
        <v>2791</v>
      </c>
      <c r="C436" s="663" t="s">
        <v>553</v>
      </c>
      <c r="D436" s="664" t="s">
        <v>2793</v>
      </c>
      <c r="E436" s="663" t="s">
        <v>571</v>
      </c>
      <c r="F436" s="664" t="s">
        <v>2798</v>
      </c>
      <c r="G436" s="663" t="s">
        <v>576</v>
      </c>
      <c r="H436" s="663" t="s">
        <v>1960</v>
      </c>
      <c r="I436" s="663" t="s">
        <v>1960</v>
      </c>
      <c r="J436" s="663" t="s">
        <v>820</v>
      </c>
      <c r="K436" s="663" t="s">
        <v>821</v>
      </c>
      <c r="L436" s="665">
        <v>28.6</v>
      </c>
      <c r="M436" s="665">
        <v>2</v>
      </c>
      <c r="N436" s="666">
        <v>57.2</v>
      </c>
    </row>
    <row r="437" spans="1:14" ht="14.4" customHeight="1" x14ac:dyDescent="0.3">
      <c r="A437" s="661" t="s">
        <v>543</v>
      </c>
      <c r="B437" s="662" t="s">
        <v>2791</v>
      </c>
      <c r="C437" s="663" t="s">
        <v>553</v>
      </c>
      <c r="D437" s="664" t="s">
        <v>2793</v>
      </c>
      <c r="E437" s="663" t="s">
        <v>571</v>
      </c>
      <c r="F437" s="664" t="s">
        <v>2798</v>
      </c>
      <c r="G437" s="663" t="s">
        <v>576</v>
      </c>
      <c r="H437" s="663" t="s">
        <v>1961</v>
      </c>
      <c r="I437" s="663" t="s">
        <v>1961</v>
      </c>
      <c r="J437" s="663" t="s">
        <v>1962</v>
      </c>
      <c r="K437" s="663" t="s">
        <v>1963</v>
      </c>
      <c r="L437" s="665">
        <v>564.47558278057954</v>
      </c>
      <c r="M437" s="665">
        <v>47</v>
      </c>
      <c r="N437" s="666">
        <v>26530.35239068724</v>
      </c>
    </row>
    <row r="438" spans="1:14" ht="14.4" customHeight="1" x14ac:dyDescent="0.3">
      <c r="A438" s="661" t="s">
        <v>543</v>
      </c>
      <c r="B438" s="662" t="s">
        <v>2791</v>
      </c>
      <c r="C438" s="663" t="s">
        <v>553</v>
      </c>
      <c r="D438" s="664" t="s">
        <v>2793</v>
      </c>
      <c r="E438" s="663" t="s">
        <v>571</v>
      </c>
      <c r="F438" s="664" t="s">
        <v>2798</v>
      </c>
      <c r="G438" s="663" t="s">
        <v>576</v>
      </c>
      <c r="H438" s="663" t="s">
        <v>1964</v>
      </c>
      <c r="I438" s="663" t="s">
        <v>1964</v>
      </c>
      <c r="J438" s="663" t="s">
        <v>1965</v>
      </c>
      <c r="K438" s="663" t="s">
        <v>1966</v>
      </c>
      <c r="L438" s="665">
        <v>43.100000000000009</v>
      </c>
      <c r="M438" s="665">
        <v>1</v>
      </c>
      <c r="N438" s="666">
        <v>43.100000000000009</v>
      </c>
    </row>
    <row r="439" spans="1:14" ht="14.4" customHeight="1" x14ac:dyDescent="0.3">
      <c r="A439" s="661" t="s">
        <v>543</v>
      </c>
      <c r="B439" s="662" t="s">
        <v>2791</v>
      </c>
      <c r="C439" s="663" t="s">
        <v>553</v>
      </c>
      <c r="D439" s="664" t="s">
        <v>2793</v>
      </c>
      <c r="E439" s="663" t="s">
        <v>571</v>
      </c>
      <c r="F439" s="664" t="s">
        <v>2798</v>
      </c>
      <c r="G439" s="663" t="s">
        <v>576</v>
      </c>
      <c r="H439" s="663" t="s">
        <v>1967</v>
      </c>
      <c r="I439" s="663" t="s">
        <v>1967</v>
      </c>
      <c r="J439" s="663" t="s">
        <v>1968</v>
      </c>
      <c r="K439" s="663" t="s">
        <v>1285</v>
      </c>
      <c r="L439" s="665">
        <v>682</v>
      </c>
      <c r="M439" s="665">
        <v>12</v>
      </c>
      <c r="N439" s="666">
        <v>8184</v>
      </c>
    </row>
    <row r="440" spans="1:14" ht="14.4" customHeight="1" x14ac:dyDescent="0.3">
      <c r="A440" s="661" t="s">
        <v>543</v>
      </c>
      <c r="B440" s="662" t="s">
        <v>2791</v>
      </c>
      <c r="C440" s="663" t="s">
        <v>553</v>
      </c>
      <c r="D440" s="664" t="s">
        <v>2793</v>
      </c>
      <c r="E440" s="663" t="s">
        <v>571</v>
      </c>
      <c r="F440" s="664" t="s">
        <v>2798</v>
      </c>
      <c r="G440" s="663" t="s">
        <v>576</v>
      </c>
      <c r="H440" s="663" t="s">
        <v>1969</v>
      </c>
      <c r="I440" s="663" t="s">
        <v>1969</v>
      </c>
      <c r="J440" s="663" t="s">
        <v>1970</v>
      </c>
      <c r="K440" s="663" t="s">
        <v>1971</v>
      </c>
      <c r="L440" s="665">
        <v>1606</v>
      </c>
      <c r="M440" s="665">
        <v>9</v>
      </c>
      <c r="N440" s="666">
        <v>14454</v>
      </c>
    </row>
    <row r="441" spans="1:14" ht="14.4" customHeight="1" x14ac:dyDescent="0.3">
      <c r="A441" s="661" t="s">
        <v>543</v>
      </c>
      <c r="B441" s="662" t="s">
        <v>2791</v>
      </c>
      <c r="C441" s="663" t="s">
        <v>553</v>
      </c>
      <c r="D441" s="664" t="s">
        <v>2793</v>
      </c>
      <c r="E441" s="663" t="s">
        <v>571</v>
      </c>
      <c r="F441" s="664" t="s">
        <v>2798</v>
      </c>
      <c r="G441" s="663" t="s">
        <v>576</v>
      </c>
      <c r="H441" s="663" t="s">
        <v>1972</v>
      </c>
      <c r="I441" s="663" t="s">
        <v>1972</v>
      </c>
      <c r="J441" s="663" t="s">
        <v>1973</v>
      </c>
      <c r="K441" s="663" t="s">
        <v>1974</v>
      </c>
      <c r="L441" s="665">
        <v>119.22</v>
      </c>
      <c r="M441" s="665">
        <v>1</v>
      </c>
      <c r="N441" s="666">
        <v>119.22</v>
      </c>
    </row>
    <row r="442" spans="1:14" ht="14.4" customHeight="1" x14ac:dyDescent="0.3">
      <c r="A442" s="661" t="s">
        <v>543</v>
      </c>
      <c r="B442" s="662" t="s">
        <v>2791</v>
      </c>
      <c r="C442" s="663" t="s">
        <v>553</v>
      </c>
      <c r="D442" s="664" t="s">
        <v>2793</v>
      </c>
      <c r="E442" s="663" t="s">
        <v>571</v>
      </c>
      <c r="F442" s="664" t="s">
        <v>2798</v>
      </c>
      <c r="G442" s="663" t="s">
        <v>576</v>
      </c>
      <c r="H442" s="663" t="s">
        <v>1975</v>
      </c>
      <c r="I442" s="663" t="s">
        <v>624</v>
      </c>
      <c r="J442" s="663" t="s">
        <v>1976</v>
      </c>
      <c r="K442" s="663" t="s">
        <v>1977</v>
      </c>
      <c r="L442" s="665">
        <v>8982.57</v>
      </c>
      <c r="M442" s="665">
        <v>1</v>
      </c>
      <c r="N442" s="666">
        <v>8982.57</v>
      </c>
    </row>
    <row r="443" spans="1:14" ht="14.4" customHeight="1" x14ac:dyDescent="0.3">
      <c r="A443" s="661" t="s">
        <v>543</v>
      </c>
      <c r="B443" s="662" t="s">
        <v>2791</v>
      </c>
      <c r="C443" s="663" t="s">
        <v>553</v>
      </c>
      <c r="D443" s="664" t="s">
        <v>2793</v>
      </c>
      <c r="E443" s="663" t="s">
        <v>571</v>
      </c>
      <c r="F443" s="664" t="s">
        <v>2798</v>
      </c>
      <c r="G443" s="663" t="s">
        <v>576</v>
      </c>
      <c r="H443" s="663" t="s">
        <v>1978</v>
      </c>
      <c r="I443" s="663" t="s">
        <v>624</v>
      </c>
      <c r="J443" s="663" t="s">
        <v>1979</v>
      </c>
      <c r="K443" s="663" t="s">
        <v>1980</v>
      </c>
      <c r="L443" s="665">
        <v>1394.5566666666666</v>
      </c>
      <c r="M443" s="665">
        <v>3</v>
      </c>
      <c r="N443" s="666">
        <v>4183.67</v>
      </c>
    </row>
    <row r="444" spans="1:14" ht="14.4" customHeight="1" x14ac:dyDescent="0.3">
      <c r="A444" s="661" t="s">
        <v>543</v>
      </c>
      <c r="B444" s="662" t="s">
        <v>2791</v>
      </c>
      <c r="C444" s="663" t="s">
        <v>553</v>
      </c>
      <c r="D444" s="664" t="s">
        <v>2793</v>
      </c>
      <c r="E444" s="663" t="s">
        <v>571</v>
      </c>
      <c r="F444" s="664" t="s">
        <v>2798</v>
      </c>
      <c r="G444" s="663" t="s">
        <v>635</v>
      </c>
      <c r="H444" s="663" t="s">
        <v>1981</v>
      </c>
      <c r="I444" s="663" t="s">
        <v>1981</v>
      </c>
      <c r="J444" s="663" t="s">
        <v>1982</v>
      </c>
      <c r="K444" s="663" t="s">
        <v>1983</v>
      </c>
      <c r="L444" s="665">
        <v>14.88</v>
      </c>
      <c r="M444" s="665">
        <v>1</v>
      </c>
      <c r="N444" s="666">
        <v>14.88</v>
      </c>
    </row>
    <row r="445" spans="1:14" ht="14.4" customHeight="1" x14ac:dyDescent="0.3">
      <c r="A445" s="661" t="s">
        <v>543</v>
      </c>
      <c r="B445" s="662" t="s">
        <v>2791</v>
      </c>
      <c r="C445" s="663" t="s">
        <v>553</v>
      </c>
      <c r="D445" s="664" t="s">
        <v>2793</v>
      </c>
      <c r="E445" s="663" t="s">
        <v>571</v>
      </c>
      <c r="F445" s="664" t="s">
        <v>2798</v>
      </c>
      <c r="G445" s="663" t="s">
        <v>635</v>
      </c>
      <c r="H445" s="663" t="s">
        <v>1984</v>
      </c>
      <c r="I445" s="663" t="s">
        <v>1984</v>
      </c>
      <c r="J445" s="663" t="s">
        <v>1985</v>
      </c>
      <c r="K445" s="663" t="s">
        <v>1986</v>
      </c>
      <c r="L445" s="665">
        <v>12.060000000000006</v>
      </c>
      <c r="M445" s="665">
        <v>1</v>
      </c>
      <c r="N445" s="666">
        <v>12.060000000000006</v>
      </c>
    </row>
    <row r="446" spans="1:14" ht="14.4" customHeight="1" x14ac:dyDescent="0.3">
      <c r="A446" s="661" t="s">
        <v>543</v>
      </c>
      <c r="B446" s="662" t="s">
        <v>2791</v>
      </c>
      <c r="C446" s="663" t="s">
        <v>553</v>
      </c>
      <c r="D446" s="664" t="s">
        <v>2793</v>
      </c>
      <c r="E446" s="663" t="s">
        <v>571</v>
      </c>
      <c r="F446" s="664" t="s">
        <v>2798</v>
      </c>
      <c r="G446" s="663" t="s">
        <v>635</v>
      </c>
      <c r="H446" s="663" t="s">
        <v>636</v>
      </c>
      <c r="I446" s="663" t="s">
        <v>637</v>
      </c>
      <c r="J446" s="663" t="s">
        <v>638</v>
      </c>
      <c r="K446" s="663" t="s">
        <v>639</v>
      </c>
      <c r="L446" s="665">
        <v>34.749992677316605</v>
      </c>
      <c r="M446" s="665">
        <v>325</v>
      </c>
      <c r="N446" s="666">
        <v>11293.747620127897</v>
      </c>
    </row>
    <row r="447" spans="1:14" ht="14.4" customHeight="1" x14ac:dyDescent="0.3">
      <c r="A447" s="661" t="s">
        <v>543</v>
      </c>
      <c r="B447" s="662" t="s">
        <v>2791</v>
      </c>
      <c r="C447" s="663" t="s">
        <v>553</v>
      </c>
      <c r="D447" s="664" t="s">
        <v>2793</v>
      </c>
      <c r="E447" s="663" t="s">
        <v>571</v>
      </c>
      <c r="F447" s="664" t="s">
        <v>2798</v>
      </c>
      <c r="G447" s="663" t="s">
        <v>635</v>
      </c>
      <c r="H447" s="663" t="s">
        <v>1987</v>
      </c>
      <c r="I447" s="663" t="s">
        <v>1988</v>
      </c>
      <c r="J447" s="663" t="s">
        <v>801</v>
      </c>
      <c r="K447" s="663" t="s">
        <v>1989</v>
      </c>
      <c r="L447" s="665">
        <v>104.755</v>
      </c>
      <c r="M447" s="665">
        <v>4</v>
      </c>
      <c r="N447" s="666">
        <v>419.02</v>
      </c>
    </row>
    <row r="448" spans="1:14" ht="14.4" customHeight="1" x14ac:dyDescent="0.3">
      <c r="A448" s="661" t="s">
        <v>543</v>
      </c>
      <c r="B448" s="662" t="s">
        <v>2791</v>
      </c>
      <c r="C448" s="663" t="s">
        <v>553</v>
      </c>
      <c r="D448" s="664" t="s">
        <v>2793</v>
      </c>
      <c r="E448" s="663" t="s">
        <v>571</v>
      </c>
      <c r="F448" s="664" t="s">
        <v>2798</v>
      </c>
      <c r="G448" s="663" t="s">
        <v>635</v>
      </c>
      <c r="H448" s="663" t="s">
        <v>1990</v>
      </c>
      <c r="I448" s="663" t="s">
        <v>1991</v>
      </c>
      <c r="J448" s="663" t="s">
        <v>1992</v>
      </c>
      <c r="K448" s="663" t="s">
        <v>1993</v>
      </c>
      <c r="L448" s="665">
        <v>45.189959915297749</v>
      </c>
      <c r="M448" s="665">
        <v>16</v>
      </c>
      <c r="N448" s="666">
        <v>723.03935864476398</v>
      </c>
    </row>
    <row r="449" spans="1:14" ht="14.4" customHeight="1" x14ac:dyDescent="0.3">
      <c r="A449" s="661" t="s">
        <v>543</v>
      </c>
      <c r="B449" s="662" t="s">
        <v>2791</v>
      </c>
      <c r="C449" s="663" t="s">
        <v>553</v>
      </c>
      <c r="D449" s="664" t="s">
        <v>2793</v>
      </c>
      <c r="E449" s="663" t="s">
        <v>571</v>
      </c>
      <c r="F449" s="664" t="s">
        <v>2798</v>
      </c>
      <c r="G449" s="663" t="s">
        <v>635</v>
      </c>
      <c r="H449" s="663" t="s">
        <v>1994</v>
      </c>
      <c r="I449" s="663" t="s">
        <v>1995</v>
      </c>
      <c r="J449" s="663" t="s">
        <v>1992</v>
      </c>
      <c r="K449" s="663" t="s">
        <v>1996</v>
      </c>
      <c r="L449" s="665">
        <v>90.38</v>
      </c>
      <c r="M449" s="665">
        <v>2</v>
      </c>
      <c r="N449" s="666">
        <v>180.76</v>
      </c>
    </row>
    <row r="450" spans="1:14" ht="14.4" customHeight="1" x14ac:dyDescent="0.3">
      <c r="A450" s="661" t="s">
        <v>543</v>
      </c>
      <c r="B450" s="662" t="s">
        <v>2791</v>
      </c>
      <c r="C450" s="663" t="s">
        <v>553</v>
      </c>
      <c r="D450" s="664" t="s">
        <v>2793</v>
      </c>
      <c r="E450" s="663" t="s">
        <v>571</v>
      </c>
      <c r="F450" s="664" t="s">
        <v>2798</v>
      </c>
      <c r="G450" s="663" t="s">
        <v>635</v>
      </c>
      <c r="H450" s="663" t="s">
        <v>1997</v>
      </c>
      <c r="I450" s="663" t="s">
        <v>1998</v>
      </c>
      <c r="J450" s="663" t="s">
        <v>1999</v>
      </c>
      <c r="K450" s="663" t="s">
        <v>2000</v>
      </c>
      <c r="L450" s="665">
        <v>721.2</v>
      </c>
      <c r="M450" s="665">
        <v>1</v>
      </c>
      <c r="N450" s="666">
        <v>721.2</v>
      </c>
    </row>
    <row r="451" spans="1:14" ht="14.4" customHeight="1" x14ac:dyDescent="0.3">
      <c r="A451" s="661" t="s">
        <v>543</v>
      </c>
      <c r="B451" s="662" t="s">
        <v>2791</v>
      </c>
      <c r="C451" s="663" t="s">
        <v>553</v>
      </c>
      <c r="D451" s="664" t="s">
        <v>2793</v>
      </c>
      <c r="E451" s="663" t="s">
        <v>571</v>
      </c>
      <c r="F451" s="664" t="s">
        <v>2798</v>
      </c>
      <c r="G451" s="663" t="s">
        <v>635</v>
      </c>
      <c r="H451" s="663" t="s">
        <v>2001</v>
      </c>
      <c r="I451" s="663" t="s">
        <v>2002</v>
      </c>
      <c r="J451" s="663" t="s">
        <v>2003</v>
      </c>
      <c r="K451" s="663" t="s">
        <v>2004</v>
      </c>
      <c r="L451" s="665">
        <v>42.96</v>
      </c>
      <c r="M451" s="665">
        <v>1</v>
      </c>
      <c r="N451" s="666">
        <v>42.96</v>
      </c>
    </row>
    <row r="452" spans="1:14" ht="14.4" customHeight="1" x14ac:dyDescent="0.3">
      <c r="A452" s="661" t="s">
        <v>543</v>
      </c>
      <c r="B452" s="662" t="s">
        <v>2791</v>
      </c>
      <c r="C452" s="663" t="s">
        <v>553</v>
      </c>
      <c r="D452" s="664" t="s">
        <v>2793</v>
      </c>
      <c r="E452" s="663" t="s">
        <v>571</v>
      </c>
      <c r="F452" s="664" t="s">
        <v>2798</v>
      </c>
      <c r="G452" s="663" t="s">
        <v>635</v>
      </c>
      <c r="H452" s="663" t="s">
        <v>2005</v>
      </c>
      <c r="I452" s="663" t="s">
        <v>2006</v>
      </c>
      <c r="J452" s="663" t="s">
        <v>2007</v>
      </c>
      <c r="K452" s="663" t="s">
        <v>2008</v>
      </c>
      <c r="L452" s="665">
        <v>3300</v>
      </c>
      <c r="M452" s="665">
        <v>1</v>
      </c>
      <c r="N452" s="666">
        <v>3300</v>
      </c>
    </row>
    <row r="453" spans="1:14" ht="14.4" customHeight="1" x14ac:dyDescent="0.3">
      <c r="A453" s="661" t="s">
        <v>543</v>
      </c>
      <c r="B453" s="662" t="s">
        <v>2791</v>
      </c>
      <c r="C453" s="663" t="s">
        <v>553</v>
      </c>
      <c r="D453" s="664" t="s">
        <v>2793</v>
      </c>
      <c r="E453" s="663" t="s">
        <v>571</v>
      </c>
      <c r="F453" s="664" t="s">
        <v>2798</v>
      </c>
      <c r="G453" s="663" t="s">
        <v>635</v>
      </c>
      <c r="H453" s="663" t="s">
        <v>2009</v>
      </c>
      <c r="I453" s="663" t="s">
        <v>2010</v>
      </c>
      <c r="J453" s="663" t="s">
        <v>2011</v>
      </c>
      <c r="K453" s="663" t="s">
        <v>2012</v>
      </c>
      <c r="L453" s="665">
        <v>36.18</v>
      </c>
      <c r="M453" s="665">
        <v>1</v>
      </c>
      <c r="N453" s="666">
        <v>36.18</v>
      </c>
    </row>
    <row r="454" spans="1:14" ht="14.4" customHeight="1" x14ac:dyDescent="0.3">
      <c r="A454" s="661" t="s">
        <v>543</v>
      </c>
      <c r="B454" s="662" t="s">
        <v>2791</v>
      </c>
      <c r="C454" s="663" t="s">
        <v>553</v>
      </c>
      <c r="D454" s="664" t="s">
        <v>2793</v>
      </c>
      <c r="E454" s="663" t="s">
        <v>571</v>
      </c>
      <c r="F454" s="664" t="s">
        <v>2798</v>
      </c>
      <c r="G454" s="663" t="s">
        <v>635</v>
      </c>
      <c r="H454" s="663" t="s">
        <v>2013</v>
      </c>
      <c r="I454" s="663" t="s">
        <v>2014</v>
      </c>
      <c r="J454" s="663" t="s">
        <v>2015</v>
      </c>
      <c r="K454" s="663" t="s">
        <v>2016</v>
      </c>
      <c r="L454" s="665">
        <v>80.762475214437345</v>
      </c>
      <c r="M454" s="665">
        <v>54</v>
      </c>
      <c r="N454" s="666">
        <v>4361.1736615796162</v>
      </c>
    </row>
    <row r="455" spans="1:14" ht="14.4" customHeight="1" x14ac:dyDescent="0.3">
      <c r="A455" s="661" t="s">
        <v>543</v>
      </c>
      <c r="B455" s="662" t="s">
        <v>2791</v>
      </c>
      <c r="C455" s="663" t="s">
        <v>553</v>
      </c>
      <c r="D455" s="664" t="s">
        <v>2793</v>
      </c>
      <c r="E455" s="663" t="s">
        <v>571</v>
      </c>
      <c r="F455" s="664" t="s">
        <v>2798</v>
      </c>
      <c r="G455" s="663" t="s">
        <v>635</v>
      </c>
      <c r="H455" s="663" t="s">
        <v>2017</v>
      </c>
      <c r="I455" s="663" t="s">
        <v>2017</v>
      </c>
      <c r="J455" s="663" t="s">
        <v>2018</v>
      </c>
      <c r="K455" s="663" t="s">
        <v>2019</v>
      </c>
      <c r="L455" s="665">
        <v>63.828571428571458</v>
      </c>
      <c r="M455" s="665">
        <v>7</v>
      </c>
      <c r="N455" s="666">
        <v>446.80000000000018</v>
      </c>
    </row>
    <row r="456" spans="1:14" ht="14.4" customHeight="1" x14ac:dyDescent="0.3">
      <c r="A456" s="661" t="s">
        <v>543</v>
      </c>
      <c r="B456" s="662" t="s">
        <v>2791</v>
      </c>
      <c r="C456" s="663" t="s">
        <v>553</v>
      </c>
      <c r="D456" s="664" t="s">
        <v>2793</v>
      </c>
      <c r="E456" s="663" t="s">
        <v>571</v>
      </c>
      <c r="F456" s="664" t="s">
        <v>2798</v>
      </c>
      <c r="G456" s="663" t="s">
        <v>635</v>
      </c>
      <c r="H456" s="663" t="s">
        <v>2020</v>
      </c>
      <c r="I456" s="663" t="s">
        <v>2021</v>
      </c>
      <c r="J456" s="663" t="s">
        <v>2022</v>
      </c>
      <c r="K456" s="663" t="s">
        <v>2023</v>
      </c>
      <c r="L456" s="665">
        <v>322.49</v>
      </c>
      <c r="M456" s="665">
        <v>1</v>
      </c>
      <c r="N456" s="666">
        <v>322.49</v>
      </c>
    </row>
    <row r="457" spans="1:14" ht="14.4" customHeight="1" x14ac:dyDescent="0.3">
      <c r="A457" s="661" t="s">
        <v>543</v>
      </c>
      <c r="B457" s="662" t="s">
        <v>2791</v>
      </c>
      <c r="C457" s="663" t="s">
        <v>553</v>
      </c>
      <c r="D457" s="664" t="s">
        <v>2793</v>
      </c>
      <c r="E457" s="663" t="s">
        <v>571</v>
      </c>
      <c r="F457" s="664" t="s">
        <v>2798</v>
      </c>
      <c r="G457" s="663" t="s">
        <v>635</v>
      </c>
      <c r="H457" s="663" t="s">
        <v>2024</v>
      </c>
      <c r="I457" s="663" t="s">
        <v>2025</v>
      </c>
      <c r="J457" s="663" t="s">
        <v>2026</v>
      </c>
      <c r="K457" s="663" t="s">
        <v>768</v>
      </c>
      <c r="L457" s="665">
        <v>46.990000000000023</v>
      </c>
      <c r="M457" s="665">
        <v>1</v>
      </c>
      <c r="N457" s="666">
        <v>46.990000000000023</v>
      </c>
    </row>
    <row r="458" spans="1:14" ht="14.4" customHeight="1" x14ac:dyDescent="0.3">
      <c r="A458" s="661" t="s">
        <v>543</v>
      </c>
      <c r="B458" s="662" t="s">
        <v>2791</v>
      </c>
      <c r="C458" s="663" t="s">
        <v>553</v>
      </c>
      <c r="D458" s="664" t="s">
        <v>2793</v>
      </c>
      <c r="E458" s="663" t="s">
        <v>571</v>
      </c>
      <c r="F458" s="664" t="s">
        <v>2798</v>
      </c>
      <c r="G458" s="663" t="s">
        <v>635</v>
      </c>
      <c r="H458" s="663" t="s">
        <v>2027</v>
      </c>
      <c r="I458" s="663" t="s">
        <v>2028</v>
      </c>
      <c r="J458" s="663" t="s">
        <v>2029</v>
      </c>
      <c r="K458" s="663" t="s">
        <v>2030</v>
      </c>
      <c r="L458" s="665">
        <v>44.120000000000005</v>
      </c>
      <c r="M458" s="665">
        <v>2</v>
      </c>
      <c r="N458" s="666">
        <v>88.240000000000009</v>
      </c>
    </row>
    <row r="459" spans="1:14" ht="14.4" customHeight="1" x14ac:dyDescent="0.3">
      <c r="A459" s="661" t="s">
        <v>543</v>
      </c>
      <c r="B459" s="662" t="s">
        <v>2791</v>
      </c>
      <c r="C459" s="663" t="s">
        <v>553</v>
      </c>
      <c r="D459" s="664" t="s">
        <v>2793</v>
      </c>
      <c r="E459" s="663" t="s">
        <v>571</v>
      </c>
      <c r="F459" s="664" t="s">
        <v>2798</v>
      </c>
      <c r="G459" s="663" t="s">
        <v>635</v>
      </c>
      <c r="H459" s="663" t="s">
        <v>2031</v>
      </c>
      <c r="I459" s="663" t="s">
        <v>2032</v>
      </c>
      <c r="J459" s="663" t="s">
        <v>2033</v>
      </c>
      <c r="K459" s="663" t="s">
        <v>2034</v>
      </c>
      <c r="L459" s="665">
        <v>88.25</v>
      </c>
      <c r="M459" s="665">
        <v>2</v>
      </c>
      <c r="N459" s="666">
        <v>176.5</v>
      </c>
    </row>
    <row r="460" spans="1:14" ht="14.4" customHeight="1" x14ac:dyDescent="0.3">
      <c r="A460" s="661" t="s">
        <v>543</v>
      </c>
      <c r="B460" s="662" t="s">
        <v>2791</v>
      </c>
      <c r="C460" s="663" t="s">
        <v>553</v>
      </c>
      <c r="D460" s="664" t="s">
        <v>2793</v>
      </c>
      <c r="E460" s="663" t="s">
        <v>571</v>
      </c>
      <c r="F460" s="664" t="s">
        <v>2798</v>
      </c>
      <c r="G460" s="663" t="s">
        <v>635</v>
      </c>
      <c r="H460" s="663" t="s">
        <v>2035</v>
      </c>
      <c r="I460" s="663" t="s">
        <v>2036</v>
      </c>
      <c r="J460" s="663" t="s">
        <v>2026</v>
      </c>
      <c r="K460" s="663" t="s">
        <v>2037</v>
      </c>
      <c r="L460" s="665">
        <v>106.53999999999999</v>
      </c>
      <c r="M460" s="665">
        <v>2</v>
      </c>
      <c r="N460" s="666">
        <v>213.07999999999998</v>
      </c>
    </row>
    <row r="461" spans="1:14" ht="14.4" customHeight="1" x14ac:dyDescent="0.3">
      <c r="A461" s="661" t="s">
        <v>543</v>
      </c>
      <c r="B461" s="662" t="s">
        <v>2791</v>
      </c>
      <c r="C461" s="663" t="s">
        <v>553</v>
      </c>
      <c r="D461" s="664" t="s">
        <v>2793</v>
      </c>
      <c r="E461" s="663" t="s">
        <v>571</v>
      </c>
      <c r="F461" s="664" t="s">
        <v>2798</v>
      </c>
      <c r="G461" s="663" t="s">
        <v>635</v>
      </c>
      <c r="H461" s="663" t="s">
        <v>2038</v>
      </c>
      <c r="I461" s="663" t="s">
        <v>2039</v>
      </c>
      <c r="J461" s="663" t="s">
        <v>2040</v>
      </c>
      <c r="K461" s="663" t="s">
        <v>682</v>
      </c>
      <c r="L461" s="665">
        <v>162.79</v>
      </c>
      <c r="M461" s="665">
        <v>1</v>
      </c>
      <c r="N461" s="666">
        <v>162.79</v>
      </c>
    </row>
    <row r="462" spans="1:14" ht="14.4" customHeight="1" x14ac:dyDescent="0.3">
      <c r="A462" s="661" t="s">
        <v>543</v>
      </c>
      <c r="B462" s="662" t="s">
        <v>2791</v>
      </c>
      <c r="C462" s="663" t="s">
        <v>553</v>
      </c>
      <c r="D462" s="664" t="s">
        <v>2793</v>
      </c>
      <c r="E462" s="663" t="s">
        <v>571</v>
      </c>
      <c r="F462" s="664" t="s">
        <v>2798</v>
      </c>
      <c r="G462" s="663" t="s">
        <v>635</v>
      </c>
      <c r="H462" s="663" t="s">
        <v>2041</v>
      </c>
      <c r="I462" s="663" t="s">
        <v>2042</v>
      </c>
      <c r="J462" s="663" t="s">
        <v>2043</v>
      </c>
      <c r="K462" s="663" t="s">
        <v>1085</v>
      </c>
      <c r="L462" s="665">
        <v>117.18980410578193</v>
      </c>
      <c r="M462" s="665">
        <v>3</v>
      </c>
      <c r="N462" s="666">
        <v>351.56941231734578</v>
      </c>
    </row>
    <row r="463" spans="1:14" ht="14.4" customHeight="1" x14ac:dyDescent="0.3">
      <c r="A463" s="661" t="s">
        <v>543</v>
      </c>
      <c r="B463" s="662" t="s">
        <v>2791</v>
      </c>
      <c r="C463" s="663" t="s">
        <v>553</v>
      </c>
      <c r="D463" s="664" t="s">
        <v>2793</v>
      </c>
      <c r="E463" s="663" t="s">
        <v>571</v>
      </c>
      <c r="F463" s="664" t="s">
        <v>2798</v>
      </c>
      <c r="G463" s="663" t="s">
        <v>635</v>
      </c>
      <c r="H463" s="663" t="s">
        <v>2044</v>
      </c>
      <c r="I463" s="663" t="s">
        <v>2045</v>
      </c>
      <c r="J463" s="663" t="s">
        <v>1992</v>
      </c>
      <c r="K463" s="663" t="s">
        <v>2046</v>
      </c>
      <c r="L463" s="665">
        <v>129.11843005208061</v>
      </c>
      <c r="M463" s="665">
        <v>561</v>
      </c>
      <c r="N463" s="666">
        <v>72435.439259217223</v>
      </c>
    </row>
    <row r="464" spans="1:14" ht="14.4" customHeight="1" x14ac:dyDescent="0.3">
      <c r="A464" s="661" t="s">
        <v>543</v>
      </c>
      <c r="B464" s="662" t="s">
        <v>2791</v>
      </c>
      <c r="C464" s="663" t="s">
        <v>553</v>
      </c>
      <c r="D464" s="664" t="s">
        <v>2793</v>
      </c>
      <c r="E464" s="663" t="s">
        <v>571</v>
      </c>
      <c r="F464" s="664" t="s">
        <v>2798</v>
      </c>
      <c r="G464" s="663" t="s">
        <v>635</v>
      </c>
      <c r="H464" s="663" t="s">
        <v>2047</v>
      </c>
      <c r="I464" s="663" t="s">
        <v>2048</v>
      </c>
      <c r="J464" s="663" t="s">
        <v>2049</v>
      </c>
      <c r="K464" s="663" t="s">
        <v>1024</v>
      </c>
      <c r="L464" s="665">
        <v>116.81000000000003</v>
      </c>
      <c r="M464" s="665">
        <v>2</v>
      </c>
      <c r="N464" s="666">
        <v>233.62000000000006</v>
      </c>
    </row>
    <row r="465" spans="1:14" ht="14.4" customHeight="1" x14ac:dyDescent="0.3">
      <c r="A465" s="661" t="s">
        <v>543</v>
      </c>
      <c r="B465" s="662" t="s">
        <v>2791</v>
      </c>
      <c r="C465" s="663" t="s">
        <v>553</v>
      </c>
      <c r="D465" s="664" t="s">
        <v>2793</v>
      </c>
      <c r="E465" s="663" t="s">
        <v>571</v>
      </c>
      <c r="F465" s="664" t="s">
        <v>2798</v>
      </c>
      <c r="G465" s="663" t="s">
        <v>635</v>
      </c>
      <c r="H465" s="663" t="s">
        <v>2050</v>
      </c>
      <c r="I465" s="663" t="s">
        <v>2051</v>
      </c>
      <c r="J465" s="663" t="s">
        <v>2052</v>
      </c>
      <c r="K465" s="663" t="s">
        <v>2053</v>
      </c>
      <c r="L465" s="665">
        <v>50.460000000000022</v>
      </c>
      <c r="M465" s="665">
        <v>2</v>
      </c>
      <c r="N465" s="666">
        <v>100.92000000000004</v>
      </c>
    </row>
    <row r="466" spans="1:14" ht="14.4" customHeight="1" x14ac:dyDescent="0.3">
      <c r="A466" s="661" t="s">
        <v>543</v>
      </c>
      <c r="B466" s="662" t="s">
        <v>2791</v>
      </c>
      <c r="C466" s="663" t="s">
        <v>553</v>
      </c>
      <c r="D466" s="664" t="s">
        <v>2793</v>
      </c>
      <c r="E466" s="663" t="s">
        <v>571</v>
      </c>
      <c r="F466" s="664" t="s">
        <v>2798</v>
      </c>
      <c r="G466" s="663" t="s">
        <v>635</v>
      </c>
      <c r="H466" s="663" t="s">
        <v>2054</v>
      </c>
      <c r="I466" s="663" t="s">
        <v>2055</v>
      </c>
      <c r="J466" s="663" t="s">
        <v>2056</v>
      </c>
      <c r="K466" s="663" t="s">
        <v>2057</v>
      </c>
      <c r="L466" s="665">
        <v>79.06</v>
      </c>
      <c r="M466" s="665">
        <v>2</v>
      </c>
      <c r="N466" s="666">
        <v>158.12</v>
      </c>
    </row>
    <row r="467" spans="1:14" ht="14.4" customHeight="1" x14ac:dyDescent="0.3">
      <c r="A467" s="661" t="s">
        <v>543</v>
      </c>
      <c r="B467" s="662" t="s">
        <v>2791</v>
      </c>
      <c r="C467" s="663" t="s">
        <v>553</v>
      </c>
      <c r="D467" s="664" t="s">
        <v>2793</v>
      </c>
      <c r="E467" s="663" t="s">
        <v>571</v>
      </c>
      <c r="F467" s="664" t="s">
        <v>2798</v>
      </c>
      <c r="G467" s="663" t="s">
        <v>635</v>
      </c>
      <c r="H467" s="663" t="s">
        <v>2058</v>
      </c>
      <c r="I467" s="663" t="s">
        <v>2059</v>
      </c>
      <c r="J467" s="663" t="s">
        <v>2060</v>
      </c>
      <c r="K467" s="663" t="s">
        <v>2061</v>
      </c>
      <c r="L467" s="665">
        <v>20.060000000000002</v>
      </c>
      <c r="M467" s="665">
        <v>4</v>
      </c>
      <c r="N467" s="666">
        <v>80.240000000000009</v>
      </c>
    </row>
    <row r="468" spans="1:14" ht="14.4" customHeight="1" x14ac:dyDescent="0.3">
      <c r="A468" s="661" t="s">
        <v>543</v>
      </c>
      <c r="B468" s="662" t="s">
        <v>2791</v>
      </c>
      <c r="C468" s="663" t="s">
        <v>553</v>
      </c>
      <c r="D468" s="664" t="s">
        <v>2793</v>
      </c>
      <c r="E468" s="663" t="s">
        <v>571</v>
      </c>
      <c r="F468" s="664" t="s">
        <v>2798</v>
      </c>
      <c r="G468" s="663" t="s">
        <v>635</v>
      </c>
      <c r="H468" s="663" t="s">
        <v>2062</v>
      </c>
      <c r="I468" s="663" t="s">
        <v>2063</v>
      </c>
      <c r="J468" s="663" t="s">
        <v>2064</v>
      </c>
      <c r="K468" s="663" t="s">
        <v>1418</v>
      </c>
      <c r="L468" s="665">
        <v>452.89209858842833</v>
      </c>
      <c r="M468" s="665">
        <v>164</v>
      </c>
      <c r="N468" s="666">
        <v>74274.304168502247</v>
      </c>
    </row>
    <row r="469" spans="1:14" ht="14.4" customHeight="1" x14ac:dyDescent="0.3">
      <c r="A469" s="661" t="s">
        <v>543</v>
      </c>
      <c r="B469" s="662" t="s">
        <v>2791</v>
      </c>
      <c r="C469" s="663" t="s">
        <v>553</v>
      </c>
      <c r="D469" s="664" t="s">
        <v>2793</v>
      </c>
      <c r="E469" s="663" t="s">
        <v>571</v>
      </c>
      <c r="F469" s="664" t="s">
        <v>2798</v>
      </c>
      <c r="G469" s="663" t="s">
        <v>635</v>
      </c>
      <c r="H469" s="663" t="s">
        <v>2065</v>
      </c>
      <c r="I469" s="663" t="s">
        <v>2066</v>
      </c>
      <c r="J469" s="663" t="s">
        <v>2067</v>
      </c>
      <c r="K469" s="663" t="s">
        <v>2068</v>
      </c>
      <c r="L469" s="665">
        <v>67.960000000000008</v>
      </c>
      <c r="M469" s="665">
        <v>23</v>
      </c>
      <c r="N469" s="666">
        <v>1563.0800000000002</v>
      </c>
    </row>
    <row r="470" spans="1:14" ht="14.4" customHeight="1" x14ac:dyDescent="0.3">
      <c r="A470" s="661" t="s">
        <v>543</v>
      </c>
      <c r="B470" s="662" t="s">
        <v>2791</v>
      </c>
      <c r="C470" s="663" t="s">
        <v>553</v>
      </c>
      <c r="D470" s="664" t="s">
        <v>2793</v>
      </c>
      <c r="E470" s="663" t="s">
        <v>571</v>
      </c>
      <c r="F470" s="664" t="s">
        <v>2798</v>
      </c>
      <c r="G470" s="663" t="s">
        <v>635</v>
      </c>
      <c r="H470" s="663" t="s">
        <v>2069</v>
      </c>
      <c r="I470" s="663" t="s">
        <v>2070</v>
      </c>
      <c r="J470" s="663" t="s">
        <v>2071</v>
      </c>
      <c r="K470" s="663" t="s">
        <v>2072</v>
      </c>
      <c r="L470" s="665">
        <v>62.021666666666668</v>
      </c>
      <c r="M470" s="665">
        <v>12</v>
      </c>
      <c r="N470" s="666">
        <v>744.26</v>
      </c>
    </row>
    <row r="471" spans="1:14" ht="14.4" customHeight="1" x14ac:dyDescent="0.3">
      <c r="A471" s="661" t="s">
        <v>543</v>
      </c>
      <c r="B471" s="662" t="s">
        <v>2791</v>
      </c>
      <c r="C471" s="663" t="s">
        <v>553</v>
      </c>
      <c r="D471" s="664" t="s">
        <v>2793</v>
      </c>
      <c r="E471" s="663" t="s">
        <v>571</v>
      </c>
      <c r="F471" s="664" t="s">
        <v>2798</v>
      </c>
      <c r="G471" s="663" t="s">
        <v>635</v>
      </c>
      <c r="H471" s="663" t="s">
        <v>2073</v>
      </c>
      <c r="I471" s="663" t="s">
        <v>2074</v>
      </c>
      <c r="J471" s="663" t="s">
        <v>2075</v>
      </c>
      <c r="K471" s="663" t="s">
        <v>2076</v>
      </c>
      <c r="L471" s="665">
        <v>44.02999999999998</v>
      </c>
      <c r="M471" s="665">
        <v>1</v>
      </c>
      <c r="N471" s="666">
        <v>44.02999999999998</v>
      </c>
    </row>
    <row r="472" spans="1:14" ht="14.4" customHeight="1" x14ac:dyDescent="0.3">
      <c r="A472" s="661" t="s">
        <v>543</v>
      </c>
      <c r="B472" s="662" t="s">
        <v>2791</v>
      </c>
      <c r="C472" s="663" t="s">
        <v>553</v>
      </c>
      <c r="D472" s="664" t="s">
        <v>2793</v>
      </c>
      <c r="E472" s="663" t="s">
        <v>571</v>
      </c>
      <c r="F472" s="664" t="s">
        <v>2798</v>
      </c>
      <c r="G472" s="663" t="s">
        <v>635</v>
      </c>
      <c r="H472" s="663" t="s">
        <v>2077</v>
      </c>
      <c r="I472" s="663" t="s">
        <v>2078</v>
      </c>
      <c r="J472" s="663" t="s">
        <v>2079</v>
      </c>
      <c r="K472" s="663" t="s">
        <v>2080</v>
      </c>
      <c r="L472" s="665">
        <v>135.77999999999994</v>
      </c>
      <c r="M472" s="665">
        <v>1</v>
      </c>
      <c r="N472" s="666">
        <v>135.77999999999994</v>
      </c>
    </row>
    <row r="473" spans="1:14" ht="14.4" customHeight="1" x14ac:dyDescent="0.3">
      <c r="A473" s="661" t="s">
        <v>543</v>
      </c>
      <c r="B473" s="662" t="s">
        <v>2791</v>
      </c>
      <c r="C473" s="663" t="s">
        <v>553</v>
      </c>
      <c r="D473" s="664" t="s">
        <v>2793</v>
      </c>
      <c r="E473" s="663" t="s">
        <v>571</v>
      </c>
      <c r="F473" s="664" t="s">
        <v>2798</v>
      </c>
      <c r="G473" s="663" t="s">
        <v>635</v>
      </c>
      <c r="H473" s="663" t="s">
        <v>2081</v>
      </c>
      <c r="I473" s="663" t="s">
        <v>1233</v>
      </c>
      <c r="J473" s="663" t="s">
        <v>2082</v>
      </c>
      <c r="K473" s="663" t="s">
        <v>2083</v>
      </c>
      <c r="L473" s="665">
        <v>77.810283751078302</v>
      </c>
      <c r="M473" s="665">
        <v>1</v>
      </c>
      <c r="N473" s="666">
        <v>77.810283751078302</v>
      </c>
    </row>
    <row r="474" spans="1:14" ht="14.4" customHeight="1" x14ac:dyDescent="0.3">
      <c r="A474" s="661" t="s">
        <v>543</v>
      </c>
      <c r="B474" s="662" t="s">
        <v>2791</v>
      </c>
      <c r="C474" s="663" t="s">
        <v>553</v>
      </c>
      <c r="D474" s="664" t="s">
        <v>2793</v>
      </c>
      <c r="E474" s="663" t="s">
        <v>571</v>
      </c>
      <c r="F474" s="664" t="s">
        <v>2798</v>
      </c>
      <c r="G474" s="663" t="s">
        <v>635</v>
      </c>
      <c r="H474" s="663" t="s">
        <v>2084</v>
      </c>
      <c r="I474" s="663" t="s">
        <v>2085</v>
      </c>
      <c r="J474" s="663" t="s">
        <v>2086</v>
      </c>
      <c r="K474" s="663" t="s">
        <v>2087</v>
      </c>
      <c r="L474" s="665">
        <v>31.64</v>
      </c>
      <c r="M474" s="665">
        <v>1</v>
      </c>
      <c r="N474" s="666">
        <v>31.64</v>
      </c>
    </row>
    <row r="475" spans="1:14" ht="14.4" customHeight="1" x14ac:dyDescent="0.3">
      <c r="A475" s="661" t="s">
        <v>543</v>
      </c>
      <c r="B475" s="662" t="s">
        <v>2791</v>
      </c>
      <c r="C475" s="663" t="s">
        <v>553</v>
      </c>
      <c r="D475" s="664" t="s">
        <v>2793</v>
      </c>
      <c r="E475" s="663" t="s">
        <v>571</v>
      </c>
      <c r="F475" s="664" t="s">
        <v>2798</v>
      </c>
      <c r="G475" s="663" t="s">
        <v>635</v>
      </c>
      <c r="H475" s="663" t="s">
        <v>2088</v>
      </c>
      <c r="I475" s="663" t="s">
        <v>2089</v>
      </c>
      <c r="J475" s="663" t="s">
        <v>2090</v>
      </c>
      <c r="K475" s="663" t="s">
        <v>950</v>
      </c>
      <c r="L475" s="665">
        <v>254.25</v>
      </c>
      <c r="M475" s="665">
        <v>1</v>
      </c>
      <c r="N475" s="666">
        <v>254.25</v>
      </c>
    </row>
    <row r="476" spans="1:14" ht="14.4" customHeight="1" x14ac:dyDescent="0.3">
      <c r="A476" s="661" t="s">
        <v>543</v>
      </c>
      <c r="B476" s="662" t="s">
        <v>2791</v>
      </c>
      <c r="C476" s="663" t="s">
        <v>553</v>
      </c>
      <c r="D476" s="664" t="s">
        <v>2793</v>
      </c>
      <c r="E476" s="663" t="s">
        <v>571</v>
      </c>
      <c r="F476" s="664" t="s">
        <v>2798</v>
      </c>
      <c r="G476" s="663" t="s">
        <v>635</v>
      </c>
      <c r="H476" s="663" t="s">
        <v>2091</v>
      </c>
      <c r="I476" s="663" t="s">
        <v>2092</v>
      </c>
      <c r="J476" s="663" t="s">
        <v>2093</v>
      </c>
      <c r="K476" s="663" t="s">
        <v>2094</v>
      </c>
      <c r="L476" s="665">
        <v>210.07000000000002</v>
      </c>
      <c r="M476" s="665">
        <v>2</v>
      </c>
      <c r="N476" s="666">
        <v>420.14000000000004</v>
      </c>
    </row>
    <row r="477" spans="1:14" ht="14.4" customHeight="1" x14ac:dyDescent="0.3">
      <c r="A477" s="661" t="s">
        <v>543</v>
      </c>
      <c r="B477" s="662" t="s">
        <v>2791</v>
      </c>
      <c r="C477" s="663" t="s">
        <v>553</v>
      </c>
      <c r="D477" s="664" t="s">
        <v>2793</v>
      </c>
      <c r="E477" s="663" t="s">
        <v>571</v>
      </c>
      <c r="F477" s="664" t="s">
        <v>2798</v>
      </c>
      <c r="G477" s="663" t="s">
        <v>635</v>
      </c>
      <c r="H477" s="663" t="s">
        <v>2095</v>
      </c>
      <c r="I477" s="663" t="s">
        <v>2096</v>
      </c>
      <c r="J477" s="663" t="s">
        <v>2097</v>
      </c>
      <c r="K477" s="663" t="s">
        <v>682</v>
      </c>
      <c r="L477" s="665">
        <v>82.070000000000064</v>
      </c>
      <c r="M477" s="665">
        <v>1</v>
      </c>
      <c r="N477" s="666">
        <v>82.070000000000064</v>
      </c>
    </row>
    <row r="478" spans="1:14" ht="14.4" customHeight="1" x14ac:dyDescent="0.3">
      <c r="A478" s="661" t="s">
        <v>543</v>
      </c>
      <c r="B478" s="662" t="s">
        <v>2791</v>
      </c>
      <c r="C478" s="663" t="s">
        <v>553</v>
      </c>
      <c r="D478" s="664" t="s">
        <v>2793</v>
      </c>
      <c r="E478" s="663" t="s">
        <v>571</v>
      </c>
      <c r="F478" s="664" t="s">
        <v>2798</v>
      </c>
      <c r="G478" s="663" t="s">
        <v>635</v>
      </c>
      <c r="H478" s="663" t="s">
        <v>2098</v>
      </c>
      <c r="I478" s="663" t="s">
        <v>2099</v>
      </c>
      <c r="J478" s="663" t="s">
        <v>2100</v>
      </c>
      <c r="K478" s="663" t="s">
        <v>2101</v>
      </c>
      <c r="L478" s="665">
        <v>38.29999999999999</v>
      </c>
      <c r="M478" s="665">
        <v>1</v>
      </c>
      <c r="N478" s="666">
        <v>38.29999999999999</v>
      </c>
    </row>
    <row r="479" spans="1:14" ht="14.4" customHeight="1" x14ac:dyDescent="0.3">
      <c r="A479" s="661" t="s">
        <v>543</v>
      </c>
      <c r="B479" s="662" t="s">
        <v>2791</v>
      </c>
      <c r="C479" s="663" t="s">
        <v>553</v>
      </c>
      <c r="D479" s="664" t="s">
        <v>2793</v>
      </c>
      <c r="E479" s="663" t="s">
        <v>571</v>
      </c>
      <c r="F479" s="664" t="s">
        <v>2798</v>
      </c>
      <c r="G479" s="663" t="s">
        <v>635</v>
      </c>
      <c r="H479" s="663" t="s">
        <v>2102</v>
      </c>
      <c r="I479" s="663" t="s">
        <v>2103</v>
      </c>
      <c r="J479" s="663" t="s">
        <v>638</v>
      </c>
      <c r="K479" s="663" t="s">
        <v>2104</v>
      </c>
      <c r="L479" s="665">
        <v>171.67000000000002</v>
      </c>
      <c r="M479" s="665">
        <v>40</v>
      </c>
      <c r="N479" s="666">
        <v>6866.8000000000011</v>
      </c>
    </row>
    <row r="480" spans="1:14" ht="14.4" customHeight="1" x14ac:dyDescent="0.3">
      <c r="A480" s="661" t="s">
        <v>543</v>
      </c>
      <c r="B480" s="662" t="s">
        <v>2791</v>
      </c>
      <c r="C480" s="663" t="s">
        <v>553</v>
      </c>
      <c r="D480" s="664" t="s">
        <v>2793</v>
      </c>
      <c r="E480" s="663" t="s">
        <v>571</v>
      </c>
      <c r="F480" s="664" t="s">
        <v>2798</v>
      </c>
      <c r="G480" s="663" t="s">
        <v>635</v>
      </c>
      <c r="H480" s="663" t="s">
        <v>2105</v>
      </c>
      <c r="I480" s="663" t="s">
        <v>2106</v>
      </c>
      <c r="J480" s="663" t="s">
        <v>638</v>
      </c>
      <c r="K480" s="663" t="s">
        <v>2107</v>
      </c>
      <c r="L480" s="665">
        <v>131.24958776664135</v>
      </c>
      <c r="M480" s="665">
        <v>6</v>
      </c>
      <c r="N480" s="666">
        <v>787.49752659984813</v>
      </c>
    </row>
    <row r="481" spans="1:14" ht="14.4" customHeight="1" x14ac:dyDescent="0.3">
      <c r="A481" s="661" t="s">
        <v>543</v>
      </c>
      <c r="B481" s="662" t="s">
        <v>2791</v>
      </c>
      <c r="C481" s="663" t="s">
        <v>553</v>
      </c>
      <c r="D481" s="664" t="s">
        <v>2793</v>
      </c>
      <c r="E481" s="663" t="s">
        <v>571</v>
      </c>
      <c r="F481" s="664" t="s">
        <v>2798</v>
      </c>
      <c r="G481" s="663" t="s">
        <v>635</v>
      </c>
      <c r="H481" s="663" t="s">
        <v>2108</v>
      </c>
      <c r="I481" s="663" t="s">
        <v>2109</v>
      </c>
      <c r="J481" s="663" t="s">
        <v>2110</v>
      </c>
      <c r="K481" s="663" t="s">
        <v>2111</v>
      </c>
      <c r="L481" s="665">
        <v>76.7259389978136</v>
      </c>
      <c r="M481" s="665">
        <v>5</v>
      </c>
      <c r="N481" s="666">
        <v>383.62969498906801</v>
      </c>
    </row>
    <row r="482" spans="1:14" ht="14.4" customHeight="1" x14ac:dyDescent="0.3">
      <c r="A482" s="661" t="s">
        <v>543</v>
      </c>
      <c r="B482" s="662" t="s">
        <v>2791</v>
      </c>
      <c r="C482" s="663" t="s">
        <v>553</v>
      </c>
      <c r="D482" s="664" t="s">
        <v>2793</v>
      </c>
      <c r="E482" s="663" t="s">
        <v>571</v>
      </c>
      <c r="F482" s="664" t="s">
        <v>2798</v>
      </c>
      <c r="G482" s="663" t="s">
        <v>635</v>
      </c>
      <c r="H482" s="663" t="s">
        <v>2112</v>
      </c>
      <c r="I482" s="663" t="s">
        <v>2112</v>
      </c>
      <c r="J482" s="663" t="s">
        <v>2113</v>
      </c>
      <c r="K482" s="663" t="s">
        <v>2114</v>
      </c>
      <c r="L482" s="665">
        <v>88.219904340316276</v>
      </c>
      <c r="M482" s="665">
        <v>4</v>
      </c>
      <c r="N482" s="666">
        <v>352.8796173612651</v>
      </c>
    </row>
    <row r="483" spans="1:14" ht="14.4" customHeight="1" x14ac:dyDescent="0.3">
      <c r="A483" s="661" t="s">
        <v>543</v>
      </c>
      <c r="B483" s="662" t="s">
        <v>2791</v>
      </c>
      <c r="C483" s="663" t="s">
        <v>553</v>
      </c>
      <c r="D483" s="664" t="s">
        <v>2793</v>
      </c>
      <c r="E483" s="663" t="s">
        <v>571</v>
      </c>
      <c r="F483" s="664" t="s">
        <v>2798</v>
      </c>
      <c r="G483" s="663" t="s">
        <v>635</v>
      </c>
      <c r="H483" s="663" t="s">
        <v>2115</v>
      </c>
      <c r="I483" s="663" t="s">
        <v>2116</v>
      </c>
      <c r="J483" s="663" t="s">
        <v>2117</v>
      </c>
      <c r="K483" s="663" t="s">
        <v>2118</v>
      </c>
      <c r="L483" s="665">
        <v>27.479999999999997</v>
      </c>
      <c r="M483" s="665">
        <v>4</v>
      </c>
      <c r="N483" s="666">
        <v>109.91999999999999</v>
      </c>
    </row>
    <row r="484" spans="1:14" ht="14.4" customHeight="1" x14ac:dyDescent="0.3">
      <c r="A484" s="661" t="s">
        <v>543</v>
      </c>
      <c r="B484" s="662" t="s">
        <v>2791</v>
      </c>
      <c r="C484" s="663" t="s">
        <v>553</v>
      </c>
      <c r="D484" s="664" t="s">
        <v>2793</v>
      </c>
      <c r="E484" s="663" t="s">
        <v>571</v>
      </c>
      <c r="F484" s="664" t="s">
        <v>2798</v>
      </c>
      <c r="G484" s="663" t="s">
        <v>635</v>
      </c>
      <c r="H484" s="663" t="s">
        <v>2119</v>
      </c>
      <c r="I484" s="663" t="s">
        <v>2120</v>
      </c>
      <c r="J484" s="663" t="s">
        <v>2121</v>
      </c>
      <c r="K484" s="663" t="s">
        <v>2122</v>
      </c>
      <c r="L484" s="665">
        <v>80.519363546826412</v>
      </c>
      <c r="M484" s="665">
        <v>2</v>
      </c>
      <c r="N484" s="666">
        <v>161.03872709365282</v>
      </c>
    </row>
    <row r="485" spans="1:14" ht="14.4" customHeight="1" x14ac:dyDescent="0.3">
      <c r="A485" s="661" t="s">
        <v>543</v>
      </c>
      <c r="B485" s="662" t="s">
        <v>2791</v>
      </c>
      <c r="C485" s="663" t="s">
        <v>553</v>
      </c>
      <c r="D485" s="664" t="s">
        <v>2793</v>
      </c>
      <c r="E485" s="663" t="s">
        <v>571</v>
      </c>
      <c r="F485" s="664" t="s">
        <v>2798</v>
      </c>
      <c r="G485" s="663" t="s">
        <v>635</v>
      </c>
      <c r="H485" s="663" t="s">
        <v>2123</v>
      </c>
      <c r="I485" s="663" t="s">
        <v>2124</v>
      </c>
      <c r="J485" s="663" t="s">
        <v>2125</v>
      </c>
      <c r="K485" s="663" t="s">
        <v>2126</v>
      </c>
      <c r="L485" s="665">
        <v>99.97970793625116</v>
      </c>
      <c r="M485" s="665">
        <v>1</v>
      </c>
      <c r="N485" s="666">
        <v>99.97970793625116</v>
      </c>
    </row>
    <row r="486" spans="1:14" ht="14.4" customHeight="1" x14ac:dyDescent="0.3">
      <c r="A486" s="661" t="s">
        <v>543</v>
      </c>
      <c r="B486" s="662" t="s">
        <v>2791</v>
      </c>
      <c r="C486" s="663" t="s">
        <v>553</v>
      </c>
      <c r="D486" s="664" t="s">
        <v>2793</v>
      </c>
      <c r="E486" s="663" t="s">
        <v>571</v>
      </c>
      <c r="F486" s="664" t="s">
        <v>2798</v>
      </c>
      <c r="G486" s="663" t="s">
        <v>635</v>
      </c>
      <c r="H486" s="663" t="s">
        <v>2127</v>
      </c>
      <c r="I486" s="663" t="s">
        <v>2128</v>
      </c>
      <c r="J486" s="663" t="s">
        <v>2129</v>
      </c>
      <c r="K486" s="663" t="s">
        <v>2130</v>
      </c>
      <c r="L486" s="665">
        <v>104.50000000000011</v>
      </c>
      <c r="M486" s="665">
        <v>1</v>
      </c>
      <c r="N486" s="666">
        <v>104.50000000000011</v>
      </c>
    </row>
    <row r="487" spans="1:14" ht="14.4" customHeight="1" x14ac:dyDescent="0.3">
      <c r="A487" s="661" t="s">
        <v>543</v>
      </c>
      <c r="B487" s="662" t="s">
        <v>2791</v>
      </c>
      <c r="C487" s="663" t="s">
        <v>553</v>
      </c>
      <c r="D487" s="664" t="s">
        <v>2793</v>
      </c>
      <c r="E487" s="663" t="s">
        <v>571</v>
      </c>
      <c r="F487" s="664" t="s">
        <v>2798</v>
      </c>
      <c r="G487" s="663" t="s">
        <v>635</v>
      </c>
      <c r="H487" s="663" t="s">
        <v>2131</v>
      </c>
      <c r="I487" s="663" t="s">
        <v>2132</v>
      </c>
      <c r="J487" s="663" t="s">
        <v>2133</v>
      </c>
      <c r="K487" s="663" t="s">
        <v>2134</v>
      </c>
      <c r="L487" s="665">
        <v>1375</v>
      </c>
      <c r="M487" s="665">
        <v>10</v>
      </c>
      <c r="N487" s="666">
        <v>13750</v>
      </c>
    </row>
    <row r="488" spans="1:14" ht="14.4" customHeight="1" x14ac:dyDescent="0.3">
      <c r="A488" s="661" t="s">
        <v>543</v>
      </c>
      <c r="B488" s="662" t="s">
        <v>2791</v>
      </c>
      <c r="C488" s="663" t="s">
        <v>553</v>
      </c>
      <c r="D488" s="664" t="s">
        <v>2793</v>
      </c>
      <c r="E488" s="663" t="s">
        <v>571</v>
      </c>
      <c r="F488" s="664" t="s">
        <v>2798</v>
      </c>
      <c r="G488" s="663" t="s">
        <v>635</v>
      </c>
      <c r="H488" s="663" t="s">
        <v>2135</v>
      </c>
      <c r="I488" s="663" t="s">
        <v>2136</v>
      </c>
      <c r="J488" s="663" t="s">
        <v>2137</v>
      </c>
      <c r="K488" s="663" t="s">
        <v>2138</v>
      </c>
      <c r="L488" s="665">
        <v>690.42591059988877</v>
      </c>
      <c r="M488" s="665">
        <v>650</v>
      </c>
      <c r="N488" s="666">
        <v>448776.84188992769</v>
      </c>
    </row>
    <row r="489" spans="1:14" ht="14.4" customHeight="1" x14ac:dyDescent="0.3">
      <c r="A489" s="661" t="s">
        <v>543</v>
      </c>
      <c r="B489" s="662" t="s">
        <v>2791</v>
      </c>
      <c r="C489" s="663" t="s">
        <v>553</v>
      </c>
      <c r="D489" s="664" t="s">
        <v>2793</v>
      </c>
      <c r="E489" s="663" t="s">
        <v>571</v>
      </c>
      <c r="F489" s="664" t="s">
        <v>2798</v>
      </c>
      <c r="G489" s="663" t="s">
        <v>635</v>
      </c>
      <c r="H489" s="663" t="s">
        <v>2139</v>
      </c>
      <c r="I489" s="663" t="s">
        <v>2140</v>
      </c>
      <c r="J489" s="663" t="s">
        <v>2141</v>
      </c>
      <c r="K489" s="663" t="s">
        <v>2142</v>
      </c>
      <c r="L489" s="665">
        <v>959.63571131065919</v>
      </c>
      <c r="M489" s="665">
        <v>300</v>
      </c>
      <c r="N489" s="666">
        <v>287890.71339319774</v>
      </c>
    </row>
    <row r="490" spans="1:14" ht="14.4" customHeight="1" x14ac:dyDescent="0.3">
      <c r="A490" s="661" t="s">
        <v>543</v>
      </c>
      <c r="B490" s="662" t="s">
        <v>2791</v>
      </c>
      <c r="C490" s="663" t="s">
        <v>553</v>
      </c>
      <c r="D490" s="664" t="s">
        <v>2793</v>
      </c>
      <c r="E490" s="663" t="s">
        <v>571</v>
      </c>
      <c r="F490" s="664" t="s">
        <v>2798</v>
      </c>
      <c r="G490" s="663" t="s">
        <v>635</v>
      </c>
      <c r="H490" s="663" t="s">
        <v>2143</v>
      </c>
      <c r="I490" s="663" t="s">
        <v>2144</v>
      </c>
      <c r="J490" s="663" t="s">
        <v>2145</v>
      </c>
      <c r="K490" s="663" t="s">
        <v>2146</v>
      </c>
      <c r="L490" s="665">
        <v>448.92</v>
      </c>
      <c r="M490" s="665">
        <v>4</v>
      </c>
      <c r="N490" s="666">
        <v>1795.68</v>
      </c>
    </row>
    <row r="491" spans="1:14" ht="14.4" customHeight="1" x14ac:dyDescent="0.3">
      <c r="A491" s="661" t="s">
        <v>543</v>
      </c>
      <c r="B491" s="662" t="s">
        <v>2791</v>
      </c>
      <c r="C491" s="663" t="s">
        <v>553</v>
      </c>
      <c r="D491" s="664" t="s">
        <v>2793</v>
      </c>
      <c r="E491" s="663" t="s">
        <v>571</v>
      </c>
      <c r="F491" s="664" t="s">
        <v>2798</v>
      </c>
      <c r="G491" s="663" t="s">
        <v>635</v>
      </c>
      <c r="H491" s="663" t="s">
        <v>2147</v>
      </c>
      <c r="I491" s="663" t="s">
        <v>2148</v>
      </c>
      <c r="J491" s="663" t="s">
        <v>2149</v>
      </c>
      <c r="K491" s="663" t="s">
        <v>2150</v>
      </c>
      <c r="L491" s="665">
        <v>298.93000000000006</v>
      </c>
      <c r="M491" s="665">
        <v>2</v>
      </c>
      <c r="N491" s="666">
        <v>597.86000000000013</v>
      </c>
    </row>
    <row r="492" spans="1:14" ht="14.4" customHeight="1" x14ac:dyDescent="0.3">
      <c r="A492" s="661" t="s">
        <v>543</v>
      </c>
      <c r="B492" s="662" t="s">
        <v>2791</v>
      </c>
      <c r="C492" s="663" t="s">
        <v>553</v>
      </c>
      <c r="D492" s="664" t="s">
        <v>2793</v>
      </c>
      <c r="E492" s="663" t="s">
        <v>571</v>
      </c>
      <c r="F492" s="664" t="s">
        <v>2798</v>
      </c>
      <c r="G492" s="663" t="s">
        <v>635</v>
      </c>
      <c r="H492" s="663" t="s">
        <v>2151</v>
      </c>
      <c r="I492" s="663" t="s">
        <v>2151</v>
      </c>
      <c r="J492" s="663" t="s">
        <v>2152</v>
      </c>
      <c r="K492" s="663" t="s">
        <v>2153</v>
      </c>
      <c r="L492" s="665">
        <v>330.99</v>
      </c>
      <c r="M492" s="665">
        <v>6</v>
      </c>
      <c r="N492" s="666">
        <v>1985.94</v>
      </c>
    </row>
    <row r="493" spans="1:14" ht="14.4" customHeight="1" x14ac:dyDescent="0.3">
      <c r="A493" s="661" t="s">
        <v>543</v>
      </c>
      <c r="B493" s="662" t="s">
        <v>2791</v>
      </c>
      <c r="C493" s="663" t="s">
        <v>553</v>
      </c>
      <c r="D493" s="664" t="s">
        <v>2793</v>
      </c>
      <c r="E493" s="663" t="s">
        <v>571</v>
      </c>
      <c r="F493" s="664" t="s">
        <v>2798</v>
      </c>
      <c r="G493" s="663" t="s">
        <v>635</v>
      </c>
      <c r="H493" s="663" t="s">
        <v>2154</v>
      </c>
      <c r="I493" s="663" t="s">
        <v>2155</v>
      </c>
      <c r="J493" s="663" t="s">
        <v>2156</v>
      </c>
      <c r="K493" s="663" t="s">
        <v>2157</v>
      </c>
      <c r="L493" s="665">
        <v>40.409999999999989</v>
      </c>
      <c r="M493" s="665">
        <v>1</v>
      </c>
      <c r="N493" s="666">
        <v>40.409999999999989</v>
      </c>
    </row>
    <row r="494" spans="1:14" ht="14.4" customHeight="1" x14ac:dyDescent="0.3">
      <c r="A494" s="661" t="s">
        <v>543</v>
      </c>
      <c r="B494" s="662" t="s">
        <v>2791</v>
      </c>
      <c r="C494" s="663" t="s">
        <v>553</v>
      </c>
      <c r="D494" s="664" t="s">
        <v>2793</v>
      </c>
      <c r="E494" s="663" t="s">
        <v>571</v>
      </c>
      <c r="F494" s="664" t="s">
        <v>2798</v>
      </c>
      <c r="G494" s="663" t="s">
        <v>635</v>
      </c>
      <c r="H494" s="663" t="s">
        <v>2158</v>
      </c>
      <c r="I494" s="663" t="s">
        <v>2158</v>
      </c>
      <c r="J494" s="663" t="s">
        <v>2159</v>
      </c>
      <c r="K494" s="663" t="s">
        <v>2160</v>
      </c>
      <c r="L494" s="665">
        <v>834.62999999999977</v>
      </c>
      <c r="M494" s="665">
        <v>3</v>
      </c>
      <c r="N494" s="666">
        <v>2503.8899999999994</v>
      </c>
    </row>
    <row r="495" spans="1:14" ht="14.4" customHeight="1" x14ac:dyDescent="0.3">
      <c r="A495" s="661" t="s">
        <v>543</v>
      </c>
      <c r="B495" s="662" t="s">
        <v>2791</v>
      </c>
      <c r="C495" s="663" t="s">
        <v>553</v>
      </c>
      <c r="D495" s="664" t="s">
        <v>2793</v>
      </c>
      <c r="E495" s="663" t="s">
        <v>571</v>
      </c>
      <c r="F495" s="664" t="s">
        <v>2798</v>
      </c>
      <c r="G495" s="663" t="s">
        <v>635</v>
      </c>
      <c r="H495" s="663" t="s">
        <v>2161</v>
      </c>
      <c r="I495" s="663" t="s">
        <v>2162</v>
      </c>
      <c r="J495" s="663" t="s">
        <v>2163</v>
      </c>
      <c r="K495" s="663" t="s">
        <v>2164</v>
      </c>
      <c r="L495" s="665">
        <v>170.47</v>
      </c>
      <c r="M495" s="665">
        <v>1</v>
      </c>
      <c r="N495" s="666">
        <v>170.47</v>
      </c>
    </row>
    <row r="496" spans="1:14" ht="14.4" customHeight="1" x14ac:dyDescent="0.3">
      <c r="A496" s="661" t="s">
        <v>543</v>
      </c>
      <c r="B496" s="662" t="s">
        <v>2791</v>
      </c>
      <c r="C496" s="663" t="s">
        <v>553</v>
      </c>
      <c r="D496" s="664" t="s">
        <v>2793</v>
      </c>
      <c r="E496" s="663" t="s">
        <v>571</v>
      </c>
      <c r="F496" s="664" t="s">
        <v>2798</v>
      </c>
      <c r="G496" s="663" t="s">
        <v>635</v>
      </c>
      <c r="H496" s="663" t="s">
        <v>2165</v>
      </c>
      <c r="I496" s="663" t="s">
        <v>2166</v>
      </c>
      <c r="J496" s="663" t="s">
        <v>2167</v>
      </c>
      <c r="K496" s="663" t="s">
        <v>2168</v>
      </c>
      <c r="L496" s="665">
        <v>954.05</v>
      </c>
      <c r="M496" s="665">
        <v>1</v>
      </c>
      <c r="N496" s="666">
        <v>954.05</v>
      </c>
    </row>
    <row r="497" spans="1:14" ht="14.4" customHeight="1" x14ac:dyDescent="0.3">
      <c r="A497" s="661" t="s">
        <v>543</v>
      </c>
      <c r="B497" s="662" t="s">
        <v>2791</v>
      </c>
      <c r="C497" s="663" t="s">
        <v>553</v>
      </c>
      <c r="D497" s="664" t="s">
        <v>2793</v>
      </c>
      <c r="E497" s="663" t="s">
        <v>571</v>
      </c>
      <c r="F497" s="664" t="s">
        <v>2798</v>
      </c>
      <c r="G497" s="663" t="s">
        <v>635</v>
      </c>
      <c r="H497" s="663" t="s">
        <v>2169</v>
      </c>
      <c r="I497" s="663" t="s">
        <v>2169</v>
      </c>
      <c r="J497" s="663" t="s">
        <v>2170</v>
      </c>
      <c r="K497" s="663" t="s">
        <v>2160</v>
      </c>
      <c r="L497" s="665">
        <v>950.7299999999999</v>
      </c>
      <c r="M497" s="665">
        <v>4</v>
      </c>
      <c r="N497" s="666">
        <v>3802.9199999999996</v>
      </c>
    </row>
    <row r="498" spans="1:14" ht="14.4" customHeight="1" x14ac:dyDescent="0.3">
      <c r="A498" s="661" t="s">
        <v>543</v>
      </c>
      <c r="B498" s="662" t="s">
        <v>2791</v>
      </c>
      <c r="C498" s="663" t="s">
        <v>553</v>
      </c>
      <c r="D498" s="664" t="s">
        <v>2793</v>
      </c>
      <c r="E498" s="663" t="s">
        <v>571</v>
      </c>
      <c r="F498" s="664" t="s">
        <v>2798</v>
      </c>
      <c r="G498" s="663" t="s">
        <v>635</v>
      </c>
      <c r="H498" s="663" t="s">
        <v>2171</v>
      </c>
      <c r="I498" s="663" t="s">
        <v>2172</v>
      </c>
      <c r="J498" s="663" t="s">
        <v>2173</v>
      </c>
      <c r="K498" s="663" t="s">
        <v>2174</v>
      </c>
      <c r="L498" s="665">
        <v>70.040000000000006</v>
      </c>
      <c r="M498" s="665">
        <v>6</v>
      </c>
      <c r="N498" s="666">
        <v>420.24000000000007</v>
      </c>
    </row>
    <row r="499" spans="1:14" ht="14.4" customHeight="1" x14ac:dyDescent="0.3">
      <c r="A499" s="661" t="s">
        <v>543</v>
      </c>
      <c r="B499" s="662" t="s">
        <v>2791</v>
      </c>
      <c r="C499" s="663" t="s">
        <v>553</v>
      </c>
      <c r="D499" s="664" t="s">
        <v>2793</v>
      </c>
      <c r="E499" s="663" t="s">
        <v>571</v>
      </c>
      <c r="F499" s="664" t="s">
        <v>2798</v>
      </c>
      <c r="G499" s="663" t="s">
        <v>635</v>
      </c>
      <c r="H499" s="663" t="s">
        <v>2175</v>
      </c>
      <c r="I499" s="663" t="s">
        <v>2175</v>
      </c>
      <c r="J499" s="663" t="s">
        <v>2176</v>
      </c>
      <c r="K499" s="663" t="s">
        <v>2177</v>
      </c>
      <c r="L499" s="665">
        <v>49.719999999999985</v>
      </c>
      <c r="M499" s="665">
        <v>1</v>
      </c>
      <c r="N499" s="666">
        <v>49.719999999999985</v>
      </c>
    </row>
    <row r="500" spans="1:14" ht="14.4" customHeight="1" x14ac:dyDescent="0.3">
      <c r="A500" s="661" t="s">
        <v>543</v>
      </c>
      <c r="B500" s="662" t="s">
        <v>2791</v>
      </c>
      <c r="C500" s="663" t="s">
        <v>553</v>
      </c>
      <c r="D500" s="664" t="s">
        <v>2793</v>
      </c>
      <c r="E500" s="663" t="s">
        <v>571</v>
      </c>
      <c r="F500" s="664" t="s">
        <v>2798</v>
      </c>
      <c r="G500" s="663" t="s">
        <v>635</v>
      </c>
      <c r="H500" s="663" t="s">
        <v>2178</v>
      </c>
      <c r="I500" s="663" t="s">
        <v>2178</v>
      </c>
      <c r="J500" s="663" t="s">
        <v>2179</v>
      </c>
      <c r="K500" s="663" t="s">
        <v>2180</v>
      </c>
      <c r="L500" s="665">
        <v>77.725773632417898</v>
      </c>
      <c r="M500" s="665">
        <v>2</v>
      </c>
      <c r="N500" s="666">
        <v>155.4515472648358</v>
      </c>
    </row>
    <row r="501" spans="1:14" ht="14.4" customHeight="1" x14ac:dyDescent="0.3">
      <c r="A501" s="661" t="s">
        <v>543</v>
      </c>
      <c r="B501" s="662" t="s">
        <v>2791</v>
      </c>
      <c r="C501" s="663" t="s">
        <v>553</v>
      </c>
      <c r="D501" s="664" t="s">
        <v>2793</v>
      </c>
      <c r="E501" s="663" t="s">
        <v>571</v>
      </c>
      <c r="F501" s="664" t="s">
        <v>2798</v>
      </c>
      <c r="G501" s="663" t="s">
        <v>635</v>
      </c>
      <c r="H501" s="663" t="s">
        <v>2181</v>
      </c>
      <c r="I501" s="663" t="s">
        <v>2182</v>
      </c>
      <c r="J501" s="663" t="s">
        <v>2183</v>
      </c>
      <c r="K501" s="663" t="s">
        <v>2184</v>
      </c>
      <c r="L501" s="665">
        <v>25.28</v>
      </c>
      <c r="M501" s="665">
        <v>1</v>
      </c>
      <c r="N501" s="666">
        <v>25.28</v>
      </c>
    </row>
    <row r="502" spans="1:14" ht="14.4" customHeight="1" x14ac:dyDescent="0.3">
      <c r="A502" s="661" t="s">
        <v>543</v>
      </c>
      <c r="B502" s="662" t="s">
        <v>2791</v>
      </c>
      <c r="C502" s="663" t="s">
        <v>553</v>
      </c>
      <c r="D502" s="664" t="s">
        <v>2793</v>
      </c>
      <c r="E502" s="663" t="s">
        <v>571</v>
      </c>
      <c r="F502" s="664" t="s">
        <v>2798</v>
      </c>
      <c r="G502" s="663" t="s">
        <v>635</v>
      </c>
      <c r="H502" s="663" t="s">
        <v>2185</v>
      </c>
      <c r="I502" s="663" t="s">
        <v>2186</v>
      </c>
      <c r="J502" s="663" t="s">
        <v>2187</v>
      </c>
      <c r="K502" s="663" t="s">
        <v>2188</v>
      </c>
      <c r="L502" s="665">
        <v>2750</v>
      </c>
      <c r="M502" s="665">
        <v>3</v>
      </c>
      <c r="N502" s="666">
        <v>8250</v>
      </c>
    </row>
    <row r="503" spans="1:14" ht="14.4" customHeight="1" x14ac:dyDescent="0.3">
      <c r="A503" s="661" t="s">
        <v>543</v>
      </c>
      <c r="B503" s="662" t="s">
        <v>2791</v>
      </c>
      <c r="C503" s="663" t="s">
        <v>553</v>
      </c>
      <c r="D503" s="664" t="s">
        <v>2793</v>
      </c>
      <c r="E503" s="663" t="s">
        <v>571</v>
      </c>
      <c r="F503" s="664" t="s">
        <v>2798</v>
      </c>
      <c r="G503" s="663" t="s">
        <v>635</v>
      </c>
      <c r="H503" s="663" t="s">
        <v>2189</v>
      </c>
      <c r="I503" s="663" t="s">
        <v>2189</v>
      </c>
      <c r="J503" s="663" t="s">
        <v>2190</v>
      </c>
      <c r="K503" s="663" t="s">
        <v>2191</v>
      </c>
      <c r="L503" s="665">
        <v>169.04</v>
      </c>
      <c r="M503" s="665">
        <v>1</v>
      </c>
      <c r="N503" s="666">
        <v>169.04</v>
      </c>
    </row>
    <row r="504" spans="1:14" ht="14.4" customHeight="1" x14ac:dyDescent="0.3">
      <c r="A504" s="661" t="s">
        <v>543</v>
      </c>
      <c r="B504" s="662" t="s">
        <v>2791</v>
      </c>
      <c r="C504" s="663" t="s">
        <v>553</v>
      </c>
      <c r="D504" s="664" t="s">
        <v>2793</v>
      </c>
      <c r="E504" s="663" t="s">
        <v>571</v>
      </c>
      <c r="F504" s="664" t="s">
        <v>2798</v>
      </c>
      <c r="G504" s="663" t="s">
        <v>635</v>
      </c>
      <c r="H504" s="663" t="s">
        <v>2192</v>
      </c>
      <c r="I504" s="663" t="s">
        <v>2192</v>
      </c>
      <c r="J504" s="663" t="s">
        <v>2193</v>
      </c>
      <c r="K504" s="663" t="s">
        <v>2194</v>
      </c>
      <c r="L504" s="665">
        <v>273.89999999999998</v>
      </c>
      <c r="M504" s="665">
        <v>3</v>
      </c>
      <c r="N504" s="666">
        <v>821.69999999999993</v>
      </c>
    </row>
    <row r="505" spans="1:14" ht="14.4" customHeight="1" x14ac:dyDescent="0.3">
      <c r="A505" s="661" t="s">
        <v>543</v>
      </c>
      <c r="B505" s="662" t="s">
        <v>2791</v>
      </c>
      <c r="C505" s="663" t="s">
        <v>553</v>
      </c>
      <c r="D505" s="664" t="s">
        <v>2793</v>
      </c>
      <c r="E505" s="663" t="s">
        <v>571</v>
      </c>
      <c r="F505" s="664" t="s">
        <v>2798</v>
      </c>
      <c r="G505" s="663" t="s">
        <v>635</v>
      </c>
      <c r="H505" s="663" t="s">
        <v>2195</v>
      </c>
      <c r="I505" s="663" t="s">
        <v>2195</v>
      </c>
      <c r="J505" s="663" t="s">
        <v>2007</v>
      </c>
      <c r="K505" s="663" t="s">
        <v>2008</v>
      </c>
      <c r="L505" s="665">
        <v>3299.9996641929056</v>
      </c>
      <c r="M505" s="665">
        <v>29</v>
      </c>
      <c r="N505" s="666">
        <v>95699.990261594256</v>
      </c>
    </row>
    <row r="506" spans="1:14" ht="14.4" customHeight="1" x14ac:dyDescent="0.3">
      <c r="A506" s="661" t="s">
        <v>543</v>
      </c>
      <c r="B506" s="662" t="s">
        <v>2791</v>
      </c>
      <c r="C506" s="663" t="s">
        <v>553</v>
      </c>
      <c r="D506" s="664" t="s">
        <v>2793</v>
      </c>
      <c r="E506" s="663" t="s">
        <v>571</v>
      </c>
      <c r="F506" s="664" t="s">
        <v>2798</v>
      </c>
      <c r="G506" s="663" t="s">
        <v>635</v>
      </c>
      <c r="H506" s="663" t="s">
        <v>2196</v>
      </c>
      <c r="I506" s="663" t="s">
        <v>2196</v>
      </c>
      <c r="J506" s="663" t="s">
        <v>1999</v>
      </c>
      <c r="K506" s="663" t="s">
        <v>2197</v>
      </c>
      <c r="L506" s="665">
        <v>408.95</v>
      </c>
      <c r="M506" s="665">
        <v>17</v>
      </c>
      <c r="N506" s="666">
        <v>6952.15</v>
      </c>
    </row>
    <row r="507" spans="1:14" ht="14.4" customHeight="1" x14ac:dyDescent="0.3">
      <c r="A507" s="661" t="s">
        <v>543</v>
      </c>
      <c r="B507" s="662" t="s">
        <v>2791</v>
      </c>
      <c r="C507" s="663" t="s">
        <v>553</v>
      </c>
      <c r="D507" s="664" t="s">
        <v>2793</v>
      </c>
      <c r="E507" s="663" t="s">
        <v>571</v>
      </c>
      <c r="F507" s="664" t="s">
        <v>2798</v>
      </c>
      <c r="G507" s="663" t="s">
        <v>635</v>
      </c>
      <c r="H507" s="663" t="s">
        <v>2198</v>
      </c>
      <c r="I507" s="663" t="s">
        <v>2198</v>
      </c>
      <c r="J507" s="663" t="s">
        <v>2199</v>
      </c>
      <c r="K507" s="663" t="s">
        <v>2200</v>
      </c>
      <c r="L507" s="665">
        <v>21.64</v>
      </c>
      <c r="M507" s="665">
        <v>1</v>
      </c>
      <c r="N507" s="666">
        <v>21.64</v>
      </c>
    </row>
    <row r="508" spans="1:14" ht="14.4" customHeight="1" x14ac:dyDescent="0.3">
      <c r="A508" s="661" t="s">
        <v>543</v>
      </c>
      <c r="B508" s="662" t="s">
        <v>2791</v>
      </c>
      <c r="C508" s="663" t="s">
        <v>553</v>
      </c>
      <c r="D508" s="664" t="s">
        <v>2793</v>
      </c>
      <c r="E508" s="663" t="s">
        <v>571</v>
      </c>
      <c r="F508" s="664" t="s">
        <v>2798</v>
      </c>
      <c r="G508" s="663" t="s">
        <v>635</v>
      </c>
      <c r="H508" s="663" t="s">
        <v>2201</v>
      </c>
      <c r="I508" s="663" t="s">
        <v>2201</v>
      </c>
      <c r="J508" s="663" t="s">
        <v>2067</v>
      </c>
      <c r="K508" s="663" t="s">
        <v>2068</v>
      </c>
      <c r="L508" s="665">
        <v>67.807946676715133</v>
      </c>
      <c r="M508" s="665">
        <v>2957</v>
      </c>
      <c r="N508" s="666">
        <v>200508.09832304664</v>
      </c>
    </row>
    <row r="509" spans="1:14" ht="14.4" customHeight="1" x14ac:dyDescent="0.3">
      <c r="A509" s="661" t="s">
        <v>543</v>
      </c>
      <c r="B509" s="662" t="s">
        <v>2791</v>
      </c>
      <c r="C509" s="663" t="s">
        <v>553</v>
      </c>
      <c r="D509" s="664" t="s">
        <v>2793</v>
      </c>
      <c r="E509" s="663" t="s">
        <v>571</v>
      </c>
      <c r="F509" s="664" t="s">
        <v>2798</v>
      </c>
      <c r="G509" s="663" t="s">
        <v>635</v>
      </c>
      <c r="H509" s="663" t="s">
        <v>2202</v>
      </c>
      <c r="I509" s="663" t="s">
        <v>2202</v>
      </c>
      <c r="J509" s="663" t="s">
        <v>1999</v>
      </c>
      <c r="K509" s="663" t="s">
        <v>2203</v>
      </c>
      <c r="L509" s="665">
        <v>301.46999999999997</v>
      </c>
      <c r="M509" s="665">
        <v>10</v>
      </c>
      <c r="N509" s="666">
        <v>3014.7</v>
      </c>
    </row>
    <row r="510" spans="1:14" ht="14.4" customHeight="1" x14ac:dyDescent="0.3">
      <c r="A510" s="661" t="s">
        <v>543</v>
      </c>
      <c r="B510" s="662" t="s">
        <v>2791</v>
      </c>
      <c r="C510" s="663" t="s">
        <v>553</v>
      </c>
      <c r="D510" s="664" t="s">
        <v>2793</v>
      </c>
      <c r="E510" s="663" t="s">
        <v>571</v>
      </c>
      <c r="F510" s="664" t="s">
        <v>2798</v>
      </c>
      <c r="G510" s="663" t="s">
        <v>635</v>
      </c>
      <c r="H510" s="663" t="s">
        <v>2204</v>
      </c>
      <c r="I510" s="663" t="s">
        <v>2204</v>
      </c>
      <c r="J510" s="663" t="s">
        <v>1999</v>
      </c>
      <c r="K510" s="663" t="s">
        <v>2205</v>
      </c>
      <c r="L510" s="665">
        <v>630.65993992539484</v>
      </c>
      <c r="M510" s="665">
        <v>16</v>
      </c>
      <c r="N510" s="666">
        <v>10090.559038806317</v>
      </c>
    </row>
    <row r="511" spans="1:14" ht="14.4" customHeight="1" x14ac:dyDescent="0.3">
      <c r="A511" s="661" t="s">
        <v>543</v>
      </c>
      <c r="B511" s="662" t="s">
        <v>2791</v>
      </c>
      <c r="C511" s="663" t="s">
        <v>553</v>
      </c>
      <c r="D511" s="664" t="s">
        <v>2793</v>
      </c>
      <c r="E511" s="663" t="s">
        <v>571</v>
      </c>
      <c r="F511" s="664" t="s">
        <v>2798</v>
      </c>
      <c r="G511" s="663" t="s">
        <v>635</v>
      </c>
      <c r="H511" s="663" t="s">
        <v>2206</v>
      </c>
      <c r="I511" s="663" t="s">
        <v>2206</v>
      </c>
      <c r="J511" s="663" t="s">
        <v>2207</v>
      </c>
      <c r="K511" s="663" t="s">
        <v>2208</v>
      </c>
      <c r="L511" s="665">
        <v>154.31000000000003</v>
      </c>
      <c r="M511" s="665">
        <v>1</v>
      </c>
      <c r="N511" s="666">
        <v>154.31000000000003</v>
      </c>
    </row>
    <row r="512" spans="1:14" ht="14.4" customHeight="1" x14ac:dyDescent="0.3">
      <c r="A512" s="661" t="s">
        <v>543</v>
      </c>
      <c r="B512" s="662" t="s">
        <v>2791</v>
      </c>
      <c r="C512" s="663" t="s">
        <v>553</v>
      </c>
      <c r="D512" s="664" t="s">
        <v>2793</v>
      </c>
      <c r="E512" s="663" t="s">
        <v>571</v>
      </c>
      <c r="F512" s="664" t="s">
        <v>2798</v>
      </c>
      <c r="G512" s="663" t="s">
        <v>635</v>
      </c>
      <c r="H512" s="663" t="s">
        <v>2209</v>
      </c>
      <c r="I512" s="663" t="s">
        <v>2209</v>
      </c>
      <c r="J512" s="663" t="s">
        <v>2210</v>
      </c>
      <c r="K512" s="663" t="s">
        <v>2211</v>
      </c>
      <c r="L512" s="665">
        <v>61.901428571428561</v>
      </c>
      <c r="M512" s="665">
        <v>7</v>
      </c>
      <c r="N512" s="666">
        <v>433.30999999999995</v>
      </c>
    </row>
    <row r="513" spans="1:14" ht="14.4" customHeight="1" x14ac:dyDescent="0.3">
      <c r="A513" s="661" t="s">
        <v>543</v>
      </c>
      <c r="B513" s="662" t="s">
        <v>2791</v>
      </c>
      <c r="C513" s="663" t="s">
        <v>553</v>
      </c>
      <c r="D513" s="664" t="s">
        <v>2793</v>
      </c>
      <c r="E513" s="663" t="s">
        <v>2212</v>
      </c>
      <c r="F513" s="664" t="s">
        <v>2799</v>
      </c>
      <c r="G513" s="663"/>
      <c r="H513" s="663" t="s">
        <v>2213</v>
      </c>
      <c r="I513" s="663" t="s">
        <v>2213</v>
      </c>
      <c r="J513" s="663" t="s">
        <v>2214</v>
      </c>
      <c r="K513" s="663" t="s">
        <v>2215</v>
      </c>
      <c r="L513" s="665">
        <v>112.43531250000001</v>
      </c>
      <c r="M513" s="665">
        <v>320</v>
      </c>
      <c r="N513" s="666">
        <v>35979.300000000003</v>
      </c>
    </row>
    <row r="514" spans="1:14" ht="14.4" customHeight="1" x14ac:dyDescent="0.3">
      <c r="A514" s="661" t="s">
        <v>543</v>
      </c>
      <c r="B514" s="662" t="s">
        <v>2791</v>
      </c>
      <c r="C514" s="663" t="s">
        <v>553</v>
      </c>
      <c r="D514" s="664" t="s">
        <v>2793</v>
      </c>
      <c r="E514" s="663" t="s">
        <v>2212</v>
      </c>
      <c r="F514" s="664" t="s">
        <v>2799</v>
      </c>
      <c r="G514" s="663"/>
      <c r="H514" s="663" t="s">
        <v>2216</v>
      </c>
      <c r="I514" s="663" t="s">
        <v>2216</v>
      </c>
      <c r="J514" s="663" t="s">
        <v>2217</v>
      </c>
      <c r="K514" s="663" t="s">
        <v>2215</v>
      </c>
      <c r="L514" s="665">
        <v>343.57352201802712</v>
      </c>
      <c r="M514" s="665">
        <v>30</v>
      </c>
      <c r="N514" s="666">
        <v>10307.205660540814</v>
      </c>
    </row>
    <row r="515" spans="1:14" ht="14.4" customHeight="1" x14ac:dyDescent="0.3">
      <c r="A515" s="661" t="s">
        <v>543</v>
      </c>
      <c r="B515" s="662" t="s">
        <v>2791</v>
      </c>
      <c r="C515" s="663" t="s">
        <v>553</v>
      </c>
      <c r="D515" s="664" t="s">
        <v>2793</v>
      </c>
      <c r="E515" s="663" t="s">
        <v>2212</v>
      </c>
      <c r="F515" s="664" t="s">
        <v>2799</v>
      </c>
      <c r="G515" s="663" t="s">
        <v>576</v>
      </c>
      <c r="H515" s="663" t="s">
        <v>2218</v>
      </c>
      <c r="I515" s="663" t="s">
        <v>624</v>
      </c>
      <c r="J515" s="663" t="s">
        <v>2219</v>
      </c>
      <c r="K515" s="663"/>
      <c r="L515" s="665">
        <v>1161.0995483292763</v>
      </c>
      <c r="M515" s="665">
        <v>9.0039999999999996</v>
      </c>
      <c r="N515" s="666">
        <v>10454.540333156803</v>
      </c>
    </row>
    <row r="516" spans="1:14" ht="14.4" customHeight="1" x14ac:dyDescent="0.3">
      <c r="A516" s="661" t="s">
        <v>543</v>
      </c>
      <c r="B516" s="662" t="s">
        <v>2791</v>
      </c>
      <c r="C516" s="663" t="s">
        <v>553</v>
      </c>
      <c r="D516" s="664" t="s">
        <v>2793</v>
      </c>
      <c r="E516" s="663" t="s">
        <v>2212</v>
      </c>
      <c r="F516" s="664" t="s">
        <v>2799</v>
      </c>
      <c r="G516" s="663" t="s">
        <v>576</v>
      </c>
      <c r="H516" s="663" t="s">
        <v>2220</v>
      </c>
      <c r="I516" s="663" t="s">
        <v>624</v>
      </c>
      <c r="J516" s="663" t="s">
        <v>2221</v>
      </c>
      <c r="K516" s="663" t="s">
        <v>2222</v>
      </c>
      <c r="L516" s="665">
        <v>185.64067853481222</v>
      </c>
      <c r="M516" s="665">
        <v>68</v>
      </c>
      <c r="N516" s="666">
        <v>12623.566140367231</v>
      </c>
    </row>
    <row r="517" spans="1:14" ht="14.4" customHeight="1" x14ac:dyDescent="0.3">
      <c r="A517" s="661" t="s">
        <v>543</v>
      </c>
      <c r="B517" s="662" t="s">
        <v>2791</v>
      </c>
      <c r="C517" s="663" t="s">
        <v>553</v>
      </c>
      <c r="D517" s="664" t="s">
        <v>2793</v>
      </c>
      <c r="E517" s="663" t="s">
        <v>2212</v>
      </c>
      <c r="F517" s="664" t="s">
        <v>2799</v>
      </c>
      <c r="G517" s="663" t="s">
        <v>576</v>
      </c>
      <c r="H517" s="663" t="s">
        <v>2223</v>
      </c>
      <c r="I517" s="663" t="s">
        <v>624</v>
      </c>
      <c r="J517" s="663" t="s">
        <v>2224</v>
      </c>
      <c r="K517" s="663"/>
      <c r="L517" s="665">
        <v>221.68999550074869</v>
      </c>
      <c r="M517" s="665">
        <v>352</v>
      </c>
      <c r="N517" s="666">
        <v>78034.878416263542</v>
      </c>
    </row>
    <row r="518" spans="1:14" ht="14.4" customHeight="1" x14ac:dyDescent="0.3">
      <c r="A518" s="661" t="s">
        <v>543</v>
      </c>
      <c r="B518" s="662" t="s">
        <v>2791</v>
      </c>
      <c r="C518" s="663" t="s">
        <v>553</v>
      </c>
      <c r="D518" s="664" t="s">
        <v>2793</v>
      </c>
      <c r="E518" s="663" t="s">
        <v>2212</v>
      </c>
      <c r="F518" s="664" t="s">
        <v>2799</v>
      </c>
      <c r="G518" s="663" t="s">
        <v>576</v>
      </c>
      <c r="H518" s="663" t="s">
        <v>2225</v>
      </c>
      <c r="I518" s="663" t="s">
        <v>624</v>
      </c>
      <c r="J518" s="663" t="s">
        <v>2226</v>
      </c>
      <c r="K518" s="663"/>
      <c r="L518" s="665">
        <v>84.758999999999986</v>
      </c>
      <c r="M518" s="665">
        <v>30</v>
      </c>
      <c r="N518" s="666">
        <v>2542.7699999999995</v>
      </c>
    </row>
    <row r="519" spans="1:14" ht="14.4" customHeight="1" x14ac:dyDescent="0.3">
      <c r="A519" s="661" t="s">
        <v>543</v>
      </c>
      <c r="B519" s="662" t="s">
        <v>2791</v>
      </c>
      <c r="C519" s="663" t="s">
        <v>553</v>
      </c>
      <c r="D519" s="664" t="s">
        <v>2793</v>
      </c>
      <c r="E519" s="663" t="s">
        <v>2212</v>
      </c>
      <c r="F519" s="664" t="s">
        <v>2799</v>
      </c>
      <c r="G519" s="663" t="s">
        <v>576</v>
      </c>
      <c r="H519" s="663" t="s">
        <v>2227</v>
      </c>
      <c r="I519" s="663" t="s">
        <v>2227</v>
      </c>
      <c r="J519" s="663" t="s">
        <v>2228</v>
      </c>
      <c r="K519" s="663" t="s">
        <v>2229</v>
      </c>
      <c r="L519" s="665">
        <v>2030.1</v>
      </c>
      <c r="M519" s="665">
        <v>2</v>
      </c>
      <c r="N519" s="666">
        <v>4060.2</v>
      </c>
    </row>
    <row r="520" spans="1:14" ht="14.4" customHeight="1" x14ac:dyDescent="0.3">
      <c r="A520" s="661" t="s">
        <v>543</v>
      </c>
      <c r="B520" s="662" t="s">
        <v>2791</v>
      </c>
      <c r="C520" s="663" t="s">
        <v>553</v>
      </c>
      <c r="D520" s="664" t="s">
        <v>2793</v>
      </c>
      <c r="E520" s="663" t="s">
        <v>2212</v>
      </c>
      <c r="F520" s="664" t="s">
        <v>2799</v>
      </c>
      <c r="G520" s="663" t="s">
        <v>576</v>
      </c>
      <c r="H520" s="663" t="s">
        <v>2230</v>
      </c>
      <c r="I520" s="663" t="s">
        <v>2230</v>
      </c>
      <c r="J520" s="663" t="s">
        <v>2231</v>
      </c>
      <c r="K520" s="663" t="s">
        <v>2229</v>
      </c>
      <c r="L520" s="665">
        <v>1109.0399342105266</v>
      </c>
      <c r="M520" s="665">
        <v>38</v>
      </c>
      <c r="N520" s="666">
        <v>42143.517500000009</v>
      </c>
    </row>
    <row r="521" spans="1:14" ht="14.4" customHeight="1" x14ac:dyDescent="0.3">
      <c r="A521" s="661" t="s">
        <v>543</v>
      </c>
      <c r="B521" s="662" t="s">
        <v>2791</v>
      </c>
      <c r="C521" s="663" t="s">
        <v>553</v>
      </c>
      <c r="D521" s="664" t="s">
        <v>2793</v>
      </c>
      <c r="E521" s="663" t="s">
        <v>2212</v>
      </c>
      <c r="F521" s="664" t="s">
        <v>2799</v>
      </c>
      <c r="G521" s="663" t="s">
        <v>576</v>
      </c>
      <c r="H521" s="663" t="s">
        <v>2232</v>
      </c>
      <c r="I521" s="663" t="s">
        <v>2232</v>
      </c>
      <c r="J521" s="663" t="s">
        <v>2233</v>
      </c>
      <c r="K521" s="663" t="s">
        <v>2234</v>
      </c>
      <c r="L521" s="665">
        <v>1735.29</v>
      </c>
      <c r="M521" s="665">
        <v>2</v>
      </c>
      <c r="N521" s="666">
        <v>3470.58</v>
      </c>
    </row>
    <row r="522" spans="1:14" ht="14.4" customHeight="1" x14ac:dyDescent="0.3">
      <c r="A522" s="661" t="s">
        <v>543</v>
      </c>
      <c r="B522" s="662" t="s">
        <v>2791</v>
      </c>
      <c r="C522" s="663" t="s">
        <v>553</v>
      </c>
      <c r="D522" s="664" t="s">
        <v>2793</v>
      </c>
      <c r="E522" s="663" t="s">
        <v>2212</v>
      </c>
      <c r="F522" s="664" t="s">
        <v>2799</v>
      </c>
      <c r="G522" s="663" t="s">
        <v>635</v>
      </c>
      <c r="H522" s="663" t="s">
        <v>2235</v>
      </c>
      <c r="I522" s="663" t="s">
        <v>2236</v>
      </c>
      <c r="J522" s="663" t="s">
        <v>2237</v>
      </c>
      <c r="K522" s="663" t="s">
        <v>2238</v>
      </c>
      <c r="L522" s="665">
        <v>40.92</v>
      </c>
      <c r="M522" s="665">
        <v>6</v>
      </c>
      <c r="N522" s="666">
        <v>245.52</v>
      </c>
    </row>
    <row r="523" spans="1:14" ht="14.4" customHeight="1" x14ac:dyDescent="0.3">
      <c r="A523" s="661" t="s">
        <v>543</v>
      </c>
      <c r="B523" s="662" t="s">
        <v>2791</v>
      </c>
      <c r="C523" s="663" t="s">
        <v>553</v>
      </c>
      <c r="D523" s="664" t="s">
        <v>2793</v>
      </c>
      <c r="E523" s="663" t="s">
        <v>2212</v>
      </c>
      <c r="F523" s="664" t="s">
        <v>2799</v>
      </c>
      <c r="G523" s="663" t="s">
        <v>635</v>
      </c>
      <c r="H523" s="663" t="s">
        <v>2239</v>
      </c>
      <c r="I523" s="663" t="s">
        <v>2240</v>
      </c>
      <c r="J523" s="663" t="s">
        <v>2241</v>
      </c>
      <c r="K523" s="663" t="s">
        <v>2238</v>
      </c>
      <c r="L523" s="665">
        <v>40.919382170764862</v>
      </c>
      <c r="M523" s="665">
        <v>16</v>
      </c>
      <c r="N523" s="666">
        <v>654.7101147322378</v>
      </c>
    </row>
    <row r="524" spans="1:14" ht="14.4" customHeight="1" x14ac:dyDescent="0.3">
      <c r="A524" s="661" t="s">
        <v>543</v>
      </c>
      <c r="B524" s="662" t="s">
        <v>2791</v>
      </c>
      <c r="C524" s="663" t="s">
        <v>553</v>
      </c>
      <c r="D524" s="664" t="s">
        <v>2793</v>
      </c>
      <c r="E524" s="663" t="s">
        <v>2212</v>
      </c>
      <c r="F524" s="664" t="s">
        <v>2799</v>
      </c>
      <c r="G524" s="663" t="s">
        <v>635</v>
      </c>
      <c r="H524" s="663" t="s">
        <v>2242</v>
      </c>
      <c r="I524" s="663" t="s">
        <v>2242</v>
      </c>
      <c r="J524" s="663" t="s">
        <v>2243</v>
      </c>
      <c r="K524" s="663" t="s">
        <v>2244</v>
      </c>
      <c r="L524" s="665">
        <v>148.96</v>
      </c>
      <c r="M524" s="665">
        <v>8</v>
      </c>
      <c r="N524" s="666">
        <v>1191.68</v>
      </c>
    </row>
    <row r="525" spans="1:14" ht="14.4" customHeight="1" x14ac:dyDescent="0.3">
      <c r="A525" s="661" t="s">
        <v>543</v>
      </c>
      <c r="B525" s="662" t="s">
        <v>2791</v>
      </c>
      <c r="C525" s="663" t="s">
        <v>553</v>
      </c>
      <c r="D525" s="664" t="s">
        <v>2793</v>
      </c>
      <c r="E525" s="663" t="s">
        <v>2212</v>
      </c>
      <c r="F525" s="664" t="s">
        <v>2799</v>
      </c>
      <c r="G525" s="663" t="s">
        <v>635</v>
      </c>
      <c r="H525" s="663" t="s">
        <v>2245</v>
      </c>
      <c r="I525" s="663" t="s">
        <v>2245</v>
      </c>
      <c r="J525" s="663" t="s">
        <v>2246</v>
      </c>
      <c r="K525" s="663" t="s">
        <v>2244</v>
      </c>
      <c r="L525" s="665">
        <v>148.96</v>
      </c>
      <c r="M525" s="665">
        <v>1</v>
      </c>
      <c r="N525" s="666">
        <v>148.96</v>
      </c>
    </row>
    <row r="526" spans="1:14" ht="14.4" customHeight="1" x14ac:dyDescent="0.3">
      <c r="A526" s="661" t="s">
        <v>543</v>
      </c>
      <c r="B526" s="662" t="s">
        <v>2791</v>
      </c>
      <c r="C526" s="663" t="s">
        <v>553</v>
      </c>
      <c r="D526" s="664" t="s">
        <v>2793</v>
      </c>
      <c r="E526" s="663" t="s">
        <v>2212</v>
      </c>
      <c r="F526" s="664" t="s">
        <v>2799</v>
      </c>
      <c r="G526" s="663" t="s">
        <v>635</v>
      </c>
      <c r="H526" s="663" t="s">
        <v>2247</v>
      </c>
      <c r="I526" s="663" t="s">
        <v>2247</v>
      </c>
      <c r="J526" s="663" t="s">
        <v>2228</v>
      </c>
      <c r="K526" s="663" t="s">
        <v>2248</v>
      </c>
      <c r="L526" s="665">
        <v>251.8</v>
      </c>
      <c r="M526" s="665">
        <v>16</v>
      </c>
      <c r="N526" s="666">
        <v>4028.8</v>
      </c>
    </row>
    <row r="527" spans="1:14" ht="14.4" customHeight="1" x14ac:dyDescent="0.3">
      <c r="A527" s="661" t="s">
        <v>543</v>
      </c>
      <c r="B527" s="662" t="s">
        <v>2791</v>
      </c>
      <c r="C527" s="663" t="s">
        <v>553</v>
      </c>
      <c r="D527" s="664" t="s">
        <v>2793</v>
      </c>
      <c r="E527" s="663" t="s">
        <v>2212</v>
      </c>
      <c r="F527" s="664" t="s">
        <v>2799</v>
      </c>
      <c r="G527" s="663" t="s">
        <v>635</v>
      </c>
      <c r="H527" s="663" t="s">
        <v>2249</v>
      </c>
      <c r="I527" s="663" t="s">
        <v>2250</v>
      </c>
      <c r="J527" s="663" t="s">
        <v>2251</v>
      </c>
      <c r="K527" s="663" t="s">
        <v>2252</v>
      </c>
      <c r="L527" s="665">
        <v>156.49</v>
      </c>
      <c r="M527" s="665">
        <v>96</v>
      </c>
      <c r="N527" s="666">
        <v>15023.04</v>
      </c>
    </row>
    <row r="528" spans="1:14" ht="14.4" customHeight="1" x14ac:dyDescent="0.3">
      <c r="A528" s="661" t="s">
        <v>543</v>
      </c>
      <c r="B528" s="662" t="s">
        <v>2791</v>
      </c>
      <c r="C528" s="663" t="s">
        <v>553</v>
      </c>
      <c r="D528" s="664" t="s">
        <v>2793</v>
      </c>
      <c r="E528" s="663" t="s">
        <v>2212</v>
      </c>
      <c r="F528" s="664" t="s">
        <v>2799</v>
      </c>
      <c r="G528" s="663" t="s">
        <v>635</v>
      </c>
      <c r="H528" s="663" t="s">
        <v>2253</v>
      </c>
      <c r="I528" s="663" t="s">
        <v>2254</v>
      </c>
      <c r="J528" s="663" t="s">
        <v>2255</v>
      </c>
      <c r="K528" s="663" t="s">
        <v>2256</v>
      </c>
      <c r="L528" s="665">
        <v>216.91</v>
      </c>
      <c r="M528" s="665">
        <v>40</v>
      </c>
      <c r="N528" s="666">
        <v>8676.4</v>
      </c>
    </row>
    <row r="529" spans="1:14" ht="14.4" customHeight="1" x14ac:dyDescent="0.3">
      <c r="A529" s="661" t="s">
        <v>543</v>
      </c>
      <c r="B529" s="662" t="s">
        <v>2791</v>
      </c>
      <c r="C529" s="663" t="s">
        <v>553</v>
      </c>
      <c r="D529" s="664" t="s">
        <v>2793</v>
      </c>
      <c r="E529" s="663" t="s">
        <v>2212</v>
      </c>
      <c r="F529" s="664" t="s">
        <v>2799</v>
      </c>
      <c r="G529" s="663" t="s">
        <v>635</v>
      </c>
      <c r="H529" s="663" t="s">
        <v>2257</v>
      </c>
      <c r="I529" s="663" t="s">
        <v>2258</v>
      </c>
      <c r="J529" s="663" t="s">
        <v>2259</v>
      </c>
      <c r="K529" s="663" t="s">
        <v>2260</v>
      </c>
      <c r="L529" s="665">
        <v>198.89</v>
      </c>
      <c r="M529" s="665">
        <v>1</v>
      </c>
      <c r="N529" s="666">
        <v>198.89</v>
      </c>
    </row>
    <row r="530" spans="1:14" ht="14.4" customHeight="1" x14ac:dyDescent="0.3">
      <c r="A530" s="661" t="s">
        <v>543</v>
      </c>
      <c r="B530" s="662" t="s">
        <v>2791</v>
      </c>
      <c r="C530" s="663" t="s">
        <v>553</v>
      </c>
      <c r="D530" s="664" t="s">
        <v>2793</v>
      </c>
      <c r="E530" s="663" t="s">
        <v>2212</v>
      </c>
      <c r="F530" s="664" t="s">
        <v>2799</v>
      </c>
      <c r="G530" s="663" t="s">
        <v>635</v>
      </c>
      <c r="H530" s="663" t="s">
        <v>2261</v>
      </c>
      <c r="I530" s="663" t="s">
        <v>2261</v>
      </c>
      <c r="J530" s="663" t="s">
        <v>2262</v>
      </c>
      <c r="K530" s="663" t="s">
        <v>2248</v>
      </c>
      <c r="L530" s="665">
        <v>361.98666666666668</v>
      </c>
      <c r="M530" s="665">
        <v>15</v>
      </c>
      <c r="N530" s="666">
        <v>5429.8</v>
      </c>
    </row>
    <row r="531" spans="1:14" ht="14.4" customHeight="1" x14ac:dyDescent="0.3">
      <c r="A531" s="661" t="s">
        <v>543</v>
      </c>
      <c r="B531" s="662" t="s">
        <v>2791</v>
      </c>
      <c r="C531" s="663" t="s">
        <v>553</v>
      </c>
      <c r="D531" s="664" t="s">
        <v>2793</v>
      </c>
      <c r="E531" s="663" t="s">
        <v>2212</v>
      </c>
      <c r="F531" s="664" t="s">
        <v>2799</v>
      </c>
      <c r="G531" s="663" t="s">
        <v>635</v>
      </c>
      <c r="H531" s="663" t="s">
        <v>2263</v>
      </c>
      <c r="I531" s="663" t="s">
        <v>2263</v>
      </c>
      <c r="J531" s="663" t="s">
        <v>2231</v>
      </c>
      <c r="K531" s="663" t="s">
        <v>2248</v>
      </c>
      <c r="L531" s="665">
        <v>140.13423587878043</v>
      </c>
      <c r="M531" s="665">
        <v>238</v>
      </c>
      <c r="N531" s="666">
        <v>33351.948139149739</v>
      </c>
    </row>
    <row r="532" spans="1:14" ht="14.4" customHeight="1" x14ac:dyDescent="0.3">
      <c r="A532" s="661" t="s">
        <v>543</v>
      </c>
      <c r="B532" s="662" t="s">
        <v>2791</v>
      </c>
      <c r="C532" s="663" t="s">
        <v>553</v>
      </c>
      <c r="D532" s="664" t="s">
        <v>2793</v>
      </c>
      <c r="E532" s="663" t="s">
        <v>2212</v>
      </c>
      <c r="F532" s="664" t="s">
        <v>2799</v>
      </c>
      <c r="G532" s="663" t="s">
        <v>635</v>
      </c>
      <c r="H532" s="663" t="s">
        <v>2264</v>
      </c>
      <c r="I532" s="663" t="s">
        <v>2265</v>
      </c>
      <c r="J532" s="663" t="s">
        <v>2266</v>
      </c>
      <c r="K532" s="663" t="s">
        <v>2267</v>
      </c>
      <c r="L532" s="665">
        <v>164.42993842382475</v>
      </c>
      <c r="M532" s="665">
        <v>190</v>
      </c>
      <c r="N532" s="666">
        <v>31241.688300526705</v>
      </c>
    </row>
    <row r="533" spans="1:14" ht="14.4" customHeight="1" x14ac:dyDescent="0.3">
      <c r="A533" s="661" t="s">
        <v>543</v>
      </c>
      <c r="B533" s="662" t="s">
        <v>2791</v>
      </c>
      <c r="C533" s="663" t="s">
        <v>553</v>
      </c>
      <c r="D533" s="664" t="s">
        <v>2793</v>
      </c>
      <c r="E533" s="663" t="s">
        <v>2212</v>
      </c>
      <c r="F533" s="664" t="s">
        <v>2799</v>
      </c>
      <c r="G533" s="663" t="s">
        <v>635</v>
      </c>
      <c r="H533" s="663" t="s">
        <v>2268</v>
      </c>
      <c r="I533" s="663" t="s">
        <v>2269</v>
      </c>
      <c r="J533" s="663" t="s">
        <v>2270</v>
      </c>
      <c r="K533" s="663" t="s">
        <v>2271</v>
      </c>
      <c r="L533" s="665">
        <v>295.21063945301535</v>
      </c>
      <c r="M533" s="665">
        <v>250</v>
      </c>
      <c r="N533" s="666">
        <v>73802.659863253837</v>
      </c>
    </row>
    <row r="534" spans="1:14" ht="14.4" customHeight="1" x14ac:dyDescent="0.3">
      <c r="A534" s="661" t="s">
        <v>543</v>
      </c>
      <c r="B534" s="662" t="s">
        <v>2791</v>
      </c>
      <c r="C534" s="663" t="s">
        <v>553</v>
      </c>
      <c r="D534" s="664" t="s">
        <v>2793</v>
      </c>
      <c r="E534" s="663" t="s">
        <v>2212</v>
      </c>
      <c r="F534" s="664" t="s">
        <v>2799</v>
      </c>
      <c r="G534" s="663" t="s">
        <v>635</v>
      </c>
      <c r="H534" s="663" t="s">
        <v>2272</v>
      </c>
      <c r="I534" s="663" t="s">
        <v>2272</v>
      </c>
      <c r="J534" s="663" t="s">
        <v>2273</v>
      </c>
      <c r="K534" s="663" t="s">
        <v>2274</v>
      </c>
      <c r="L534" s="665">
        <v>111.95000000000002</v>
      </c>
      <c r="M534" s="665">
        <v>15</v>
      </c>
      <c r="N534" s="666">
        <v>1679.2500000000002</v>
      </c>
    </row>
    <row r="535" spans="1:14" ht="14.4" customHeight="1" x14ac:dyDescent="0.3">
      <c r="A535" s="661" t="s">
        <v>543</v>
      </c>
      <c r="B535" s="662" t="s">
        <v>2791</v>
      </c>
      <c r="C535" s="663" t="s">
        <v>553</v>
      </c>
      <c r="D535" s="664" t="s">
        <v>2793</v>
      </c>
      <c r="E535" s="663" t="s">
        <v>2212</v>
      </c>
      <c r="F535" s="664" t="s">
        <v>2799</v>
      </c>
      <c r="G535" s="663" t="s">
        <v>635</v>
      </c>
      <c r="H535" s="663" t="s">
        <v>2275</v>
      </c>
      <c r="I535" s="663" t="s">
        <v>2275</v>
      </c>
      <c r="J535" s="663" t="s">
        <v>2276</v>
      </c>
      <c r="K535" s="663" t="s">
        <v>2274</v>
      </c>
      <c r="L535" s="665">
        <v>111.94990788381456</v>
      </c>
      <c r="M535" s="665">
        <v>20</v>
      </c>
      <c r="N535" s="666">
        <v>2238.9981576762912</v>
      </c>
    </row>
    <row r="536" spans="1:14" ht="14.4" customHeight="1" x14ac:dyDescent="0.3">
      <c r="A536" s="661" t="s">
        <v>543</v>
      </c>
      <c r="B536" s="662" t="s">
        <v>2791</v>
      </c>
      <c r="C536" s="663" t="s">
        <v>553</v>
      </c>
      <c r="D536" s="664" t="s">
        <v>2793</v>
      </c>
      <c r="E536" s="663" t="s">
        <v>2212</v>
      </c>
      <c r="F536" s="664" t="s">
        <v>2799</v>
      </c>
      <c r="G536" s="663" t="s">
        <v>635</v>
      </c>
      <c r="H536" s="663" t="s">
        <v>2277</v>
      </c>
      <c r="I536" s="663" t="s">
        <v>2278</v>
      </c>
      <c r="J536" s="663" t="s">
        <v>2279</v>
      </c>
      <c r="K536" s="663" t="s">
        <v>2280</v>
      </c>
      <c r="L536" s="665">
        <v>111.95</v>
      </c>
      <c r="M536" s="665">
        <v>1</v>
      </c>
      <c r="N536" s="666">
        <v>111.95</v>
      </c>
    </row>
    <row r="537" spans="1:14" ht="14.4" customHeight="1" x14ac:dyDescent="0.3">
      <c r="A537" s="661" t="s">
        <v>543</v>
      </c>
      <c r="B537" s="662" t="s">
        <v>2791</v>
      </c>
      <c r="C537" s="663" t="s">
        <v>553</v>
      </c>
      <c r="D537" s="664" t="s">
        <v>2793</v>
      </c>
      <c r="E537" s="663" t="s">
        <v>2212</v>
      </c>
      <c r="F537" s="664" t="s">
        <v>2799</v>
      </c>
      <c r="G537" s="663" t="s">
        <v>635</v>
      </c>
      <c r="H537" s="663" t="s">
        <v>2281</v>
      </c>
      <c r="I537" s="663" t="s">
        <v>2282</v>
      </c>
      <c r="J537" s="663" t="s">
        <v>2283</v>
      </c>
      <c r="K537" s="663" t="s">
        <v>2244</v>
      </c>
      <c r="L537" s="665">
        <v>135.6</v>
      </c>
      <c r="M537" s="665">
        <v>8</v>
      </c>
      <c r="N537" s="666">
        <v>1084.8</v>
      </c>
    </row>
    <row r="538" spans="1:14" ht="14.4" customHeight="1" x14ac:dyDescent="0.3">
      <c r="A538" s="661" t="s">
        <v>543</v>
      </c>
      <c r="B538" s="662" t="s">
        <v>2791</v>
      </c>
      <c r="C538" s="663" t="s">
        <v>553</v>
      </c>
      <c r="D538" s="664" t="s">
        <v>2793</v>
      </c>
      <c r="E538" s="663" t="s">
        <v>2212</v>
      </c>
      <c r="F538" s="664" t="s">
        <v>2799</v>
      </c>
      <c r="G538" s="663" t="s">
        <v>635</v>
      </c>
      <c r="H538" s="663" t="s">
        <v>2284</v>
      </c>
      <c r="I538" s="663" t="s">
        <v>2284</v>
      </c>
      <c r="J538" s="663" t="s">
        <v>2228</v>
      </c>
      <c r="K538" s="663" t="s">
        <v>2285</v>
      </c>
      <c r="L538" s="665">
        <v>278.52</v>
      </c>
      <c r="M538" s="665">
        <v>8</v>
      </c>
      <c r="N538" s="666">
        <v>2228.16</v>
      </c>
    </row>
    <row r="539" spans="1:14" ht="14.4" customHeight="1" x14ac:dyDescent="0.3">
      <c r="A539" s="661" t="s">
        <v>543</v>
      </c>
      <c r="B539" s="662" t="s">
        <v>2791</v>
      </c>
      <c r="C539" s="663" t="s">
        <v>553</v>
      </c>
      <c r="D539" s="664" t="s">
        <v>2793</v>
      </c>
      <c r="E539" s="663" t="s">
        <v>2212</v>
      </c>
      <c r="F539" s="664" t="s">
        <v>2799</v>
      </c>
      <c r="G539" s="663" t="s">
        <v>635</v>
      </c>
      <c r="H539" s="663" t="s">
        <v>2286</v>
      </c>
      <c r="I539" s="663" t="s">
        <v>2286</v>
      </c>
      <c r="J539" s="663" t="s">
        <v>2287</v>
      </c>
      <c r="K539" s="663" t="s">
        <v>2288</v>
      </c>
      <c r="L539" s="665">
        <v>163.67000000000002</v>
      </c>
      <c r="M539" s="665">
        <v>4</v>
      </c>
      <c r="N539" s="666">
        <v>654.68000000000006</v>
      </c>
    </row>
    <row r="540" spans="1:14" ht="14.4" customHeight="1" x14ac:dyDescent="0.3">
      <c r="A540" s="661" t="s">
        <v>543</v>
      </c>
      <c r="B540" s="662" t="s">
        <v>2791</v>
      </c>
      <c r="C540" s="663" t="s">
        <v>553</v>
      </c>
      <c r="D540" s="664" t="s">
        <v>2793</v>
      </c>
      <c r="E540" s="663" t="s">
        <v>2212</v>
      </c>
      <c r="F540" s="664" t="s">
        <v>2799</v>
      </c>
      <c r="G540" s="663" t="s">
        <v>635</v>
      </c>
      <c r="H540" s="663" t="s">
        <v>2289</v>
      </c>
      <c r="I540" s="663" t="s">
        <v>2289</v>
      </c>
      <c r="J540" s="663" t="s">
        <v>2290</v>
      </c>
      <c r="K540" s="663" t="s">
        <v>2288</v>
      </c>
      <c r="L540" s="665">
        <v>122.6899880180213</v>
      </c>
      <c r="M540" s="665">
        <v>29</v>
      </c>
      <c r="N540" s="666">
        <v>3558.0096525226177</v>
      </c>
    </row>
    <row r="541" spans="1:14" ht="14.4" customHeight="1" x14ac:dyDescent="0.3">
      <c r="A541" s="661" t="s">
        <v>543</v>
      </c>
      <c r="B541" s="662" t="s">
        <v>2791</v>
      </c>
      <c r="C541" s="663" t="s">
        <v>553</v>
      </c>
      <c r="D541" s="664" t="s">
        <v>2793</v>
      </c>
      <c r="E541" s="663" t="s">
        <v>2212</v>
      </c>
      <c r="F541" s="664" t="s">
        <v>2799</v>
      </c>
      <c r="G541" s="663" t="s">
        <v>635</v>
      </c>
      <c r="H541" s="663" t="s">
        <v>2291</v>
      </c>
      <c r="I541" s="663" t="s">
        <v>2291</v>
      </c>
      <c r="J541" s="663" t="s">
        <v>2292</v>
      </c>
      <c r="K541" s="663" t="s">
        <v>2288</v>
      </c>
      <c r="L541" s="665">
        <v>122.68999621330806</v>
      </c>
      <c r="M541" s="665">
        <v>24</v>
      </c>
      <c r="N541" s="666">
        <v>2944.5599091193935</v>
      </c>
    </row>
    <row r="542" spans="1:14" ht="14.4" customHeight="1" x14ac:dyDescent="0.3">
      <c r="A542" s="661" t="s">
        <v>543</v>
      </c>
      <c r="B542" s="662" t="s">
        <v>2791</v>
      </c>
      <c r="C542" s="663" t="s">
        <v>553</v>
      </c>
      <c r="D542" s="664" t="s">
        <v>2793</v>
      </c>
      <c r="E542" s="663" t="s">
        <v>2212</v>
      </c>
      <c r="F542" s="664" t="s">
        <v>2799</v>
      </c>
      <c r="G542" s="663" t="s">
        <v>635</v>
      </c>
      <c r="H542" s="663" t="s">
        <v>2293</v>
      </c>
      <c r="I542" s="663" t="s">
        <v>2293</v>
      </c>
      <c r="J542" s="663" t="s">
        <v>2294</v>
      </c>
      <c r="K542" s="663" t="s">
        <v>2295</v>
      </c>
      <c r="L542" s="665">
        <v>179.26</v>
      </c>
      <c r="M542" s="665">
        <v>7</v>
      </c>
      <c r="N542" s="666">
        <v>1254.82</v>
      </c>
    </row>
    <row r="543" spans="1:14" ht="14.4" customHeight="1" x14ac:dyDescent="0.3">
      <c r="A543" s="661" t="s">
        <v>543</v>
      </c>
      <c r="B543" s="662" t="s">
        <v>2791</v>
      </c>
      <c r="C543" s="663" t="s">
        <v>553</v>
      </c>
      <c r="D543" s="664" t="s">
        <v>2793</v>
      </c>
      <c r="E543" s="663" t="s">
        <v>2212</v>
      </c>
      <c r="F543" s="664" t="s">
        <v>2799</v>
      </c>
      <c r="G543" s="663" t="s">
        <v>635</v>
      </c>
      <c r="H543" s="663" t="s">
        <v>2296</v>
      </c>
      <c r="I543" s="663" t="s">
        <v>2296</v>
      </c>
      <c r="J543" s="663" t="s">
        <v>2297</v>
      </c>
      <c r="K543" s="663" t="s">
        <v>2288</v>
      </c>
      <c r="L543" s="665">
        <v>129.969967696861</v>
      </c>
      <c r="M543" s="665">
        <v>3</v>
      </c>
      <c r="N543" s="666">
        <v>389.90990309058304</v>
      </c>
    </row>
    <row r="544" spans="1:14" ht="14.4" customHeight="1" x14ac:dyDescent="0.3">
      <c r="A544" s="661" t="s">
        <v>543</v>
      </c>
      <c r="B544" s="662" t="s">
        <v>2791</v>
      </c>
      <c r="C544" s="663" t="s">
        <v>553</v>
      </c>
      <c r="D544" s="664" t="s">
        <v>2793</v>
      </c>
      <c r="E544" s="663" t="s">
        <v>2212</v>
      </c>
      <c r="F544" s="664" t="s">
        <v>2799</v>
      </c>
      <c r="G544" s="663" t="s">
        <v>635</v>
      </c>
      <c r="H544" s="663" t="s">
        <v>2298</v>
      </c>
      <c r="I544" s="663" t="s">
        <v>2298</v>
      </c>
      <c r="J544" s="663" t="s">
        <v>2299</v>
      </c>
      <c r="K544" s="663" t="s">
        <v>2288</v>
      </c>
      <c r="L544" s="665">
        <v>145.50006416748641</v>
      </c>
      <c r="M544" s="665">
        <v>3</v>
      </c>
      <c r="N544" s="666">
        <v>436.50019250245924</v>
      </c>
    </row>
    <row r="545" spans="1:14" ht="14.4" customHeight="1" x14ac:dyDescent="0.3">
      <c r="A545" s="661" t="s">
        <v>543</v>
      </c>
      <c r="B545" s="662" t="s">
        <v>2791</v>
      </c>
      <c r="C545" s="663" t="s">
        <v>553</v>
      </c>
      <c r="D545" s="664" t="s">
        <v>2793</v>
      </c>
      <c r="E545" s="663" t="s">
        <v>2212</v>
      </c>
      <c r="F545" s="664" t="s">
        <v>2799</v>
      </c>
      <c r="G545" s="663" t="s">
        <v>635</v>
      </c>
      <c r="H545" s="663" t="s">
        <v>2300</v>
      </c>
      <c r="I545" s="663" t="s">
        <v>2300</v>
      </c>
      <c r="J545" s="663" t="s">
        <v>2301</v>
      </c>
      <c r="K545" s="663" t="s">
        <v>2288</v>
      </c>
      <c r="L545" s="665">
        <v>145.50000466672628</v>
      </c>
      <c r="M545" s="665">
        <v>13.75</v>
      </c>
      <c r="N545" s="666">
        <v>2000.6250641674865</v>
      </c>
    </row>
    <row r="546" spans="1:14" ht="14.4" customHeight="1" x14ac:dyDescent="0.3">
      <c r="A546" s="661" t="s">
        <v>543</v>
      </c>
      <c r="B546" s="662" t="s">
        <v>2791</v>
      </c>
      <c r="C546" s="663" t="s">
        <v>553</v>
      </c>
      <c r="D546" s="664" t="s">
        <v>2793</v>
      </c>
      <c r="E546" s="663" t="s">
        <v>2212</v>
      </c>
      <c r="F546" s="664" t="s">
        <v>2799</v>
      </c>
      <c r="G546" s="663" t="s">
        <v>635</v>
      </c>
      <c r="H546" s="663" t="s">
        <v>2302</v>
      </c>
      <c r="I546" s="663" t="s">
        <v>2302</v>
      </c>
      <c r="J546" s="663" t="s">
        <v>2303</v>
      </c>
      <c r="K546" s="663" t="s">
        <v>2288</v>
      </c>
      <c r="L546" s="665">
        <v>145.49989151096273</v>
      </c>
      <c r="M546" s="665">
        <v>1</v>
      </c>
      <c r="N546" s="666">
        <v>145.49989151096273</v>
      </c>
    </row>
    <row r="547" spans="1:14" ht="14.4" customHeight="1" x14ac:dyDescent="0.3">
      <c r="A547" s="661" t="s">
        <v>543</v>
      </c>
      <c r="B547" s="662" t="s">
        <v>2791</v>
      </c>
      <c r="C547" s="663" t="s">
        <v>553</v>
      </c>
      <c r="D547" s="664" t="s">
        <v>2793</v>
      </c>
      <c r="E547" s="663" t="s">
        <v>2212</v>
      </c>
      <c r="F547" s="664" t="s">
        <v>2799</v>
      </c>
      <c r="G547" s="663" t="s">
        <v>635</v>
      </c>
      <c r="H547" s="663" t="s">
        <v>2304</v>
      </c>
      <c r="I547" s="663" t="s">
        <v>2304</v>
      </c>
      <c r="J547" s="663" t="s">
        <v>2305</v>
      </c>
      <c r="K547" s="663" t="s">
        <v>2288</v>
      </c>
      <c r="L547" s="665">
        <v>129.96992175347759</v>
      </c>
      <c r="M547" s="665">
        <v>4</v>
      </c>
      <c r="N547" s="666">
        <v>519.87968701391037</v>
      </c>
    </row>
    <row r="548" spans="1:14" ht="14.4" customHeight="1" x14ac:dyDescent="0.3">
      <c r="A548" s="661" t="s">
        <v>543</v>
      </c>
      <c r="B548" s="662" t="s">
        <v>2791</v>
      </c>
      <c r="C548" s="663" t="s">
        <v>553</v>
      </c>
      <c r="D548" s="664" t="s">
        <v>2793</v>
      </c>
      <c r="E548" s="663" t="s">
        <v>2212</v>
      </c>
      <c r="F548" s="664" t="s">
        <v>2799</v>
      </c>
      <c r="G548" s="663" t="s">
        <v>635</v>
      </c>
      <c r="H548" s="663" t="s">
        <v>2306</v>
      </c>
      <c r="I548" s="663" t="s">
        <v>2306</v>
      </c>
      <c r="J548" s="663" t="s">
        <v>2307</v>
      </c>
      <c r="K548" s="663" t="s">
        <v>2238</v>
      </c>
      <c r="L548" s="665">
        <v>30.670000000000012</v>
      </c>
      <c r="M548" s="665">
        <v>6</v>
      </c>
      <c r="N548" s="666">
        <v>184.02000000000007</v>
      </c>
    </row>
    <row r="549" spans="1:14" ht="14.4" customHeight="1" x14ac:dyDescent="0.3">
      <c r="A549" s="661" t="s">
        <v>543</v>
      </c>
      <c r="B549" s="662" t="s">
        <v>2791</v>
      </c>
      <c r="C549" s="663" t="s">
        <v>553</v>
      </c>
      <c r="D549" s="664" t="s">
        <v>2793</v>
      </c>
      <c r="E549" s="663" t="s">
        <v>2212</v>
      </c>
      <c r="F549" s="664" t="s">
        <v>2799</v>
      </c>
      <c r="G549" s="663" t="s">
        <v>635</v>
      </c>
      <c r="H549" s="663" t="s">
        <v>2308</v>
      </c>
      <c r="I549" s="663" t="s">
        <v>2308</v>
      </c>
      <c r="J549" s="663" t="s">
        <v>2309</v>
      </c>
      <c r="K549" s="663" t="s">
        <v>2288</v>
      </c>
      <c r="L549" s="665">
        <v>129.97</v>
      </c>
      <c r="M549" s="665">
        <v>2</v>
      </c>
      <c r="N549" s="666">
        <v>259.94</v>
      </c>
    </row>
    <row r="550" spans="1:14" ht="14.4" customHeight="1" x14ac:dyDescent="0.3">
      <c r="A550" s="661" t="s">
        <v>543</v>
      </c>
      <c r="B550" s="662" t="s">
        <v>2791</v>
      </c>
      <c r="C550" s="663" t="s">
        <v>553</v>
      </c>
      <c r="D550" s="664" t="s">
        <v>2793</v>
      </c>
      <c r="E550" s="663" t="s">
        <v>2212</v>
      </c>
      <c r="F550" s="664" t="s">
        <v>2799</v>
      </c>
      <c r="G550" s="663" t="s">
        <v>635</v>
      </c>
      <c r="H550" s="663" t="s">
        <v>2310</v>
      </c>
      <c r="I550" s="663" t="s">
        <v>2310</v>
      </c>
      <c r="J550" s="663" t="s">
        <v>2311</v>
      </c>
      <c r="K550" s="663" t="s">
        <v>2244</v>
      </c>
      <c r="L550" s="665">
        <v>135.6</v>
      </c>
      <c r="M550" s="665">
        <v>1</v>
      </c>
      <c r="N550" s="666">
        <v>135.6</v>
      </c>
    </row>
    <row r="551" spans="1:14" ht="14.4" customHeight="1" x14ac:dyDescent="0.3">
      <c r="A551" s="661" t="s">
        <v>543</v>
      </c>
      <c r="B551" s="662" t="s">
        <v>2791</v>
      </c>
      <c r="C551" s="663" t="s">
        <v>553</v>
      </c>
      <c r="D551" s="664" t="s">
        <v>2793</v>
      </c>
      <c r="E551" s="663" t="s">
        <v>2312</v>
      </c>
      <c r="F551" s="664" t="s">
        <v>2800</v>
      </c>
      <c r="G551" s="663" t="s">
        <v>576</v>
      </c>
      <c r="H551" s="663" t="s">
        <v>2313</v>
      </c>
      <c r="I551" s="663" t="s">
        <v>2314</v>
      </c>
      <c r="J551" s="663" t="s">
        <v>2315</v>
      </c>
      <c r="K551" s="663" t="s">
        <v>2316</v>
      </c>
      <c r="L551" s="665">
        <v>10665.171378556335</v>
      </c>
      <c r="M551" s="665">
        <v>13</v>
      </c>
      <c r="N551" s="666">
        <v>138647.22792123235</v>
      </c>
    </row>
    <row r="552" spans="1:14" ht="14.4" customHeight="1" x14ac:dyDescent="0.3">
      <c r="A552" s="661" t="s">
        <v>543</v>
      </c>
      <c r="B552" s="662" t="s">
        <v>2791</v>
      </c>
      <c r="C552" s="663" t="s">
        <v>553</v>
      </c>
      <c r="D552" s="664" t="s">
        <v>2793</v>
      </c>
      <c r="E552" s="663" t="s">
        <v>2312</v>
      </c>
      <c r="F552" s="664" t="s">
        <v>2800</v>
      </c>
      <c r="G552" s="663" t="s">
        <v>576</v>
      </c>
      <c r="H552" s="663" t="s">
        <v>2317</v>
      </c>
      <c r="I552" s="663" t="s">
        <v>2318</v>
      </c>
      <c r="J552" s="663" t="s">
        <v>2319</v>
      </c>
      <c r="K552" s="663" t="s">
        <v>2320</v>
      </c>
      <c r="L552" s="665">
        <v>4931.6599999999989</v>
      </c>
      <c r="M552" s="665">
        <v>1</v>
      </c>
      <c r="N552" s="666">
        <v>4931.6599999999989</v>
      </c>
    </row>
    <row r="553" spans="1:14" ht="14.4" customHeight="1" x14ac:dyDescent="0.3">
      <c r="A553" s="661" t="s">
        <v>543</v>
      </c>
      <c r="B553" s="662" t="s">
        <v>2791</v>
      </c>
      <c r="C553" s="663" t="s">
        <v>553</v>
      </c>
      <c r="D553" s="664" t="s">
        <v>2793</v>
      </c>
      <c r="E553" s="663" t="s">
        <v>2321</v>
      </c>
      <c r="F553" s="664" t="s">
        <v>2801</v>
      </c>
      <c r="G553" s="663" t="s">
        <v>576</v>
      </c>
      <c r="H553" s="663" t="s">
        <v>2322</v>
      </c>
      <c r="I553" s="663" t="s">
        <v>2322</v>
      </c>
      <c r="J553" s="663" t="s">
        <v>2323</v>
      </c>
      <c r="K553" s="663" t="s">
        <v>2324</v>
      </c>
      <c r="L553" s="665">
        <v>59.832062768008271</v>
      </c>
      <c r="M553" s="665">
        <v>33.299999999999997</v>
      </c>
      <c r="N553" s="666">
        <v>1992.4076901746753</v>
      </c>
    </row>
    <row r="554" spans="1:14" ht="14.4" customHeight="1" x14ac:dyDescent="0.3">
      <c r="A554" s="661" t="s">
        <v>543</v>
      </c>
      <c r="B554" s="662" t="s">
        <v>2791</v>
      </c>
      <c r="C554" s="663" t="s">
        <v>553</v>
      </c>
      <c r="D554" s="664" t="s">
        <v>2793</v>
      </c>
      <c r="E554" s="663" t="s">
        <v>2321</v>
      </c>
      <c r="F554" s="664" t="s">
        <v>2801</v>
      </c>
      <c r="G554" s="663" t="s">
        <v>576</v>
      </c>
      <c r="H554" s="663" t="s">
        <v>2325</v>
      </c>
      <c r="I554" s="663" t="s">
        <v>2326</v>
      </c>
      <c r="J554" s="663" t="s">
        <v>2327</v>
      </c>
      <c r="K554" s="663" t="s">
        <v>2328</v>
      </c>
      <c r="L554" s="665">
        <v>51.039999999999985</v>
      </c>
      <c r="M554" s="665">
        <v>8</v>
      </c>
      <c r="N554" s="666">
        <v>408.31999999999988</v>
      </c>
    </row>
    <row r="555" spans="1:14" ht="14.4" customHeight="1" x14ac:dyDescent="0.3">
      <c r="A555" s="661" t="s">
        <v>543</v>
      </c>
      <c r="B555" s="662" t="s">
        <v>2791</v>
      </c>
      <c r="C555" s="663" t="s">
        <v>553</v>
      </c>
      <c r="D555" s="664" t="s">
        <v>2793</v>
      </c>
      <c r="E555" s="663" t="s">
        <v>2321</v>
      </c>
      <c r="F555" s="664" t="s">
        <v>2801</v>
      </c>
      <c r="G555" s="663" t="s">
        <v>576</v>
      </c>
      <c r="H555" s="663" t="s">
        <v>2329</v>
      </c>
      <c r="I555" s="663" t="s">
        <v>2330</v>
      </c>
      <c r="J555" s="663" t="s">
        <v>2331</v>
      </c>
      <c r="K555" s="663" t="s">
        <v>728</v>
      </c>
      <c r="L555" s="665">
        <v>67.749285714285719</v>
      </c>
      <c r="M555" s="665">
        <v>28</v>
      </c>
      <c r="N555" s="666">
        <v>1896.98</v>
      </c>
    </row>
    <row r="556" spans="1:14" ht="14.4" customHeight="1" x14ac:dyDescent="0.3">
      <c r="A556" s="661" t="s">
        <v>543</v>
      </c>
      <c r="B556" s="662" t="s">
        <v>2791</v>
      </c>
      <c r="C556" s="663" t="s">
        <v>553</v>
      </c>
      <c r="D556" s="664" t="s">
        <v>2793</v>
      </c>
      <c r="E556" s="663" t="s">
        <v>2321</v>
      </c>
      <c r="F556" s="664" t="s">
        <v>2801</v>
      </c>
      <c r="G556" s="663" t="s">
        <v>576</v>
      </c>
      <c r="H556" s="663" t="s">
        <v>2332</v>
      </c>
      <c r="I556" s="663" t="s">
        <v>2333</v>
      </c>
      <c r="J556" s="663" t="s">
        <v>2334</v>
      </c>
      <c r="K556" s="663" t="s">
        <v>1422</v>
      </c>
      <c r="L556" s="665">
        <v>25.630000000000003</v>
      </c>
      <c r="M556" s="665">
        <v>4</v>
      </c>
      <c r="N556" s="666">
        <v>102.52000000000001</v>
      </c>
    </row>
    <row r="557" spans="1:14" ht="14.4" customHeight="1" x14ac:dyDescent="0.3">
      <c r="A557" s="661" t="s">
        <v>543</v>
      </c>
      <c r="B557" s="662" t="s">
        <v>2791</v>
      </c>
      <c r="C557" s="663" t="s">
        <v>553</v>
      </c>
      <c r="D557" s="664" t="s">
        <v>2793</v>
      </c>
      <c r="E557" s="663" t="s">
        <v>2321</v>
      </c>
      <c r="F557" s="664" t="s">
        <v>2801</v>
      </c>
      <c r="G557" s="663" t="s">
        <v>576</v>
      </c>
      <c r="H557" s="663" t="s">
        <v>2335</v>
      </c>
      <c r="I557" s="663" t="s">
        <v>2336</v>
      </c>
      <c r="J557" s="663" t="s">
        <v>2337</v>
      </c>
      <c r="K557" s="663" t="s">
        <v>2338</v>
      </c>
      <c r="L557" s="665">
        <v>23.48629242168662</v>
      </c>
      <c r="M557" s="665">
        <v>452</v>
      </c>
      <c r="N557" s="666">
        <v>10615.804174602352</v>
      </c>
    </row>
    <row r="558" spans="1:14" ht="14.4" customHeight="1" x14ac:dyDescent="0.3">
      <c r="A558" s="661" t="s">
        <v>543</v>
      </c>
      <c r="B558" s="662" t="s">
        <v>2791</v>
      </c>
      <c r="C558" s="663" t="s">
        <v>553</v>
      </c>
      <c r="D558" s="664" t="s">
        <v>2793</v>
      </c>
      <c r="E558" s="663" t="s">
        <v>2321</v>
      </c>
      <c r="F558" s="664" t="s">
        <v>2801</v>
      </c>
      <c r="G558" s="663" t="s">
        <v>576</v>
      </c>
      <c r="H558" s="663" t="s">
        <v>2339</v>
      </c>
      <c r="I558" s="663" t="s">
        <v>2340</v>
      </c>
      <c r="J558" s="663" t="s">
        <v>2341</v>
      </c>
      <c r="K558" s="663" t="s">
        <v>2342</v>
      </c>
      <c r="L558" s="665">
        <v>599.27743854185951</v>
      </c>
      <c r="M558" s="665">
        <v>102</v>
      </c>
      <c r="N558" s="666">
        <v>61126.298731269671</v>
      </c>
    </row>
    <row r="559" spans="1:14" ht="14.4" customHeight="1" x14ac:dyDescent="0.3">
      <c r="A559" s="661" t="s">
        <v>543</v>
      </c>
      <c r="B559" s="662" t="s">
        <v>2791</v>
      </c>
      <c r="C559" s="663" t="s">
        <v>553</v>
      </c>
      <c r="D559" s="664" t="s">
        <v>2793</v>
      </c>
      <c r="E559" s="663" t="s">
        <v>2321</v>
      </c>
      <c r="F559" s="664" t="s">
        <v>2801</v>
      </c>
      <c r="G559" s="663" t="s">
        <v>576</v>
      </c>
      <c r="H559" s="663" t="s">
        <v>2343</v>
      </c>
      <c r="I559" s="663" t="s">
        <v>2343</v>
      </c>
      <c r="J559" s="663" t="s">
        <v>2344</v>
      </c>
      <c r="K559" s="663" t="s">
        <v>2345</v>
      </c>
      <c r="L559" s="665">
        <v>264</v>
      </c>
      <c r="M559" s="665">
        <v>7</v>
      </c>
      <c r="N559" s="666">
        <v>1848</v>
      </c>
    </row>
    <row r="560" spans="1:14" ht="14.4" customHeight="1" x14ac:dyDescent="0.3">
      <c r="A560" s="661" t="s">
        <v>543</v>
      </c>
      <c r="B560" s="662" t="s">
        <v>2791</v>
      </c>
      <c r="C560" s="663" t="s">
        <v>553</v>
      </c>
      <c r="D560" s="664" t="s">
        <v>2793</v>
      </c>
      <c r="E560" s="663" t="s">
        <v>2321</v>
      </c>
      <c r="F560" s="664" t="s">
        <v>2801</v>
      </c>
      <c r="G560" s="663" t="s">
        <v>576</v>
      </c>
      <c r="H560" s="663" t="s">
        <v>2346</v>
      </c>
      <c r="I560" s="663" t="s">
        <v>2347</v>
      </c>
      <c r="J560" s="663" t="s">
        <v>2348</v>
      </c>
      <c r="K560" s="663" t="s">
        <v>2349</v>
      </c>
      <c r="L560" s="665">
        <v>157.11992599303227</v>
      </c>
      <c r="M560" s="665">
        <v>274</v>
      </c>
      <c r="N560" s="666">
        <v>43050.859722090841</v>
      </c>
    </row>
    <row r="561" spans="1:14" ht="14.4" customHeight="1" x14ac:dyDescent="0.3">
      <c r="A561" s="661" t="s">
        <v>543</v>
      </c>
      <c r="B561" s="662" t="s">
        <v>2791</v>
      </c>
      <c r="C561" s="663" t="s">
        <v>553</v>
      </c>
      <c r="D561" s="664" t="s">
        <v>2793</v>
      </c>
      <c r="E561" s="663" t="s">
        <v>2321</v>
      </c>
      <c r="F561" s="664" t="s">
        <v>2801</v>
      </c>
      <c r="G561" s="663" t="s">
        <v>576</v>
      </c>
      <c r="H561" s="663" t="s">
        <v>2350</v>
      </c>
      <c r="I561" s="663" t="s">
        <v>2351</v>
      </c>
      <c r="J561" s="663" t="s">
        <v>2352</v>
      </c>
      <c r="K561" s="663" t="s">
        <v>2353</v>
      </c>
      <c r="L561" s="665">
        <v>382.27000000000015</v>
      </c>
      <c r="M561" s="665">
        <v>1</v>
      </c>
      <c r="N561" s="666">
        <v>382.27000000000015</v>
      </c>
    </row>
    <row r="562" spans="1:14" ht="14.4" customHeight="1" x14ac:dyDescent="0.3">
      <c r="A562" s="661" t="s">
        <v>543</v>
      </c>
      <c r="B562" s="662" t="s">
        <v>2791</v>
      </c>
      <c r="C562" s="663" t="s">
        <v>553</v>
      </c>
      <c r="D562" s="664" t="s">
        <v>2793</v>
      </c>
      <c r="E562" s="663" t="s">
        <v>2321</v>
      </c>
      <c r="F562" s="664" t="s">
        <v>2801</v>
      </c>
      <c r="G562" s="663" t="s">
        <v>576</v>
      </c>
      <c r="H562" s="663" t="s">
        <v>2354</v>
      </c>
      <c r="I562" s="663" t="s">
        <v>2355</v>
      </c>
      <c r="J562" s="663" t="s">
        <v>2356</v>
      </c>
      <c r="K562" s="663" t="s">
        <v>2357</v>
      </c>
      <c r="L562" s="665">
        <v>599.71020871559642</v>
      </c>
      <c r="M562" s="665">
        <v>21.8</v>
      </c>
      <c r="N562" s="666">
        <v>13073.682550000001</v>
      </c>
    </row>
    <row r="563" spans="1:14" ht="14.4" customHeight="1" x14ac:dyDescent="0.3">
      <c r="A563" s="661" t="s">
        <v>543</v>
      </c>
      <c r="B563" s="662" t="s">
        <v>2791</v>
      </c>
      <c r="C563" s="663" t="s">
        <v>553</v>
      </c>
      <c r="D563" s="664" t="s">
        <v>2793</v>
      </c>
      <c r="E563" s="663" t="s">
        <v>2321</v>
      </c>
      <c r="F563" s="664" t="s">
        <v>2801</v>
      </c>
      <c r="G563" s="663" t="s">
        <v>576</v>
      </c>
      <c r="H563" s="663" t="s">
        <v>2358</v>
      </c>
      <c r="I563" s="663" t="s">
        <v>2359</v>
      </c>
      <c r="J563" s="663" t="s">
        <v>2360</v>
      </c>
      <c r="K563" s="663" t="s">
        <v>1537</v>
      </c>
      <c r="L563" s="665">
        <v>73.439999999999984</v>
      </c>
      <c r="M563" s="665">
        <v>2</v>
      </c>
      <c r="N563" s="666">
        <v>146.87999999999997</v>
      </c>
    </row>
    <row r="564" spans="1:14" ht="14.4" customHeight="1" x14ac:dyDescent="0.3">
      <c r="A564" s="661" t="s">
        <v>543</v>
      </c>
      <c r="B564" s="662" t="s">
        <v>2791</v>
      </c>
      <c r="C564" s="663" t="s">
        <v>553</v>
      </c>
      <c r="D564" s="664" t="s">
        <v>2793</v>
      </c>
      <c r="E564" s="663" t="s">
        <v>2321</v>
      </c>
      <c r="F564" s="664" t="s">
        <v>2801</v>
      </c>
      <c r="G564" s="663" t="s">
        <v>576</v>
      </c>
      <c r="H564" s="663" t="s">
        <v>2361</v>
      </c>
      <c r="I564" s="663" t="s">
        <v>2362</v>
      </c>
      <c r="J564" s="663" t="s">
        <v>2363</v>
      </c>
      <c r="K564" s="663" t="s">
        <v>732</v>
      </c>
      <c r="L564" s="665">
        <v>73.44</v>
      </c>
      <c r="M564" s="665">
        <v>5</v>
      </c>
      <c r="N564" s="666">
        <v>367.2</v>
      </c>
    </row>
    <row r="565" spans="1:14" ht="14.4" customHeight="1" x14ac:dyDescent="0.3">
      <c r="A565" s="661" t="s">
        <v>543</v>
      </c>
      <c r="B565" s="662" t="s">
        <v>2791</v>
      </c>
      <c r="C565" s="663" t="s">
        <v>553</v>
      </c>
      <c r="D565" s="664" t="s">
        <v>2793</v>
      </c>
      <c r="E565" s="663" t="s">
        <v>2321</v>
      </c>
      <c r="F565" s="664" t="s">
        <v>2801</v>
      </c>
      <c r="G565" s="663" t="s">
        <v>576</v>
      </c>
      <c r="H565" s="663" t="s">
        <v>2364</v>
      </c>
      <c r="I565" s="663" t="s">
        <v>2364</v>
      </c>
      <c r="J565" s="663" t="s">
        <v>2365</v>
      </c>
      <c r="K565" s="663" t="s">
        <v>2366</v>
      </c>
      <c r="L565" s="665">
        <v>517</v>
      </c>
      <c r="M565" s="665">
        <v>27</v>
      </c>
      <c r="N565" s="666">
        <v>13959</v>
      </c>
    </row>
    <row r="566" spans="1:14" ht="14.4" customHeight="1" x14ac:dyDescent="0.3">
      <c r="A566" s="661" t="s">
        <v>543</v>
      </c>
      <c r="B566" s="662" t="s">
        <v>2791</v>
      </c>
      <c r="C566" s="663" t="s">
        <v>553</v>
      </c>
      <c r="D566" s="664" t="s">
        <v>2793</v>
      </c>
      <c r="E566" s="663" t="s">
        <v>2321</v>
      </c>
      <c r="F566" s="664" t="s">
        <v>2801</v>
      </c>
      <c r="G566" s="663" t="s">
        <v>576</v>
      </c>
      <c r="H566" s="663" t="s">
        <v>2367</v>
      </c>
      <c r="I566" s="663" t="s">
        <v>2368</v>
      </c>
      <c r="J566" s="663" t="s">
        <v>2327</v>
      </c>
      <c r="K566" s="663" t="s">
        <v>2369</v>
      </c>
      <c r="L566" s="665">
        <v>48.249999999999979</v>
      </c>
      <c r="M566" s="665">
        <v>3</v>
      </c>
      <c r="N566" s="666">
        <v>144.74999999999994</v>
      </c>
    </row>
    <row r="567" spans="1:14" ht="14.4" customHeight="1" x14ac:dyDescent="0.3">
      <c r="A567" s="661" t="s">
        <v>543</v>
      </c>
      <c r="B567" s="662" t="s">
        <v>2791</v>
      </c>
      <c r="C567" s="663" t="s">
        <v>553</v>
      </c>
      <c r="D567" s="664" t="s">
        <v>2793</v>
      </c>
      <c r="E567" s="663" t="s">
        <v>2321</v>
      </c>
      <c r="F567" s="664" t="s">
        <v>2801</v>
      </c>
      <c r="G567" s="663" t="s">
        <v>576</v>
      </c>
      <c r="H567" s="663" t="s">
        <v>2370</v>
      </c>
      <c r="I567" s="663" t="s">
        <v>2371</v>
      </c>
      <c r="J567" s="663" t="s">
        <v>2372</v>
      </c>
      <c r="K567" s="663"/>
      <c r="L567" s="665">
        <v>640.09021560773203</v>
      </c>
      <c r="M567" s="665">
        <v>29</v>
      </c>
      <c r="N567" s="666">
        <v>18562.61625262423</v>
      </c>
    </row>
    <row r="568" spans="1:14" ht="14.4" customHeight="1" x14ac:dyDescent="0.3">
      <c r="A568" s="661" t="s">
        <v>543</v>
      </c>
      <c r="B568" s="662" t="s">
        <v>2791</v>
      </c>
      <c r="C568" s="663" t="s">
        <v>553</v>
      </c>
      <c r="D568" s="664" t="s">
        <v>2793</v>
      </c>
      <c r="E568" s="663" t="s">
        <v>2321</v>
      </c>
      <c r="F568" s="664" t="s">
        <v>2801</v>
      </c>
      <c r="G568" s="663" t="s">
        <v>576</v>
      </c>
      <c r="H568" s="663" t="s">
        <v>2373</v>
      </c>
      <c r="I568" s="663" t="s">
        <v>2374</v>
      </c>
      <c r="J568" s="663" t="s">
        <v>1877</v>
      </c>
      <c r="K568" s="663" t="s">
        <v>1124</v>
      </c>
      <c r="L568" s="665">
        <v>235.71497519619402</v>
      </c>
      <c r="M568" s="665">
        <v>186</v>
      </c>
      <c r="N568" s="666">
        <v>43842.985386492088</v>
      </c>
    </row>
    <row r="569" spans="1:14" ht="14.4" customHeight="1" x14ac:dyDescent="0.3">
      <c r="A569" s="661" t="s">
        <v>543</v>
      </c>
      <c r="B569" s="662" t="s">
        <v>2791</v>
      </c>
      <c r="C569" s="663" t="s">
        <v>553</v>
      </c>
      <c r="D569" s="664" t="s">
        <v>2793</v>
      </c>
      <c r="E569" s="663" t="s">
        <v>2321</v>
      </c>
      <c r="F569" s="664" t="s">
        <v>2801</v>
      </c>
      <c r="G569" s="663" t="s">
        <v>576</v>
      </c>
      <c r="H569" s="663" t="s">
        <v>2375</v>
      </c>
      <c r="I569" s="663" t="s">
        <v>2376</v>
      </c>
      <c r="J569" s="663" t="s">
        <v>2377</v>
      </c>
      <c r="K569" s="663" t="s">
        <v>2378</v>
      </c>
      <c r="L569" s="665">
        <v>103.66078158589202</v>
      </c>
      <c r="M569" s="665">
        <v>5</v>
      </c>
      <c r="N569" s="666">
        <v>518.30390792946014</v>
      </c>
    </row>
    <row r="570" spans="1:14" ht="14.4" customHeight="1" x14ac:dyDescent="0.3">
      <c r="A570" s="661" t="s">
        <v>543</v>
      </c>
      <c r="B570" s="662" t="s">
        <v>2791</v>
      </c>
      <c r="C570" s="663" t="s">
        <v>553</v>
      </c>
      <c r="D570" s="664" t="s">
        <v>2793</v>
      </c>
      <c r="E570" s="663" t="s">
        <v>2321</v>
      </c>
      <c r="F570" s="664" t="s">
        <v>2801</v>
      </c>
      <c r="G570" s="663" t="s">
        <v>576</v>
      </c>
      <c r="H570" s="663" t="s">
        <v>2379</v>
      </c>
      <c r="I570" s="663" t="s">
        <v>2380</v>
      </c>
      <c r="J570" s="663" t="s">
        <v>2381</v>
      </c>
      <c r="K570" s="663" t="s">
        <v>2382</v>
      </c>
      <c r="L570" s="665">
        <v>52.169452918740866</v>
      </c>
      <c r="M570" s="665">
        <v>1</v>
      </c>
      <c r="N570" s="666">
        <v>52.169452918740866</v>
      </c>
    </row>
    <row r="571" spans="1:14" ht="14.4" customHeight="1" x14ac:dyDescent="0.3">
      <c r="A571" s="661" t="s">
        <v>543</v>
      </c>
      <c r="B571" s="662" t="s">
        <v>2791</v>
      </c>
      <c r="C571" s="663" t="s">
        <v>553</v>
      </c>
      <c r="D571" s="664" t="s">
        <v>2793</v>
      </c>
      <c r="E571" s="663" t="s">
        <v>2321</v>
      </c>
      <c r="F571" s="664" t="s">
        <v>2801</v>
      </c>
      <c r="G571" s="663" t="s">
        <v>576</v>
      </c>
      <c r="H571" s="663" t="s">
        <v>2383</v>
      </c>
      <c r="I571" s="663" t="s">
        <v>2384</v>
      </c>
      <c r="J571" s="663" t="s">
        <v>2385</v>
      </c>
      <c r="K571" s="663" t="s">
        <v>2386</v>
      </c>
      <c r="L571" s="665">
        <v>183.37</v>
      </c>
      <c r="M571" s="665">
        <v>1</v>
      </c>
      <c r="N571" s="666">
        <v>183.37</v>
      </c>
    </row>
    <row r="572" spans="1:14" ht="14.4" customHeight="1" x14ac:dyDescent="0.3">
      <c r="A572" s="661" t="s">
        <v>543</v>
      </c>
      <c r="B572" s="662" t="s">
        <v>2791</v>
      </c>
      <c r="C572" s="663" t="s">
        <v>553</v>
      </c>
      <c r="D572" s="664" t="s">
        <v>2793</v>
      </c>
      <c r="E572" s="663" t="s">
        <v>2321</v>
      </c>
      <c r="F572" s="664" t="s">
        <v>2801</v>
      </c>
      <c r="G572" s="663" t="s">
        <v>576</v>
      </c>
      <c r="H572" s="663" t="s">
        <v>2387</v>
      </c>
      <c r="I572" s="663" t="s">
        <v>2388</v>
      </c>
      <c r="J572" s="663" t="s">
        <v>2389</v>
      </c>
      <c r="K572" s="663" t="s">
        <v>2390</v>
      </c>
      <c r="L572" s="665">
        <v>128.53364580489077</v>
      </c>
      <c r="M572" s="665">
        <v>72</v>
      </c>
      <c r="N572" s="666">
        <v>9254.422497952135</v>
      </c>
    </row>
    <row r="573" spans="1:14" ht="14.4" customHeight="1" x14ac:dyDescent="0.3">
      <c r="A573" s="661" t="s">
        <v>543</v>
      </c>
      <c r="B573" s="662" t="s">
        <v>2791</v>
      </c>
      <c r="C573" s="663" t="s">
        <v>553</v>
      </c>
      <c r="D573" s="664" t="s">
        <v>2793</v>
      </c>
      <c r="E573" s="663" t="s">
        <v>2321</v>
      </c>
      <c r="F573" s="664" t="s">
        <v>2801</v>
      </c>
      <c r="G573" s="663" t="s">
        <v>576</v>
      </c>
      <c r="H573" s="663" t="s">
        <v>2391</v>
      </c>
      <c r="I573" s="663" t="s">
        <v>2392</v>
      </c>
      <c r="J573" s="663" t="s">
        <v>2393</v>
      </c>
      <c r="K573" s="663" t="s">
        <v>2394</v>
      </c>
      <c r="L573" s="665">
        <v>590.16999999999996</v>
      </c>
      <c r="M573" s="665">
        <v>17</v>
      </c>
      <c r="N573" s="666">
        <v>10032.89</v>
      </c>
    </row>
    <row r="574" spans="1:14" ht="14.4" customHeight="1" x14ac:dyDescent="0.3">
      <c r="A574" s="661" t="s">
        <v>543</v>
      </c>
      <c r="B574" s="662" t="s">
        <v>2791</v>
      </c>
      <c r="C574" s="663" t="s">
        <v>553</v>
      </c>
      <c r="D574" s="664" t="s">
        <v>2793</v>
      </c>
      <c r="E574" s="663" t="s">
        <v>2321</v>
      </c>
      <c r="F574" s="664" t="s">
        <v>2801</v>
      </c>
      <c r="G574" s="663" t="s">
        <v>576</v>
      </c>
      <c r="H574" s="663" t="s">
        <v>2395</v>
      </c>
      <c r="I574" s="663" t="s">
        <v>2396</v>
      </c>
      <c r="J574" s="663" t="s">
        <v>2397</v>
      </c>
      <c r="K574" s="663" t="s">
        <v>2398</v>
      </c>
      <c r="L574" s="665">
        <v>46.840051313502833</v>
      </c>
      <c r="M574" s="665">
        <v>4</v>
      </c>
      <c r="N574" s="666">
        <v>187.36020525401133</v>
      </c>
    </row>
    <row r="575" spans="1:14" ht="14.4" customHeight="1" x14ac:dyDescent="0.3">
      <c r="A575" s="661" t="s">
        <v>543</v>
      </c>
      <c r="B575" s="662" t="s">
        <v>2791</v>
      </c>
      <c r="C575" s="663" t="s">
        <v>553</v>
      </c>
      <c r="D575" s="664" t="s">
        <v>2793</v>
      </c>
      <c r="E575" s="663" t="s">
        <v>2321</v>
      </c>
      <c r="F575" s="664" t="s">
        <v>2801</v>
      </c>
      <c r="G575" s="663" t="s">
        <v>576</v>
      </c>
      <c r="H575" s="663" t="s">
        <v>2399</v>
      </c>
      <c r="I575" s="663" t="s">
        <v>2399</v>
      </c>
      <c r="J575" s="663" t="s">
        <v>2400</v>
      </c>
      <c r="K575" s="663" t="s">
        <v>2401</v>
      </c>
      <c r="L575" s="665">
        <v>374</v>
      </c>
      <c r="M575" s="665">
        <v>2</v>
      </c>
      <c r="N575" s="666">
        <v>748</v>
      </c>
    </row>
    <row r="576" spans="1:14" ht="14.4" customHeight="1" x14ac:dyDescent="0.3">
      <c r="A576" s="661" t="s">
        <v>543</v>
      </c>
      <c r="B576" s="662" t="s">
        <v>2791</v>
      </c>
      <c r="C576" s="663" t="s">
        <v>553</v>
      </c>
      <c r="D576" s="664" t="s">
        <v>2793</v>
      </c>
      <c r="E576" s="663" t="s">
        <v>2321</v>
      </c>
      <c r="F576" s="664" t="s">
        <v>2801</v>
      </c>
      <c r="G576" s="663" t="s">
        <v>576</v>
      </c>
      <c r="H576" s="663" t="s">
        <v>2402</v>
      </c>
      <c r="I576" s="663" t="s">
        <v>2403</v>
      </c>
      <c r="J576" s="663" t="s">
        <v>2404</v>
      </c>
      <c r="K576" s="663" t="s">
        <v>2405</v>
      </c>
      <c r="L576" s="665">
        <v>25.069995116758555</v>
      </c>
      <c r="M576" s="665">
        <v>1</v>
      </c>
      <c r="N576" s="666">
        <v>25.069995116758555</v>
      </c>
    </row>
    <row r="577" spans="1:14" ht="14.4" customHeight="1" x14ac:dyDescent="0.3">
      <c r="A577" s="661" t="s">
        <v>543</v>
      </c>
      <c r="B577" s="662" t="s">
        <v>2791</v>
      </c>
      <c r="C577" s="663" t="s">
        <v>553</v>
      </c>
      <c r="D577" s="664" t="s">
        <v>2793</v>
      </c>
      <c r="E577" s="663" t="s">
        <v>2321</v>
      </c>
      <c r="F577" s="664" t="s">
        <v>2801</v>
      </c>
      <c r="G577" s="663" t="s">
        <v>576</v>
      </c>
      <c r="H577" s="663" t="s">
        <v>2406</v>
      </c>
      <c r="I577" s="663" t="s">
        <v>2407</v>
      </c>
      <c r="J577" s="663" t="s">
        <v>2408</v>
      </c>
      <c r="K577" s="663" t="s">
        <v>2409</v>
      </c>
      <c r="L577" s="665">
        <v>107.44000000000003</v>
      </c>
      <c r="M577" s="665">
        <v>2</v>
      </c>
      <c r="N577" s="666">
        <v>214.88000000000005</v>
      </c>
    </row>
    <row r="578" spans="1:14" ht="14.4" customHeight="1" x14ac:dyDescent="0.3">
      <c r="A578" s="661" t="s">
        <v>543</v>
      </c>
      <c r="B578" s="662" t="s">
        <v>2791</v>
      </c>
      <c r="C578" s="663" t="s">
        <v>553</v>
      </c>
      <c r="D578" s="664" t="s">
        <v>2793</v>
      </c>
      <c r="E578" s="663" t="s">
        <v>2321</v>
      </c>
      <c r="F578" s="664" t="s">
        <v>2801</v>
      </c>
      <c r="G578" s="663" t="s">
        <v>576</v>
      </c>
      <c r="H578" s="663" t="s">
        <v>2410</v>
      </c>
      <c r="I578" s="663" t="s">
        <v>2411</v>
      </c>
      <c r="J578" s="663" t="s">
        <v>2412</v>
      </c>
      <c r="K578" s="663" t="s">
        <v>2328</v>
      </c>
      <c r="L578" s="665">
        <v>51.739799990583421</v>
      </c>
      <c r="M578" s="665">
        <v>4</v>
      </c>
      <c r="N578" s="666">
        <v>206.95919996233368</v>
      </c>
    </row>
    <row r="579" spans="1:14" ht="14.4" customHeight="1" x14ac:dyDescent="0.3">
      <c r="A579" s="661" t="s">
        <v>543</v>
      </c>
      <c r="B579" s="662" t="s">
        <v>2791</v>
      </c>
      <c r="C579" s="663" t="s">
        <v>553</v>
      </c>
      <c r="D579" s="664" t="s">
        <v>2793</v>
      </c>
      <c r="E579" s="663" t="s">
        <v>2321</v>
      </c>
      <c r="F579" s="664" t="s">
        <v>2801</v>
      </c>
      <c r="G579" s="663" t="s">
        <v>576</v>
      </c>
      <c r="H579" s="663" t="s">
        <v>2413</v>
      </c>
      <c r="I579" s="663" t="s">
        <v>2414</v>
      </c>
      <c r="J579" s="663" t="s">
        <v>2415</v>
      </c>
      <c r="K579" s="663" t="s">
        <v>2416</v>
      </c>
      <c r="L579" s="665">
        <v>220.01</v>
      </c>
      <c r="M579" s="665">
        <v>6</v>
      </c>
      <c r="N579" s="666">
        <v>1320.06</v>
      </c>
    </row>
    <row r="580" spans="1:14" ht="14.4" customHeight="1" x14ac:dyDescent="0.3">
      <c r="A580" s="661" t="s">
        <v>543</v>
      </c>
      <c r="B580" s="662" t="s">
        <v>2791</v>
      </c>
      <c r="C580" s="663" t="s">
        <v>553</v>
      </c>
      <c r="D580" s="664" t="s">
        <v>2793</v>
      </c>
      <c r="E580" s="663" t="s">
        <v>2321</v>
      </c>
      <c r="F580" s="664" t="s">
        <v>2801</v>
      </c>
      <c r="G580" s="663" t="s">
        <v>576</v>
      </c>
      <c r="H580" s="663" t="s">
        <v>2417</v>
      </c>
      <c r="I580" s="663" t="s">
        <v>2418</v>
      </c>
      <c r="J580" s="663" t="s">
        <v>2419</v>
      </c>
      <c r="K580" s="663" t="s">
        <v>2420</v>
      </c>
      <c r="L580" s="665">
        <v>772.07999999999993</v>
      </c>
      <c r="M580" s="665">
        <v>24</v>
      </c>
      <c r="N580" s="666">
        <v>18529.919999999998</v>
      </c>
    </row>
    <row r="581" spans="1:14" ht="14.4" customHeight="1" x14ac:dyDescent="0.3">
      <c r="A581" s="661" t="s">
        <v>543</v>
      </c>
      <c r="B581" s="662" t="s">
        <v>2791</v>
      </c>
      <c r="C581" s="663" t="s">
        <v>553</v>
      </c>
      <c r="D581" s="664" t="s">
        <v>2793</v>
      </c>
      <c r="E581" s="663" t="s">
        <v>2321</v>
      </c>
      <c r="F581" s="664" t="s">
        <v>2801</v>
      </c>
      <c r="G581" s="663" t="s">
        <v>576</v>
      </c>
      <c r="H581" s="663" t="s">
        <v>2421</v>
      </c>
      <c r="I581" s="663" t="s">
        <v>2421</v>
      </c>
      <c r="J581" s="663" t="s">
        <v>2422</v>
      </c>
      <c r="K581" s="663" t="s">
        <v>2423</v>
      </c>
      <c r="L581" s="665">
        <v>462.0000029853731</v>
      </c>
      <c r="M581" s="665">
        <v>240.5</v>
      </c>
      <c r="N581" s="666">
        <v>111111.00071798223</v>
      </c>
    </row>
    <row r="582" spans="1:14" ht="14.4" customHeight="1" x14ac:dyDescent="0.3">
      <c r="A582" s="661" t="s">
        <v>543</v>
      </c>
      <c r="B582" s="662" t="s">
        <v>2791</v>
      </c>
      <c r="C582" s="663" t="s">
        <v>553</v>
      </c>
      <c r="D582" s="664" t="s">
        <v>2793</v>
      </c>
      <c r="E582" s="663" t="s">
        <v>2321</v>
      </c>
      <c r="F582" s="664" t="s">
        <v>2801</v>
      </c>
      <c r="G582" s="663" t="s">
        <v>576</v>
      </c>
      <c r="H582" s="663" t="s">
        <v>2424</v>
      </c>
      <c r="I582" s="663" t="s">
        <v>2424</v>
      </c>
      <c r="J582" s="663" t="s">
        <v>2425</v>
      </c>
      <c r="K582" s="663" t="s">
        <v>2426</v>
      </c>
      <c r="L582" s="665">
        <v>28965.49</v>
      </c>
      <c r="M582" s="665">
        <v>2</v>
      </c>
      <c r="N582" s="666">
        <v>57930.98</v>
      </c>
    </row>
    <row r="583" spans="1:14" ht="14.4" customHeight="1" x14ac:dyDescent="0.3">
      <c r="A583" s="661" t="s">
        <v>543</v>
      </c>
      <c r="B583" s="662" t="s">
        <v>2791</v>
      </c>
      <c r="C583" s="663" t="s">
        <v>553</v>
      </c>
      <c r="D583" s="664" t="s">
        <v>2793</v>
      </c>
      <c r="E583" s="663" t="s">
        <v>2321</v>
      </c>
      <c r="F583" s="664" t="s">
        <v>2801</v>
      </c>
      <c r="G583" s="663" t="s">
        <v>576</v>
      </c>
      <c r="H583" s="663" t="s">
        <v>2427</v>
      </c>
      <c r="I583" s="663" t="s">
        <v>2427</v>
      </c>
      <c r="J583" s="663" t="s">
        <v>2428</v>
      </c>
      <c r="K583" s="663" t="s">
        <v>1619</v>
      </c>
      <c r="L583" s="665">
        <v>35.713333333333338</v>
      </c>
      <c r="M583" s="665">
        <v>60</v>
      </c>
      <c r="N583" s="666">
        <v>2142.8000000000002</v>
      </c>
    </row>
    <row r="584" spans="1:14" ht="14.4" customHeight="1" x14ac:dyDescent="0.3">
      <c r="A584" s="661" t="s">
        <v>543</v>
      </c>
      <c r="B584" s="662" t="s">
        <v>2791</v>
      </c>
      <c r="C584" s="663" t="s">
        <v>553</v>
      </c>
      <c r="D584" s="664" t="s">
        <v>2793</v>
      </c>
      <c r="E584" s="663" t="s">
        <v>2321</v>
      </c>
      <c r="F584" s="664" t="s">
        <v>2801</v>
      </c>
      <c r="G584" s="663" t="s">
        <v>576</v>
      </c>
      <c r="H584" s="663" t="s">
        <v>2429</v>
      </c>
      <c r="I584" s="663" t="s">
        <v>2429</v>
      </c>
      <c r="J584" s="663" t="s">
        <v>2430</v>
      </c>
      <c r="K584" s="663" t="s">
        <v>2431</v>
      </c>
      <c r="L584" s="665">
        <v>154</v>
      </c>
      <c r="M584" s="665">
        <v>8</v>
      </c>
      <c r="N584" s="666">
        <v>1232</v>
      </c>
    </row>
    <row r="585" spans="1:14" ht="14.4" customHeight="1" x14ac:dyDescent="0.3">
      <c r="A585" s="661" t="s">
        <v>543</v>
      </c>
      <c r="B585" s="662" t="s">
        <v>2791</v>
      </c>
      <c r="C585" s="663" t="s">
        <v>553</v>
      </c>
      <c r="D585" s="664" t="s">
        <v>2793</v>
      </c>
      <c r="E585" s="663" t="s">
        <v>2321</v>
      </c>
      <c r="F585" s="664" t="s">
        <v>2801</v>
      </c>
      <c r="G585" s="663" t="s">
        <v>576</v>
      </c>
      <c r="H585" s="663" t="s">
        <v>2432</v>
      </c>
      <c r="I585" s="663" t="s">
        <v>2432</v>
      </c>
      <c r="J585" s="663" t="s">
        <v>2433</v>
      </c>
      <c r="K585" s="663" t="s">
        <v>2434</v>
      </c>
      <c r="L585" s="665">
        <v>2530</v>
      </c>
      <c r="M585" s="665">
        <v>6.7</v>
      </c>
      <c r="N585" s="666">
        <v>16951</v>
      </c>
    </row>
    <row r="586" spans="1:14" ht="14.4" customHeight="1" x14ac:dyDescent="0.3">
      <c r="A586" s="661" t="s">
        <v>543</v>
      </c>
      <c r="B586" s="662" t="s">
        <v>2791</v>
      </c>
      <c r="C586" s="663" t="s">
        <v>553</v>
      </c>
      <c r="D586" s="664" t="s">
        <v>2793</v>
      </c>
      <c r="E586" s="663" t="s">
        <v>2321</v>
      </c>
      <c r="F586" s="664" t="s">
        <v>2801</v>
      </c>
      <c r="G586" s="663" t="s">
        <v>576</v>
      </c>
      <c r="H586" s="663" t="s">
        <v>2435</v>
      </c>
      <c r="I586" s="663" t="s">
        <v>2435</v>
      </c>
      <c r="J586" s="663" t="s">
        <v>2436</v>
      </c>
      <c r="K586" s="663" t="s">
        <v>2437</v>
      </c>
      <c r="L586" s="665">
        <v>145.3684469914883</v>
      </c>
      <c r="M586" s="665">
        <v>534</v>
      </c>
      <c r="N586" s="666">
        <v>77626.750693454756</v>
      </c>
    </row>
    <row r="587" spans="1:14" ht="14.4" customHeight="1" x14ac:dyDescent="0.3">
      <c r="A587" s="661" t="s">
        <v>543</v>
      </c>
      <c r="B587" s="662" t="s">
        <v>2791</v>
      </c>
      <c r="C587" s="663" t="s">
        <v>553</v>
      </c>
      <c r="D587" s="664" t="s">
        <v>2793</v>
      </c>
      <c r="E587" s="663" t="s">
        <v>2321</v>
      </c>
      <c r="F587" s="664" t="s">
        <v>2801</v>
      </c>
      <c r="G587" s="663" t="s">
        <v>576</v>
      </c>
      <c r="H587" s="663" t="s">
        <v>2438</v>
      </c>
      <c r="I587" s="663" t="s">
        <v>2438</v>
      </c>
      <c r="J587" s="663" t="s">
        <v>2439</v>
      </c>
      <c r="K587" s="663" t="s">
        <v>2440</v>
      </c>
      <c r="L587" s="665">
        <v>460.21000000000004</v>
      </c>
      <c r="M587" s="665">
        <v>13.2</v>
      </c>
      <c r="N587" s="666">
        <v>6074.7719999999999</v>
      </c>
    </row>
    <row r="588" spans="1:14" ht="14.4" customHeight="1" x14ac:dyDescent="0.3">
      <c r="A588" s="661" t="s">
        <v>543</v>
      </c>
      <c r="B588" s="662" t="s">
        <v>2791</v>
      </c>
      <c r="C588" s="663" t="s">
        <v>553</v>
      </c>
      <c r="D588" s="664" t="s">
        <v>2793</v>
      </c>
      <c r="E588" s="663" t="s">
        <v>2321</v>
      </c>
      <c r="F588" s="664" t="s">
        <v>2801</v>
      </c>
      <c r="G588" s="663" t="s">
        <v>576</v>
      </c>
      <c r="H588" s="663" t="s">
        <v>2441</v>
      </c>
      <c r="I588" s="663" t="s">
        <v>2441</v>
      </c>
      <c r="J588" s="663" t="s">
        <v>2442</v>
      </c>
      <c r="K588" s="663" t="s">
        <v>2443</v>
      </c>
      <c r="L588" s="665">
        <v>217.8</v>
      </c>
      <c r="M588" s="665">
        <v>8</v>
      </c>
      <c r="N588" s="666">
        <v>1742.4</v>
      </c>
    </row>
    <row r="589" spans="1:14" ht="14.4" customHeight="1" x14ac:dyDescent="0.3">
      <c r="A589" s="661" t="s">
        <v>543</v>
      </c>
      <c r="B589" s="662" t="s">
        <v>2791</v>
      </c>
      <c r="C589" s="663" t="s">
        <v>553</v>
      </c>
      <c r="D589" s="664" t="s">
        <v>2793</v>
      </c>
      <c r="E589" s="663" t="s">
        <v>2321</v>
      </c>
      <c r="F589" s="664" t="s">
        <v>2801</v>
      </c>
      <c r="G589" s="663" t="s">
        <v>576</v>
      </c>
      <c r="H589" s="663" t="s">
        <v>2444</v>
      </c>
      <c r="I589" s="663" t="s">
        <v>2444</v>
      </c>
      <c r="J589" s="663" t="s">
        <v>2445</v>
      </c>
      <c r="K589" s="663" t="s">
        <v>2446</v>
      </c>
      <c r="L589" s="665">
        <v>152.89999999999998</v>
      </c>
      <c r="M589" s="665">
        <v>3</v>
      </c>
      <c r="N589" s="666">
        <v>458.69999999999993</v>
      </c>
    </row>
    <row r="590" spans="1:14" ht="14.4" customHeight="1" x14ac:dyDescent="0.3">
      <c r="A590" s="661" t="s">
        <v>543</v>
      </c>
      <c r="B590" s="662" t="s">
        <v>2791</v>
      </c>
      <c r="C590" s="663" t="s">
        <v>553</v>
      </c>
      <c r="D590" s="664" t="s">
        <v>2793</v>
      </c>
      <c r="E590" s="663" t="s">
        <v>2321</v>
      </c>
      <c r="F590" s="664" t="s">
        <v>2801</v>
      </c>
      <c r="G590" s="663" t="s">
        <v>576</v>
      </c>
      <c r="H590" s="663" t="s">
        <v>2447</v>
      </c>
      <c r="I590" s="663" t="s">
        <v>2447</v>
      </c>
      <c r="J590" s="663" t="s">
        <v>2448</v>
      </c>
      <c r="K590" s="663" t="s">
        <v>2449</v>
      </c>
      <c r="L590" s="665">
        <v>286.00000215546129</v>
      </c>
      <c r="M590" s="665">
        <v>44.900000000000013</v>
      </c>
      <c r="N590" s="666">
        <v>12841.400096780217</v>
      </c>
    </row>
    <row r="591" spans="1:14" ht="14.4" customHeight="1" x14ac:dyDescent="0.3">
      <c r="A591" s="661" t="s">
        <v>543</v>
      </c>
      <c r="B591" s="662" t="s">
        <v>2791</v>
      </c>
      <c r="C591" s="663" t="s">
        <v>553</v>
      </c>
      <c r="D591" s="664" t="s">
        <v>2793</v>
      </c>
      <c r="E591" s="663" t="s">
        <v>2321</v>
      </c>
      <c r="F591" s="664" t="s">
        <v>2801</v>
      </c>
      <c r="G591" s="663" t="s">
        <v>576</v>
      </c>
      <c r="H591" s="663" t="s">
        <v>2450</v>
      </c>
      <c r="I591" s="663" t="s">
        <v>2451</v>
      </c>
      <c r="J591" s="663" t="s">
        <v>2452</v>
      </c>
      <c r="K591" s="663" t="s">
        <v>2453</v>
      </c>
      <c r="L591" s="665">
        <v>264</v>
      </c>
      <c r="M591" s="665">
        <v>10</v>
      </c>
      <c r="N591" s="666">
        <v>2640</v>
      </c>
    </row>
    <row r="592" spans="1:14" ht="14.4" customHeight="1" x14ac:dyDescent="0.3">
      <c r="A592" s="661" t="s">
        <v>543</v>
      </c>
      <c r="B592" s="662" t="s">
        <v>2791</v>
      </c>
      <c r="C592" s="663" t="s">
        <v>553</v>
      </c>
      <c r="D592" s="664" t="s">
        <v>2793</v>
      </c>
      <c r="E592" s="663" t="s">
        <v>2321</v>
      </c>
      <c r="F592" s="664" t="s">
        <v>2801</v>
      </c>
      <c r="G592" s="663" t="s">
        <v>576</v>
      </c>
      <c r="H592" s="663" t="s">
        <v>2454</v>
      </c>
      <c r="I592" s="663" t="s">
        <v>2455</v>
      </c>
      <c r="J592" s="663" t="s">
        <v>2456</v>
      </c>
      <c r="K592" s="663"/>
      <c r="L592" s="665">
        <v>155.1</v>
      </c>
      <c r="M592" s="665">
        <v>6</v>
      </c>
      <c r="N592" s="666">
        <v>930.59999999999991</v>
      </c>
    </row>
    <row r="593" spans="1:14" ht="14.4" customHeight="1" x14ac:dyDescent="0.3">
      <c r="A593" s="661" t="s">
        <v>543</v>
      </c>
      <c r="B593" s="662" t="s">
        <v>2791</v>
      </c>
      <c r="C593" s="663" t="s">
        <v>553</v>
      </c>
      <c r="D593" s="664" t="s">
        <v>2793</v>
      </c>
      <c r="E593" s="663" t="s">
        <v>2321</v>
      </c>
      <c r="F593" s="664" t="s">
        <v>2801</v>
      </c>
      <c r="G593" s="663" t="s">
        <v>576</v>
      </c>
      <c r="H593" s="663" t="s">
        <v>2457</v>
      </c>
      <c r="I593" s="663" t="s">
        <v>2457</v>
      </c>
      <c r="J593" s="663" t="s">
        <v>2458</v>
      </c>
      <c r="K593" s="663" t="s">
        <v>2459</v>
      </c>
      <c r="L593" s="665">
        <v>393.81643427419385</v>
      </c>
      <c r="M593" s="665">
        <v>1</v>
      </c>
      <c r="N593" s="666">
        <v>393.81643427419385</v>
      </c>
    </row>
    <row r="594" spans="1:14" ht="14.4" customHeight="1" x14ac:dyDescent="0.3">
      <c r="A594" s="661" t="s">
        <v>543</v>
      </c>
      <c r="B594" s="662" t="s">
        <v>2791</v>
      </c>
      <c r="C594" s="663" t="s">
        <v>553</v>
      </c>
      <c r="D594" s="664" t="s">
        <v>2793</v>
      </c>
      <c r="E594" s="663" t="s">
        <v>2321</v>
      </c>
      <c r="F594" s="664" t="s">
        <v>2801</v>
      </c>
      <c r="G594" s="663" t="s">
        <v>576</v>
      </c>
      <c r="H594" s="663" t="s">
        <v>2460</v>
      </c>
      <c r="I594" s="663" t="s">
        <v>2460</v>
      </c>
      <c r="J594" s="663" t="s">
        <v>2461</v>
      </c>
      <c r="K594" s="663" t="s">
        <v>2462</v>
      </c>
      <c r="L594" s="665">
        <v>72.639999999999986</v>
      </c>
      <c r="M594" s="665">
        <v>4</v>
      </c>
      <c r="N594" s="666">
        <v>290.55999999999995</v>
      </c>
    </row>
    <row r="595" spans="1:14" ht="14.4" customHeight="1" x14ac:dyDescent="0.3">
      <c r="A595" s="661" t="s">
        <v>543</v>
      </c>
      <c r="B595" s="662" t="s">
        <v>2791</v>
      </c>
      <c r="C595" s="663" t="s">
        <v>553</v>
      </c>
      <c r="D595" s="664" t="s">
        <v>2793</v>
      </c>
      <c r="E595" s="663" t="s">
        <v>2321</v>
      </c>
      <c r="F595" s="664" t="s">
        <v>2801</v>
      </c>
      <c r="G595" s="663" t="s">
        <v>576</v>
      </c>
      <c r="H595" s="663" t="s">
        <v>2463</v>
      </c>
      <c r="I595" s="663" t="s">
        <v>2463</v>
      </c>
      <c r="J595" s="663" t="s">
        <v>2464</v>
      </c>
      <c r="K595" s="663" t="s">
        <v>2465</v>
      </c>
      <c r="L595" s="665">
        <v>417.93384239910057</v>
      </c>
      <c r="M595" s="665">
        <v>49</v>
      </c>
      <c r="N595" s="666">
        <v>20478.758277555928</v>
      </c>
    </row>
    <row r="596" spans="1:14" ht="14.4" customHeight="1" x14ac:dyDescent="0.3">
      <c r="A596" s="661" t="s">
        <v>543</v>
      </c>
      <c r="B596" s="662" t="s">
        <v>2791</v>
      </c>
      <c r="C596" s="663" t="s">
        <v>553</v>
      </c>
      <c r="D596" s="664" t="s">
        <v>2793</v>
      </c>
      <c r="E596" s="663" t="s">
        <v>2321</v>
      </c>
      <c r="F596" s="664" t="s">
        <v>2801</v>
      </c>
      <c r="G596" s="663" t="s">
        <v>576</v>
      </c>
      <c r="H596" s="663" t="s">
        <v>2466</v>
      </c>
      <c r="I596" s="663" t="s">
        <v>2466</v>
      </c>
      <c r="J596" s="663" t="s">
        <v>2467</v>
      </c>
      <c r="K596" s="663" t="s">
        <v>2468</v>
      </c>
      <c r="L596" s="665">
        <v>231.00000000000006</v>
      </c>
      <c r="M596" s="665">
        <v>7</v>
      </c>
      <c r="N596" s="666">
        <v>1617.0000000000005</v>
      </c>
    </row>
    <row r="597" spans="1:14" ht="14.4" customHeight="1" x14ac:dyDescent="0.3">
      <c r="A597" s="661" t="s">
        <v>543</v>
      </c>
      <c r="B597" s="662" t="s">
        <v>2791</v>
      </c>
      <c r="C597" s="663" t="s">
        <v>553</v>
      </c>
      <c r="D597" s="664" t="s">
        <v>2793</v>
      </c>
      <c r="E597" s="663" t="s">
        <v>2321</v>
      </c>
      <c r="F597" s="664" t="s">
        <v>2801</v>
      </c>
      <c r="G597" s="663" t="s">
        <v>576</v>
      </c>
      <c r="H597" s="663" t="s">
        <v>2469</v>
      </c>
      <c r="I597" s="663" t="s">
        <v>2469</v>
      </c>
      <c r="J597" s="663" t="s">
        <v>2470</v>
      </c>
      <c r="K597" s="663" t="s">
        <v>2471</v>
      </c>
      <c r="L597" s="665">
        <v>562.87</v>
      </c>
      <c r="M597" s="665">
        <v>53</v>
      </c>
      <c r="N597" s="666">
        <v>29832.11</v>
      </c>
    </row>
    <row r="598" spans="1:14" ht="14.4" customHeight="1" x14ac:dyDescent="0.3">
      <c r="A598" s="661" t="s">
        <v>543</v>
      </c>
      <c r="B598" s="662" t="s">
        <v>2791</v>
      </c>
      <c r="C598" s="663" t="s">
        <v>553</v>
      </c>
      <c r="D598" s="664" t="s">
        <v>2793</v>
      </c>
      <c r="E598" s="663" t="s">
        <v>2321</v>
      </c>
      <c r="F598" s="664" t="s">
        <v>2801</v>
      </c>
      <c r="G598" s="663" t="s">
        <v>576</v>
      </c>
      <c r="H598" s="663" t="s">
        <v>2472</v>
      </c>
      <c r="I598" s="663" t="s">
        <v>2472</v>
      </c>
      <c r="J598" s="663" t="s">
        <v>2473</v>
      </c>
      <c r="K598" s="663" t="s">
        <v>1989</v>
      </c>
      <c r="L598" s="665">
        <v>90.220000000000027</v>
      </c>
      <c r="M598" s="665">
        <v>2</v>
      </c>
      <c r="N598" s="666">
        <v>180.44000000000005</v>
      </c>
    </row>
    <row r="599" spans="1:14" ht="14.4" customHeight="1" x14ac:dyDescent="0.3">
      <c r="A599" s="661" t="s">
        <v>543</v>
      </c>
      <c r="B599" s="662" t="s">
        <v>2791</v>
      </c>
      <c r="C599" s="663" t="s">
        <v>553</v>
      </c>
      <c r="D599" s="664" t="s">
        <v>2793</v>
      </c>
      <c r="E599" s="663" t="s">
        <v>2321</v>
      </c>
      <c r="F599" s="664" t="s">
        <v>2801</v>
      </c>
      <c r="G599" s="663" t="s">
        <v>576</v>
      </c>
      <c r="H599" s="663" t="s">
        <v>2474</v>
      </c>
      <c r="I599" s="663" t="s">
        <v>2474</v>
      </c>
      <c r="J599" s="663" t="s">
        <v>2428</v>
      </c>
      <c r="K599" s="663" t="s">
        <v>2475</v>
      </c>
      <c r="L599" s="665">
        <v>316.02684210526314</v>
      </c>
      <c r="M599" s="665">
        <v>19</v>
      </c>
      <c r="N599" s="666">
        <v>6004.5099999999993</v>
      </c>
    </row>
    <row r="600" spans="1:14" ht="14.4" customHeight="1" x14ac:dyDescent="0.3">
      <c r="A600" s="661" t="s">
        <v>543</v>
      </c>
      <c r="B600" s="662" t="s">
        <v>2791</v>
      </c>
      <c r="C600" s="663" t="s">
        <v>553</v>
      </c>
      <c r="D600" s="664" t="s">
        <v>2793</v>
      </c>
      <c r="E600" s="663" t="s">
        <v>2321</v>
      </c>
      <c r="F600" s="664" t="s">
        <v>2801</v>
      </c>
      <c r="G600" s="663" t="s">
        <v>576</v>
      </c>
      <c r="H600" s="663" t="s">
        <v>2476</v>
      </c>
      <c r="I600" s="663" t="s">
        <v>2476</v>
      </c>
      <c r="J600" s="663" t="s">
        <v>2477</v>
      </c>
      <c r="K600" s="663" t="s">
        <v>2478</v>
      </c>
      <c r="L600" s="665">
        <v>77</v>
      </c>
      <c r="M600" s="665">
        <v>20</v>
      </c>
      <c r="N600" s="666">
        <v>1540</v>
      </c>
    </row>
    <row r="601" spans="1:14" ht="14.4" customHeight="1" x14ac:dyDescent="0.3">
      <c r="A601" s="661" t="s">
        <v>543</v>
      </c>
      <c r="B601" s="662" t="s">
        <v>2791</v>
      </c>
      <c r="C601" s="663" t="s">
        <v>553</v>
      </c>
      <c r="D601" s="664" t="s">
        <v>2793</v>
      </c>
      <c r="E601" s="663" t="s">
        <v>2321</v>
      </c>
      <c r="F601" s="664" t="s">
        <v>2801</v>
      </c>
      <c r="G601" s="663" t="s">
        <v>576</v>
      </c>
      <c r="H601" s="663" t="s">
        <v>2479</v>
      </c>
      <c r="I601" s="663" t="s">
        <v>2479</v>
      </c>
      <c r="J601" s="663" t="s">
        <v>2436</v>
      </c>
      <c r="K601" s="663" t="s">
        <v>2437</v>
      </c>
      <c r="L601" s="665">
        <v>240.9128873192204</v>
      </c>
      <c r="M601" s="665">
        <v>300</v>
      </c>
      <c r="N601" s="666">
        <v>72273.866195766124</v>
      </c>
    </row>
    <row r="602" spans="1:14" ht="14.4" customHeight="1" x14ac:dyDescent="0.3">
      <c r="A602" s="661" t="s">
        <v>543</v>
      </c>
      <c r="B602" s="662" t="s">
        <v>2791</v>
      </c>
      <c r="C602" s="663" t="s">
        <v>553</v>
      </c>
      <c r="D602" s="664" t="s">
        <v>2793</v>
      </c>
      <c r="E602" s="663" t="s">
        <v>2321</v>
      </c>
      <c r="F602" s="664" t="s">
        <v>2801</v>
      </c>
      <c r="G602" s="663" t="s">
        <v>635</v>
      </c>
      <c r="H602" s="663" t="s">
        <v>2480</v>
      </c>
      <c r="I602" s="663" t="s">
        <v>2481</v>
      </c>
      <c r="J602" s="663" t="s">
        <v>2482</v>
      </c>
      <c r="K602" s="663" t="s">
        <v>2483</v>
      </c>
      <c r="L602" s="665">
        <v>112.23666666666666</v>
      </c>
      <c r="M602" s="665">
        <v>3</v>
      </c>
      <c r="N602" s="666">
        <v>336.71</v>
      </c>
    </row>
    <row r="603" spans="1:14" ht="14.4" customHeight="1" x14ac:dyDescent="0.3">
      <c r="A603" s="661" t="s">
        <v>543</v>
      </c>
      <c r="B603" s="662" t="s">
        <v>2791</v>
      </c>
      <c r="C603" s="663" t="s">
        <v>553</v>
      </c>
      <c r="D603" s="664" t="s">
        <v>2793</v>
      </c>
      <c r="E603" s="663" t="s">
        <v>2321</v>
      </c>
      <c r="F603" s="664" t="s">
        <v>2801</v>
      </c>
      <c r="G603" s="663" t="s">
        <v>635</v>
      </c>
      <c r="H603" s="663" t="s">
        <v>2484</v>
      </c>
      <c r="I603" s="663" t="s">
        <v>2485</v>
      </c>
      <c r="J603" s="663" t="s">
        <v>2486</v>
      </c>
      <c r="K603" s="663" t="s">
        <v>2487</v>
      </c>
      <c r="L603" s="665">
        <v>326.95999999999992</v>
      </c>
      <c r="M603" s="665">
        <v>5</v>
      </c>
      <c r="N603" s="666">
        <v>1634.7999999999997</v>
      </c>
    </row>
    <row r="604" spans="1:14" ht="14.4" customHeight="1" x14ac:dyDescent="0.3">
      <c r="A604" s="661" t="s">
        <v>543</v>
      </c>
      <c r="B604" s="662" t="s">
        <v>2791</v>
      </c>
      <c r="C604" s="663" t="s">
        <v>553</v>
      </c>
      <c r="D604" s="664" t="s">
        <v>2793</v>
      </c>
      <c r="E604" s="663" t="s">
        <v>2321</v>
      </c>
      <c r="F604" s="664" t="s">
        <v>2801</v>
      </c>
      <c r="G604" s="663" t="s">
        <v>635</v>
      </c>
      <c r="H604" s="663" t="s">
        <v>2488</v>
      </c>
      <c r="I604" s="663" t="s">
        <v>2489</v>
      </c>
      <c r="J604" s="663" t="s">
        <v>2490</v>
      </c>
      <c r="K604" s="663" t="s">
        <v>2491</v>
      </c>
      <c r="L604" s="665">
        <v>28.889890288015309</v>
      </c>
      <c r="M604" s="665">
        <v>1332</v>
      </c>
      <c r="N604" s="666">
        <v>38481.333863636391</v>
      </c>
    </row>
    <row r="605" spans="1:14" ht="14.4" customHeight="1" x14ac:dyDescent="0.3">
      <c r="A605" s="661" t="s">
        <v>543</v>
      </c>
      <c r="B605" s="662" t="s">
        <v>2791</v>
      </c>
      <c r="C605" s="663" t="s">
        <v>553</v>
      </c>
      <c r="D605" s="664" t="s">
        <v>2793</v>
      </c>
      <c r="E605" s="663" t="s">
        <v>2321</v>
      </c>
      <c r="F605" s="664" t="s">
        <v>2801</v>
      </c>
      <c r="G605" s="663" t="s">
        <v>635</v>
      </c>
      <c r="H605" s="663" t="s">
        <v>2492</v>
      </c>
      <c r="I605" s="663" t="s">
        <v>2493</v>
      </c>
      <c r="J605" s="663" t="s">
        <v>2494</v>
      </c>
      <c r="K605" s="663" t="s">
        <v>2495</v>
      </c>
      <c r="L605" s="665">
        <v>12217.96714285714</v>
      </c>
      <c r="M605" s="665">
        <v>49</v>
      </c>
      <c r="N605" s="666">
        <v>598680.3899999999</v>
      </c>
    </row>
    <row r="606" spans="1:14" ht="14.4" customHeight="1" x14ac:dyDescent="0.3">
      <c r="A606" s="661" t="s">
        <v>543</v>
      </c>
      <c r="B606" s="662" t="s">
        <v>2791</v>
      </c>
      <c r="C606" s="663" t="s">
        <v>553</v>
      </c>
      <c r="D606" s="664" t="s">
        <v>2793</v>
      </c>
      <c r="E606" s="663" t="s">
        <v>2321</v>
      </c>
      <c r="F606" s="664" t="s">
        <v>2801</v>
      </c>
      <c r="G606" s="663" t="s">
        <v>635</v>
      </c>
      <c r="H606" s="663" t="s">
        <v>2496</v>
      </c>
      <c r="I606" s="663" t="s">
        <v>2496</v>
      </c>
      <c r="J606" s="663" t="s">
        <v>2497</v>
      </c>
      <c r="K606" s="663" t="s">
        <v>2437</v>
      </c>
      <c r="L606" s="665">
        <v>34.659984931864109</v>
      </c>
      <c r="M606" s="665">
        <v>152</v>
      </c>
      <c r="N606" s="666">
        <v>5268.3177096433446</v>
      </c>
    </row>
    <row r="607" spans="1:14" ht="14.4" customHeight="1" x14ac:dyDescent="0.3">
      <c r="A607" s="661" t="s">
        <v>543</v>
      </c>
      <c r="B607" s="662" t="s">
        <v>2791</v>
      </c>
      <c r="C607" s="663" t="s">
        <v>553</v>
      </c>
      <c r="D607" s="664" t="s">
        <v>2793</v>
      </c>
      <c r="E607" s="663" t="s">
        <v>2321</v>
      </c>
      <c r="F607" s="664" t="s">
        <v>2801</v>
      </c>
      <c r="G607" s="663" t="s">
        <v>635</v>
      </c>
      <c r="H607" s="663" t="s">
        <v>2498</v>
      </c>
      <c r="I607" s="663" t="s">
        <v>2498</v>
      </c>
      <c r="J607" s="663" t="s">
        <v>2499</v>
      </c>
      <c r="K607" s="663" t="s">
        <v>2500</v>
      </c>
      <c r="L607" s="665">
        <v>55.209035019235522</v>
      </c>
      <c r="M607" s="665">
        <v>427</v>
      </c>
      <c r="N607" s="666">
        <v>23574.257953213568</v>
      </c>
    </row>
    <row r="608" spans="1:14" ht="14.4" customHeight="1" x14ac:dyDescent="0.3">
      <c r="A608" s="661" t="s">
        <v>543</v>
      </c>
      <c r="B608" s="662" t="s">
        <v>2791</v>
      </c>
      <c r="C608" s="663" t="s">
        <v>553</v>
      </c>
      <c r="D608" s="664" t="s">
        <v>2793</v>
      </c>
      <c r="E608" s="663" t="s">
        <v>2321</v>
      </c>
      <c r="F608" s="664" t="s">
        <v>2801</v>
      </c>
      <c r="G608" s="663" t="s">
        <v>635</v>
      </c>
      <c r="H608" s="663" t="s">
        <v>2501</v>
      </c>
      <c r="I608" s="663" t="s">
        <v>2501</v>
      </c>
      <c r="J608" s="663" t="s">
        <v>2502</v>
      </c>
      <c r="K608" s="663" t="s">
        <v>2431</v>
      </c>
      <c r="L608" s="665">
        <v>938.43789110117939</v>
      </c>
      <c r="M608" s="665">
        <v>246.1</v>
      </c>
      <c r="N608" s="666">
        <v>230949.56500000024</v>
      </c>
    </row>
    <row r="609" spans="1:14" ht="14.4" customHeight="1" x14ac:dyDescent="0.3">
      <c r="A609" s="661" t="s">
        <v>543</v>
      </c>
      <c r="B609" s="662" t="s">
        <v>2791</v>
      </c>
      <c r="C609" s="663" t="s">
        <v>553</v>
      </c>
      <c r="D609" s="664" t="s">
        <v>2793</v>
      </c>
      <c r="E609" s="663" t="s">
        <v>2321</v>
      </c>
      <c r="F609" s="664" t="s">
        <v>2801</v>
      </c>
      <c r="G609" s="663" t="s">
        <v>635</v>
      </c>
      <c r="H609" s="663" t="s">
        <v>2503</v>
      </c>
      <c r="I609" s="663" t="s">
        <v>2503</v>
      </c>
      <c r="J609" s="663" t="s">
        <v>2504</v>
      </c>
      <c r="K609" s="663" t="s">
        <v>2505</v>
      </c>
      <c r="L609" s="665">
        <v>540.87</v>
      </c>
      <c r="M609" s="665">
        <v>3</v>
      </c>
      <c r="N609" s="666">
        <v>1622.6100000000001</v>
      </c>
    </row>
    <row r="610" spans="1:14" ht="14.4" customHeight="1" x14ac:dyDescent="0.3">
      <c r="A610" s="661" t="s">
        <v>543</v>
      </c>
      <c r="B610" s="662" t="s">
        <v>2791</v>
      </c>
      <c r="C610" s="663" t="s">
        <v>553</v>
      </c>
      <c r="D610" s="664" t="s">
        <v>2793</v>
      </c>
      <c r="E610" s="663" t="s">
        <v>2506</v>
      </c>
      <c r="F610" s="664" t="s">
        <v>2802</v>
      </c>
      <c r="G610" s="663"/>
      <c r="H610" s="663" t="s">
        <v>2507</v>
      </c>
      <c r="I610" s="663" t="s">
        <v>2508</v>
      </c>
      <c r="J610" s="663" t="s">
        <v>2509</v>
      </c>
      <c r="K610" s="663" t="s">
        <v>2510</v>
      </c>
      <c r="L610" s="665">
        <v>2825.2603608289091</v>
      </c>
      <c r="M610" s="665">
        <v>343</v>
      </c>
      <c r="N610" s="666">
        <v>969064.30376431579</v>
      </c>
    </row>
    <row r="611" spans="1:14" ht="14.4" customHeight="1" x14ac:dyDescent="0.3">
      <c r="A611" s="661" t="s">
        <v>543</v>
      </c>
      <c r="B611" s="662" t="s">
        <v>2791</v>
      </c>
      <c r="C611" s="663" t="s">
        <v>553</v>
      </c>
      <c r="D611" s="664" t="s">
        <v>2793</v>
      </c>
      <c r="E611" s="663" t="s">
        <v>2506</v>
      </c>
      <c r="F611" s="664" t="s">
        <v>2802</v>
      </c>
      <c r="G611" s="663" t="s">
        <v>576</v>
      </c>
      <c r="H611" s="663" t="s">
        <v>2511</v>
      </c>
      <c r="I611" s="663" t="s">
        <v>2512</v>
      </c>
      <c r="J611" s="663" t="s">
        <v>2513</v>
      </c>
      <c r="K611" s="663" t="s">
        <v>2514</v>
      </c>
      <c r="L611" s="665">
        <v>108.82999999999998</v>
      </c>
      <c r="M611" s="665">
        <v>2</v>
      </c>
      <c r="N611" s="666">
        <v>217.65999999999997</v>
      </c>
    </row>
    <row r="612" spans="1:14" ht="14.4" customHeight="1" x14ac:dyDescent="0.3">
      <c r="A612" s="661" t="s">
        <v>543</v>
      </c>
      <c r="B612" s="662" t="s">
        <v>2791</v>
      </c>
      <c r="C612" s="663" t="s">
        <v>553</v>
      </c>
      <c r="D612" s="664" t="s">
        <v>2793</v>
      </c>
      <c r="E612" s="663" t="s">
        <v>2506</v>
      </c>
      <c r="F612" s="664" t="s">
        <v>2802</v>
      </c>
      <c r="G612" s="663" t="s">
        <v>576</v>
      </c>
      <c r="H612" s="663" t="s">
        <v>2515</v>
      </c>
      <c r="I612" s="663" t="s">
        <v>2516</v>
      </c>
      <c r="J612" s="663" t="s">
        <v>2517</v>
      </c>
      <c r="K612" s="663" t="s">
        <v>2518</v>
      </c>
      <c r="L612" s="665">
        <v>5579.2253901883432</v>
      </c>
      <c r="M612" s="665">
        <v>45</v>
      </c>
      <c r="N612" s="666">
        <v>251065.14255847543</v>
      </c>
    </row>
    <row r="613" spans="1:14" ht="14.4" customHeight="1" x14ac:dyDescent="0.3">
      <c r="A613" s="661" t="s">
        <v>543</v>
      </c>
      <c r="B613" s="662" t="s">
        <v>2791</v>
      </c>
      <c r="C613" s="663" t="s">
        <v>553</v>
      </c>
      <c r="D613" s="664" t="s">
        <v>2793</v>
      </c>
      <c r="E613" s="663" t="s">
        <v>2506</v>
      </c>
      <c r="F613" s="664" t="s">
        <v>2802</v>
      </c>
      <c r="G613" s="663" t="s">
        <v>576</v>
      </c>
      <c r="H613" s="663" t="s">
        <v>2519</v>
      </c>
      <c r="I613" s="663" t="s">
        <v>2520</v>
      </c>
      <c r="J613" s="663" t="s">
        <v>2521</v>
      </c>
      <c r="K613" s="663" t="s">
        <v>2522</v>
      </c>
      <c r="L613" s="665">
        <v>107.32999999999998</v>
      </c>
      <c r="M613" s="665">
        <v>4</v>
      </c>
      <c r="N613" s="666">
        <v>429.31999999999994</v>
      </c>
    </row>
    <row r="614" spans="1:14" ht="14.4" customHeight="1" x14ac:dyDescent="0.3">
      <c r="A614" s="661" t="s">
        <v>543</v>
      </c>
      <c r="B614" s="662" t="s">
        <v>2791</v>
      </c>
      <c r="C614" s="663" t="s">
        <v>553</v>
      </c>
      <c r="D614" s="664" t="s">
        <v>2793</v>
      </c>
      <c r="E614" s="663" t="s">
        <v>2506</v>
      </c>
      <c r="F614" s="664" t="s">
        <v>2802</v>
      </c>
      <c r="G614" s="663" t="s">
        <v>576</v>
      </c>
      <c r="H614" s="663" t="s">
        <v>2523</v>
      </c>
      <c r="I614" s="663" t="s">
        <v>2524</v>
      </c>
      <c r="J614" s="663" t="s">
        <v>2525</v>
      </c>
      <c r="K614" s="663" t="s">
        <v>2526</v>
      </c>
      <c r="L614" s="665">
        <v>4950</v>
      </c>
      <c r="M614" s="665">
        <v>253</v>
      </c>
      <c r="N614" s="666">
        <v>1252350</v>
      </c>
    </row>
    <row r="615" spans="1:14" ht="14.4" customHeight="1" x14ac:dyDescent="0.3">
      <c r="A615" s="661" t="s">
        <v>543</v>
      </c>
      <c r="B615" s="662" t="s">
        <v>2791</v>
      </c>
      <c r="C615" s="663" t="s">
        <v>553</v>
      </c>
      <c r="D615" s="664" t="s">
        <v>2793</v>
      </c>
      <c r="E615" s="663" t="s">
        <v>2506</v>
      </c>
      <c r="F615" s="664" t="s">
        <v>2802</v>
      </c>
      <c r="G615" s="663" t="s">
        <v>576</v>
      </c>
      <c r="H615" s="663" t="s">
        <v>2527</v>
      </c>
      <c r="I615" s="663" t="s">
        <v>2528</v>
      </c>
      <c r="J615" s="663" t="s">
        <v>2529</v>
      </c>
      <c r="K615" s="663" t="s">
        <v>2530</v>
      </c>
      <c r="L615" s="665">
        <v>262.59000000000009</v>
      </c>
      <c r="M615" s="665">
        <v>1</v>
      </c>
      <c r="N615" s="666">
        <v>262.59000000000009</v>
      </c>
    </row>
    <row r="616" spans="1:14" ht="14.4" customHeight="1" x14ac:dyDescent="0.3">
      <c r="A616" s="661" t="s">
        <v>543</v>
      </c>
      <c r="B616" s="662" t="s">
        <v>2791</v>
      </c>
      <c r="C616" s="663" t="s">
        <v>553</v>
      </c>
      <c r="D616" s="664" t="s">
        <v>2793</v>
      </c>
      <c r="E616" s="663" t="s">
        <v>2506</v>
      </c>
      <c r="F616" s="664" t="s">
        <v>2802</v>
      </c>
      <c r="G616" s="663" t="s">
        <v>576</v>
      </c>
      <c r="H616" s="663" t="s">
        <v>2531</v>
      </c>
      <c r="I616" s="663" t="s">
        <v>2531</v>
      </c>
      <c r="J616" s="663" t="s">
        <v>2532</v>
      </c>
      <c r="K616" s="663" t="s">
        <v>2533</v>
      </c>
      <c r="L616" s="665">
        <v>26178.194672619047</v>
      </c>
      <c r="M616" s="665">
        <v>8.4</v>
      </c>
      <c r="N616" s="666">
        <v>219896.83525</v>
      </c>
    </row>
    <row r="617" spans="1:14" ht="14.4" customHeight="1" x14ac:dyDescent="0.3">
      <c r="A617" s="661" t="s">
        <v>543</v>
      </c>
      <c r="B617" s="662" t="s">
        <v>2791</v>
      </c>
      <c r="C617" s="663" t="s">
        <v>553</v>
      </c>
      <c r="D617" s="664" t="s">
        <v>2793</v>
      </c>
      <c r="E617" s="663" t="s">
        <v>2506</v>
      </c>
      <c r="F617" s="664" t="s">
        <v>2802</v>
      </c>
      <c r="G617" s="663" t="s">
        <v>635</v>
      </c>
      <c r="H617" s="663" t="s">
        <v>2534</v>
      </c>
      <c r="I617" s="663" t="s">
        <v>2534</v>
      </c>
      <c r="J617" s="663" t="s">
        <v>2535</v>
      </c>
      <c r="K617" s="663" t="s">
        <v>2536</v>
      </c>
      <c r="L617" s="665">
        <v>159.5</v>
      </c>
      <c r="M617" s="665">
        <v>95.5</v>
      </c>
      <c r="N617" s="666">
        <v>15232.25</v>
      </c>
    </row>
    <row r="618" spans="1:14" ht="14.4" customHeight="1" x14ac:dyDescent="0.3">
      <c r="A618" s="661" t="s">
        <v>543</v>
      </c>
      <c r="B618" s="662" t="s">
        <v>2791</v>
      </c>
      <c r="C618" s="663" t="s">
        <v>553</v>
      </c>
      <c r="D618" s="664" t="s">
        <v>2793</v>
      </c>
      <c r="E618" s="663" t="s">
        <v>2506</v>
      </c>
      <c r="F618" s="664" t="s">
        <v>2802</v>
      </c>
      <c r="G618" s="663" t="s">
        <v>635</v>
      </c>
      <c r="H618" s="663" t="s">
        <v>2537</v>
      </c>
      <c r="I618" s="663" t="s">
        <v>2537</v>
      </c>
      <c r="J618" s="663" t="s">
        <v>2535</v>
      </c>
      <c r="K618" s="663" t="s">
        <v>2538</v>
      </c>
      <c r="L618" s="665">
        <v>308.00000000000011</v>
      </c>
      <c r="M618" s="665">
        <v>26.799999999999997</v>
      </c>
      <c r="N618" s="666">
        <v>8254.4000000000015</v>
      </c>
    </row>
    <row r="619" spans="1:14" ht="14.4" customHeight="1" x14ac:dyDescent="0.3">
      <c r="A619" s="661" t="s">
        <v>543</v>
      </c>
      <c r="B619" s="662" t="s">
        <v>2791</v>
      </c>
      <c r="C619" s="663" t="s">
        <v>553</v>
      </c>
      <c r="D619" s="664" t="s">
        <v>2793</v>
      </c>
      <c r="E619" s="663" t="s">
        <v>2506</v>
      </c>
      <c r="F619" s="664" t="s">
        <v>2802</v>
      </c>
      <c r="G619" s="663" t="s">
        <v>635</v>
      </c>
      <c r="H619" s="663" t="s">
        <v>2539</v>
      </c>
      <c r="I619" s="663" t="s">
        <v>2539</v>
      </c>
      <c r="J619" s="663" t="s">
        <v>2540</v>
      </c>
      <c r="K619" s="663" t="s">
        <v>2510</v>
      </c>
      <c r="L619" s="665">
        <v>493.45999999999992</v>
      </c>
      <c r="M619" s="665">
        <v>40</v>
      </c>
      <c r="N619" s="666">
        <v>19738.399999999998</v>
      </c>
    </row>
    <row r="620" spans="1:14" ht="14.4" customHeight="1" x14ac:dyDescent="0.3">
      <c r="A620" s="661" t="s">
        <v>543</v>
      </c>
      <c r="B620" s="662" t="s">
        <v>2791</v>
      </c>
      <c r="C620" s="663" t="s">
        <v>553</v>
      </c>
      <c r="D620" s="664" t="s">
        <v>2793</v>
      </c>
      <c r="E620" s="663" t="s">
        <v>2541</v>
      </c>
      <c r="F620" s="664" t="s">
        <v>2803</v>
      </c>
      <c r="G620" s="663"/>
      <c r="H620" s="663"/>
      <c r="I620" s="663" t="s">
        <v>2542</v>
      </c>
      <c r="J620" s="663" t="s">
        <v>2543</v>
      </c>
      <c r="K620" s="663"/>
      <c r="L620" s="665">
        <v>9500</v>
      </c>
      <c r="M620" s="665">
        <v>35</v>
      </c>
      <c r="N620" s="666">
        <v>332500</v>
      </c>
    </row>
    <row r="621" spans="1:14" ht="14.4" customHeight="1" x14ac:dyDescent="0.3">
      <c r="A621" s="661" t="s">
        <v>543</v>
      </c>
      <c r="B621" s="662" t="s">
        <v>2791</v>
      </c>
      <c r="C621" s="663" t="s">
        <v>553</v>
      </c>
      <c r="D621" s="664" t="s">
        <v>2793</v>
      </c>
      <c r="E621" s="663" t="s">
        <v>2541</v>
      </c>
      <c r="F621" s="664" t="s">
        <v>2803</v>
      </c>
      <c r="G621" s="663"/>
      <c r="H621" s="663"/>
      <c r="I621" s="663" t="s">
        <v>2544</v>
      </c>
      <c r="J621" s="663" t="s">
        <v>2545</v>
      </c>
      <c r="K621" s="663"/>
      <c r="L621" s="665">
        <v>4750</v>
      </c>
      <c r="M621" s="665">
        <v>9</v>
      </c>
      <c r="N621" s="666">
        <v>42750</v>
      </c>
    </row>
    <row r="622" spans="1:14" ht="14.4" customHeight="1" x14ac:dyDescent="0.3">
      <c r="A622" s="661" t="s">
        <v>543</v>
      </c>
      <c r="B622" s="662" t="s">
        <v>2791</v>
      </c>
      <c r="C622" s="663" t="s">
        <v>553</v>
      </c>
      <c r="D622" s="664" t="s">
        <v>2793</v>
      </c>
      <c r="E622" s="663" t="s">
        <v>2541</v>
      </c>
      <c r="F622" s="664" t="s">
        <v>2803</v>
      </c>
      <c r="G622" s="663"/>
      <c r="H622" s="663"/>
      <c r="I622" s="663" t="s">
        <v>2546</v>
      </c>
      <c r="J622" s="663" t="s">
        <v>2547</v>
      </c>
      <c r="K622" s="663"/>
      <c r="L622" s="665">
        <v>9559</v>
      </c>
      <c r="M622" s="665">
        <v>1</v>
      </c>
      <c r="N622" s="666">
        <v>9559</v>
      </c>
    </row>
    <row r="623" spans="1:14" ht="14.4" customHeight="1" x14ac:dyDescent="0.3">
      <c r="A623" s="661" t="s">
        <v>543</v>
      </c>
      <c r="B623" s="662" t="s">
        <v>2791</v>
      </c>
      <c r="C623" s="663" t="s">
        <v>553</v>
      </c>
      <c r="D623" s="664" t="s">
        <v>2793</v>
      </c>
      <c r="E623" s="663" t="s">
        <v>2541</v>
      </c>
      <c r="F623" s="664" t="s">
        <v>2803</v>
      </c>
      <c r="G623" s="663"/>
      <c r="H623" s="663"/>
      <c r="I623" s="663" t="s">
        <v>2548</v>
      </c>
      <c r="J623" s="663" t="s">
        <v>2549</v>
      </c>
      <c r="K623" s="663"/>
      <c r="L623" s="665">
        <v>7797.238000000003</v>
      </c>
      <c r="M623" s="665">
        <v>130</v>
      </c>
      <c r="N623" s="666">
        <v>1013640.9400000004</v>
      </c>
    </row>
    <row r="624" spans="1:14" ht="14.4" customHeight="1" x14ac:dyDescent="0.3">
      <c r="A624" s="661" t="s">
        <v>543</v>
      </c>
      <c r="B624" s="662" t="s">
        <v>2791</v>
      </c>
      <c r="C624" s="663" t="s">
        <v>553</v>
      </c>
      <c r="D624" s="664" t="s">
        <v>2793</v>
      </c>
      <c r="E624" s="663" t="s">
        <v>2541</v>
      </c>
      <c r="F624" s="664" t="s">
        <v>2803</v>
      </c>
      <c r="G624" s="663"/>
      <c r="H624" s="663"/>
      <c r="I624" s="663" t="s">
        <v>2550</v>
      </c>
      <c r="J624" s="663" t="s">
        <v>2551</v>
      </c>
      <c r="K624" s="663" t="s">
        <v>2552</v>
      </c>
      <c r="L624" s="665">
        <v>1260.7346938775511</v>
      </c>
      <c r="M624" s="665">
        <v>196</v>
      </c>
      <c r="N624" s="666">
        <v>247104</v>
      </c>
    </row>
    <row r="625" spans="1:14" ht="14.4" customHeight="1" x14ac:dyDescent="0.3">
      <c r="A625" s="661" t="s">
        <v>543</v>
      </c>
      <c r="B625" s="662" t="s">
        <v>2791</v>
      </c>
      <c r="C625" s="663" t="s">
        <v>553</v>
      </c>
      <c r="D625" s="664" t="s">
        <v>2793</v>
      </c>
      <c r="E625" s="663" t="s">
        <v>2541</v>
      </c>
      <c r="F625" s="664" t="s">
        <v>2803</v>
      </c>
      <c r="G625" s="663"/>
      <c r="H625" s="663"/>
      <c r="I625" s="663" t="s">
        <v>2553</v>
      </c>
      <c r="J625" s="663" t="s">
        <v>2554</v>
      </c>
      <c r="K625" s="663"/>
      <c r="L625" s="665">
        <v>3967.7215686274503</v>
      </c>
      <c r="M625" s="665">
        <v>102</v>
      </c>
      <c r="N625" s="666">
        <v>404707.59999999992</v>
      </c>
    </row>
    <row r="626" spans="1:14" ht="14.4" customHeight="1" x14ac:dyDescent="0.3">
      <c r="A626" s="661" t="s">
        <v>543</v>
      </c>
      <c r="B626" s="662" t="s">
        <v>2791</v>
      </c>
      <c r="C626" s="663" t="s">
        <v>553</v>
      </c>
      <c r="D626" s="664" t="s">
        <v>2793</v>
      </c>
      <c r="E626" s="663" t="s">
        <v>2541</v>
      </c>
      <c r="F626" s="664" t="s">
        <v>2803</v>
      </c>
      <c r="G626" s="663"/>
      <c r="H626" s="663"/>
      <c r="I626" s="663" t="s">
        <v>2555</v>
      </c>
      <c r="J626" s="663" t="s">
        <v>2556</v>
      </c>
      <c r="K626" s="663"/>
      <c r="L626" s="665">
        <v>2945.7999999999997</v>
      </c>
      <c r="M626" s="665">
        <v>24</v>
      </c>
      <c r="N626" s="666">
        <v>70699.199999999997</v>
      </c>
    </row>
    <row r="627" spans="1:14" ht="14.4" customHeight="1" x14ac:dyDescent="0.3">
      <c r="A627" s="661" t="s">
        <v>543</v>
      </c>
      <c r="B627" s="662" t="s">
        <v>2791</v>
      </c>
      <c r="C627" s="663" t="s">
        <v>553</v>
      </c>
      <c r="D627" s="664" t="s">
        <v>2793</v>
      </c>
      <c r="E627" s="663" t="s">
        <v>2541</v>
      </c>
      <c r="F627" s="664" t="s">
        <v>2803</v>
      </c>
      <c r="G627" s="663"/>
      <c r="H627" s="663"/>
      <c r="I627" s="663" t="s">
        <v>2557</v>
      </c>
      <c r="J627" s="663" t="s">
        <v>2558</v>
      </c>
      <c r="K627" s="663" t="s">
        <v>2559</v>
      </c>
      <c r="L627" s="665">
        <v>2310</v>
      </c>
      <c r="M627" s="665">
        <v>2</v>
      </c>
      <c r="N627" s="666">
        <v>4620</v>
      </c>
    </row>
    <row r="628" spans="1:14" ht="14.4" customHeight="1" x14ac:dyDescent="0.3">
      <c r="A628" s="661" t="s">
        <v>543</v>
      </c>
      <c r="B628" s="662" t="s">
        <v>2791</v>
      </c>
      <c r="C628" s="663" t="s">
        <v>553</v>
      </c>
      <c r="D628" s="664" t="s">
        <v>2793</v>
      </c>
      <c r="E628" s="663" t="s">
        <v>2560</v>
      </c>
      <c r="F628" s="664" t="s">
        <v>2804</v>
      </c>
      <c r="G628" s="663" t="s">
        <v>576</v>
      </c>
      <c r="H628" s="663" t="s">
        <v>2561</v>
      </c>
      <c r="I628" s="663" t="s">
        <v>2562</v>
      </c>
      <c r="J628" s="663" t="s">
        <v>2563</v>
      </c>
      <c r="K628" s="663" t="s">
        <v>2564</v>
      </c>
      <c r="L628" s="665">
        <v>3787.1700000000005</v>
      </c>
      <c r="M628" s="665">
        <v>14</v>
      </c>
      <c r="N628" s="666">
        <v>53020.380000000005</v>
      </c>
    </row>
    <row r="629" spans="1:14" ht="14.4" customHeight="1" x14ac:dyDescent="0.3">
      <c r="A629" s="661" t="s">
        <v>543</v>
      </c>
      <c r="B629" s="662" t="s">
        <v>2791</v>
      </c>
      <c r="C629" s="663" t="s">
        <v>553</v>
      </c>
      <c r="D629" s="664" t="s">
        <v>2793</v>
      </c>
      <c r="E629" s="663" t="s">
        <v>2560</v>
      </c>
      <c r="F629" s="664" t="s">
        <v>2804</v>
      </c>
      <c r="G629" s="663" t="s">
        <v>576</v>
      </c>
      <c r="H629" s="663" t="s">
        <v>2565</v>
      </c>
      <c r="I629" s="663" t="s">
        <v>2566</v>
      </c>
      <c r="J629" s="663" t="s">
        <v>2567</v>
      </c>
      <c r="K629" s="663" t="s">
        <v>2568</v>
      </c>
      <c r="L629" s="665">
        <v>2081.2000000000003</v>
      </c>
      <c r="M629" s="665">
        <v>16</v>
      </c>
      <c r="N629" s="666">
        <v>33299.200000000004</v>
      </c>
    </row>
    <row r="630" spans="1:14" ht="14.4" customHeight="1" x14ac:dyDescent="0.3">
      <c r="A630" s="661" t="s">
        <v>543</v>
      </c>
      <c r="B630" s="662" t="s">
        <v>2791</v>
      </c>
      <c r="C630" s="663" t="s">
        <v>553</v>
      </c>
      <c r="D630" s="664" t="s">
        <v>2793</v>
      </c>
      <c r="E630" s="663" t="s">
        <v>2560</v>
      </c>
      <c r="F630" s="664" t="s">
        <v>2804</v>
      </c>
      <c r="G630" s="663" t="s">
        <v>576</v>
      </c>
      <c r="H630" s="663" t="s">
        <v>2569</v>
      </c>
      <c r="I630" s="663" t="s">
        <v>2570</v>
      </c>
      <c r="J630" s="663" t="s">
        <v>2571</v>
      </c>
      <c r="K630" s="663" t="s">
        <v>1296</v>
      </c>
      <c r="L630" s="665">
        <v>304.1611111111111</v>
      </c>
      <c r="M630" s="665">
        <v>90</v>
      </c>
      <c r="N630" s="666">
        <v>27374.5</v>
      </c>
    </row>
    <row r="631" spans="1:14" ht="14.4" customHeight="1" x14ac:dyDescent="0.3">
      <c r="A631" s="661" t="s">
        <v>543</v>
      </c>
      <c r="B631" s="662" t="s">
        <v>2791</v>
      </c>
      <c r="C631" s="663" t="s">
        <v>553</v>
      </c>
      <c r="D631" s="664" t="s">
        <v>2793</v>
      </c>
      <c r="E631" s="663" t="s">
        <v>2560</v>
      </c>
      <c r="F631" s="664" t="s">
        <v>2804</v>
      </c>
      <c r="G631" s="663" t="s">
        <v>576</v>
      </c>
      <c r="H631" s="663" t="s">
        <v>2572</v>
      </c>
      <c r="I631" s="663" t="s">
        <v>2573</v>
      </c>
      <c r="J631" s="663" t="s">
        <v>2574</v>
      </c>
      <c r="K631" s="663" t="s">
        <v>2575</v>
      </c>
      <c r="L631" s="665">
        <v>3673.7771428571432</v>
      </c>
      <c r="M631" s="665">
        <v>7</v>
      </c>
      <c r="N631" s="666">
        <v>25716.440000000002</v>
      </c>
    </row>
    <row r="632" spans="1:14" ht="14.4" customHeight="1" x14ac:dyDescent="0.3">
      <c r="A632" s="661" t="s">
        <v>543</v>
      </c>
      <c r="B632" s="662" t="s">
        <v>2791</v>
      </c>
      <c r="C632" s="663" t="s">
        <v>553</v>
      </c>
      <c r="D632" s="664" t="s">
        <v>2793</v>
      </c>
      <c r="E632" s="663" t="s">
        <v>2560</v>
      </c>
      <c r="F632" s="664" t="s">
        <v>2804</v>
      </c>
      <c r="G632" s="663" t="s">
        <v>576</v>
      </c>
      <c r="H632" s="663" t="s">
        <v>2576</v>
      </c>
      <c r="I632" s="663" t="s">
        <v>2577</v>
      </c>
      <c r="J632" s="663" t="s">
        <v>2578</v>
      </c>
      <c r="K632" s="663" t="s">
        <v>2579</v>
      </c>
      <c r="L632" s="665">
        <v>2395.0299999999997</v>
      </c>
      <c r="M632" s="665">
        <v>2</v>
      </c>
      <c r="N632" s="666">
        <v>4790.0599999999995</v>
      </c>
    </row>
    <row r="633" spans="1:14" ht="14.4" customHeight="1" x14ac:dyDescent="0.3">
      <c r="A633" s="661" t="s">
        <v>543</v>
      </c>
      <c r="B633" s="662" t="s">
        <v>2791</v>
      </c>
      <c r="C633" s="663" t="s">
        <v>553</v>
      </c>
      <c r="D633" s="664" t="s">
        <v>2793</v>
      </c>
      <c r="E633" s="663" t="s">
        <v>2560</v>
      </c>
      <c r="F633" s="664" t="s">
        <v>2804</v>
      </c>
      <c r="G633" s="663" t="s">
        <v>576</v>
      </c>
      <c r="H633" s="663" t="s">
        <v>2580</v>
      </c>
      <c r="I633" s="663" t="s">
        <v>2581</v>
      </c>
      <c r="J633" s="663" t="s">
        <v>2582</v>
      </c>
      <c r="K633" s="663" t="s">
        <v>2579</v>
      </c>
      <c r="L633" s="665">
        <v>2192.8892073594848</v>
      </c>
      <c r="M633" s="665">
        <v>62</v>
      </c>
      <c r="N633" s="666">
        <v>135959.13085628804</v>
      </c>
    </row>
    <row r="634" spans="1:14" ht="14.4" customHeight="1" x14ac:dyDescent="0.3">
      <c r="A634" s="661" t="s">
        <v>543</v>
      </c>
      <c r="B634" s="662" t="s">
        <v>2791</v>
      </c>
      <c r="C634" s="663" t="s">
        <v>553</v>
      </c>
      <c r="D634" s="664" t="s">
        <v>2793</v>
      </c>
      <c r="E634" s="663" t="s">
        <v>2560</v>
      </c>
      <c r="F634" s="664" t="s">
        <v>2804</v>
      </c>
      <c r="G634" s="663" t="s">
        <v>576</v>
      </c>
      <c r="H634" s="663" t="s">
        <v>2583</v>
      </c>
      <c r="I634" s="663" t="s">
        <v>2584</v>
      </c>
      <c r="J634" s="663" t="s">
        <v>2585</v>
      </c>
      <c r="K634" s="663" t="s">
        <v>2579</v>
      </c>
      <c r="L634" s="665">
        <v>2481.3705630503523</v>
      </c>
      <c r="M634" s="665">
        <v>34</v>
      </c>
      <c r="N634" s="666">
        <v>84366.599143711981</v>
      </c>
    </row>
    <row r="635" spans="1:14" ht="14.4" customHeight="1" x14ac:dyDescent="0.3">
      <c r="A635" s="661" t="s">
        <v>543</v>
      </c>
      <c r="B635" s="662" t="s">
        <v>2791</v>
      </c>
      <c r="C635" s="663" t="s">
        <v>553</v>
      </c>
      <c r="D635" s="664" t="s">
        <v>2793</v>
      </c>
      <c r="E635" s="663" t="s">
        <v>2560</v>
      </c>
      <c r="F635" s="664" t="s">
        <v>2804</v>
      </c>
      <c r="G635" s="663" t="s">
        <v>576</v>
      </c>
      <c r="H635" s="663" t="s">
        <v>2586</v>
      </c>
      <c r="I635" s="663" t="s">
        <v>2587</v>
      </c>
      <c r="J635" s="663" t="s">
        <v>2563</v>
      </c>
      <c r="K635" s="663" t="s">
        <v>2588</v>
      </c>
      <c r="L635" s="665">
        <v>2739.1699999999996</v>
      </c>
      <c r="M635" s="665">
        <v>32</v>
      </c>
      <c r="N635" s="666">
        <v>87653.439999999988</v>
      </c>
    </row>
    <row r="636" spans="1:14" ht="14.4" customHeight="1" x14ac:dyDescent="0.3">
      <c r="A636" s="661" t="s">
        <v>543</v>
      </c>
      <c r="B636" s="662" t="s">
        <v>2791</v>
      </c>
      <c r="C636" s="663" t="s">
        <v>553</v>
      </c>
      <c r="D636" s="664" t="s">
        <v>2793</v>
      </c>
      <c r="E636" s="663" t="s">
        <v>2560</v>
      </c>
      <c r="F636" s="664" t="s">
        <v>2804</v>
      </c>
      <c r="G636" s="663" t="s">
        <v>576</v>
      </c>
      <c r="H636" s="663" t="s">
        <v>2589</v>
      </c>
      <c r="I636" s="663" t="s">
        <v>2589</v>
      </c>
      <c r="J636" s="663" t="s">
        <v>2590</v>
      </c>
      <c r="K636" s="663" t="s">
        <v>2591</v>
      </c>
      <c r="L636" s="665">
        <v>3462.4567118959867</v>
      </c>
      <c r="M636" s="665">
        <v>102.4</v>
      </c>
      <c r="N636" s="666">
        <v>354555.56729814905</v>
      </c>
    </row>
    <row r="637" spans="1:14" ht="14.4" customHeight="1" x14ac:dyDescent="0.3">
      <c r="A637" s="661" t="s">
        <v>543</v>
      </c>
      <c r="B637" s="662" t="s">
        <v>2791</v>
      </c>
      <c r="C637" s="663" t="s">
        <v>553</v>
      </c>
      <c r="D637" s="664" t="s">
        <v>2793</v>
      </c>
      <c r="E637" s="663" t="s">
        <v>2560</v>
      </c>
      <c r="F637" s="664" t="s">
        <v>2804</v>
      </c>
      <c r="G637" s="663" t="s">
        <v>576</v>
      </c>
      <c r="H637" s="663" t="s">
        <v>2592</v>
      </c>
      <c r="I637" s="663" t="s">
        <v>2593</v>
      </c>
      <c r="J637" s="663" t="s">
        <v>2594</v>
      </c>
      <c r="K637" s="663" t="s">
        <v>2595</v>
      </c>
      <c r="L637" s="665">
        <v>2188.9499999999998</v>
      </c>
      <c r="M637" s="665">
        <v>7</v>
      </c>
      <c r="N637" s="666">
        <v>15322.649999999998</v>
      </c>
    </row>
    <row r="638" spans="1:14" ht="14.4" customHeight="1" x14ac:dyDescent="0.3">
      <c r="A638" s="661" t="s">
        <v>543</v>
      </c>
      <c r="B638" s="662" t="s">
        <v>2791</v>
      </c>
      <c r="C638" s="663" t="s">
        <v>553</v>
      </c>
      <c r="D638" s="664" t="s">
        <v>2793</v>
      </c>
      <c r="E638" s="663" t="s">
        <v>2560</v>
      </c>
      <c r="F638" s="664" t="s">
        <v>2804</v>
      </c>
      <c r="G638" s="663" t="s">
        <v>576</v>
      </c>
      <c r="H638" s="663" t="s">
        <v>2596</v>
      </c>
      <c r="I638" s="663" t="s">
        <v>2597</v>
      </c>
      <c r="J638" s="663" t="s">
        <v>2598</v>
      </c>
      <c r="K638" s="663" t="s">
        <v>2599</v>
      </c>
      <c r="L638" s="665">
        <v>3740</v>
      </c>
      <c r="M638" s="665">
        <v>4</v>
      </c>
      <c r="N638" s="666">
        <v>14960</v>
      </c>
    </row>
    <row r="639" spans="1:14" ht="14.4" customHeight="1" x14ac:dyDescent="0.3">
      <c r="A639" s="661" t="s">
        <v>543</v>
      </c>
      <c r="B639" s="662" t="s">
        <v>2791</v>
      </c>
      <c r="C639" s="663" t="s">
        <v>553</v>
      </c>
      <c r="D639" s="664" t="s">
        <v>2793</v>
      </c>
      <c r="E639" s="663" t="s">
        <v>2560</v>
      </c>
      <c r="F639" s="664" t="s">
        <v>2804</v>
      </c>
      <c r="G639" s="663" t="s">
        <v>576</v>
      </c>
      <c r="H639" s="663" t="s">
        <v>2600</v>
      </c>
      <c r="I639" s="663" t="s">
        <v>2601</v>
      </c>
      <c r="J639" s="663" t="s">
        <v>2602</v>
      </c>
      <c r="K639" s="663" t="s">
        <v>2599</v>
      </c>
      <c r="L639" s="665">
        <v>3828</v>
      </c>
      <c r="M639" s="665">
        <v>6</v>
      </c>
      <c r="N639" s="666">
        <v>22968</v>
      </c>
    </row>
    <row r="640" spans="1:14" ht="14.4" customHeight="1" x14ac:dyDescent="0.3">
      <c r="A640" s="661" t="s">
        <v>543</v>
      </c>
      <c r="B640" s="662" t="s">
        <v>2791</v>
      </c>
      <c r="C640" s="663" t="s">
        <v>553</v>
      </c>
      <c r="D640" s="664" t="s">
        <v>2793</v>
      </c>
      <c r="E640" s="663" t="s">
        <v>2560</v>
      </c>
      <c r="F640" s="664" t="s">
        <v>2804</v>
      </c>
      <c r="G640" s="663" t="s">
        <v>576</v>
      </c>
      <c r="H640" s="663" t="s">
        <v>2603</v>
      </c>
      <c r="I640" s="663" t="s">
        <v>2604</v>
      </c>
      <c r="J640" s="663" t="s">
        <v>2605</v>
      </c>
      <c r="K640" s="663" t="s">
        <v>2606</v>
      </c>
      <c r="L640" s="665">
        <v>2221.3399999999997</v>
      </c>
      <c r="M640" s="665">
        <v>24</v>
      </c>
      <c r="N640" s="666">
        <v>53312.159999999989</v>
      </c>
    </row>
    <row r="641" spans="1:14" ht="14.4" customHeight="1" x14ac:dyDescent="0.3">
      <c r="A641" s="661" t="s">
        <v>543</v>
      </c>
      <c r="B641" s="662" t="s">
        <v>2791</v>
      </c>
      <c r="C641" s="663" t="s">
        <v>553</v>
      </c>
      <c r="D641" s="664" t="s">
        <v>2793</v>
      </c>
      <c r="E641" s="663" t="s">
        <v>2560</v>
      </c>
      <c r="F641" s="664" t="s">
        <v>2804</v>
      </c>
      <c r="G641" s="663" t="s">
        <v>576</v>
      </c>
      <c r="H641" s="663" t="s">
        <v>2607</v>
      </c>
      <c r="I641" s="663" t="s">
        <v>2608</v>
      </c>
      <c r="J641" s="663" t="s">
        <v>2609</v>
      </c>
      <c r="K641" s="663" t="s">
        <v>2610</v>
      </c>
      <c r="L641" s="665">
        <v>1671.9200000000003</v>
      </c>
      <c r="M641" s="665">
        <v>4.2</v>
      </c>
      <c r="N641" s="666">
        <v>7022.0640000000012</v>
      </c>
    </row>
    <row r="642" spans="1:14" ht="14.4" customHeight="1" x14ac:dyDescent="0.3">
      <c r="A642" s="661" t="s">
        <v>543</v>
      </c>
      <c r="B642" s="662" t="s">
        <v>2791</v>
      </c>
      <c r="C642" s="663" t="s">
        <v>553</v>
      </c>
      <c r="D642" s="664" t="s">
        <v>2793</v>
      </c>
      <c r="E642" s="663" t="s">
        <v>2560</v>
      </c>
      <c r="F642" s="664" t="s">
        <v>2804</v>
      </c>
      <c r="G642" s="663" t="s">
        <v>576</v>
      </c>
      <c r="H642" s="663" t="s">
        <v>2611</v>
      </c>
      <c r="I642" s="663" t="s">
        <v>2611</v>
      </c>
      <c r="J642" s="663" t="s">
        <v>2612</v>
      </c>
      <c r="K642" s="663" t="s">
        <v>2613</v>
      </c>
      <c r="L642" s="665">
        <v>2838</v>
      </c>
      <c r="M642" s="665">
        <v>1</v>
      </c>
      <c r="N642" s="666">
        <v>2838</v>
      </c>
    </row>
    <row r="643" spans="1:14" ht="14.4" customHeight="1" x14ac:dyDescent="0.3">
      <c r="A643" s="661" t="s">
        <v>543</v>
      </c>
      <c r="B643" s="662" t="s">
        <v>2791</v>
      </c>
      <c r="C643" s="663" t="s">
        <v>553</v>
      </c>
      <c r="D643" s="664" t="s">
        <v>2793</v>
      </c>
      <c r="E643" s="663" t="s">
        <v>2560</v>
      </c>
      <c r="F643" s="664" t="s">
        <v>2804</v>
      </c>
      <c r="G643" s="663" t="s">
        <v>576</v>
      </c>
      <c r="H643" s="663" t="s">
        <v>2614</v>
      </c>
      <c r="I643" s="663" t="s">
        <v>2614</v>
      </c>
      <c r="J643" s="663" t="s">
        <v>2615</v>
      </c>
      <c r="K643" s="663" t="s">
        <v>2616</v>
      </c>
      <c r="L643" s="665">
        <v>4043.29</v>
      </c>
      <c r="M643" s="665">
        <v>2</v>
      </c>
      <c r="N643" s="666">
        <v>8086.58</v>
      </c>
    </row>
    <row r="644" spans="1:14" ht="14.4" customHeight="1" x14ac:dyDescent="0.3">
      <c r="A644" s="661" t="s">
        <v>543</v>
      </c>
      <c r="B644" s="662" t="s">
        <v>2791</v>
      </c>
      <c r="C644" s="663" t="s">
        <v>556</v>
      </c>
      <c r="D644" s="664" t="s">
        <v>2794</v>
      </c>
      <c r="E644" s="663" t="s">
        <v>571</v>
      </c>
      <c r="F644" s="664" t="s">
        <v>2798</v>
      </c>
      <c r="G644" s="663"/>
      <c r="H644" s="663" t="s">
        <v>656</v>
      </c>
      <c r="I644" s="663" t="s">
        <v>657</v>
      </c>
      <c r="J644" s="663" t="s">
        <v>658</v>
      </c>
      <c r="K644" s="663" t="s">
        <v>659</v>
      </c>
      <c r="L644" s="665">
        <v>119.05666666666663</v>
      </c>
      <c r="M644" s="665">
        <v>6</v>
      </c>
      <c r="N644" s="666">
        <v>714.3399999999998</v>
      </c>
    </row>
    <row r="645" spans="1:14" ht="14.4" customHeight="1" x14ac:dyDescent="0.3">
      <c r="A645" s="661" t="s">
        <v>543</v>
      </c>
      <c r="B645" s="662" t="s">
        <v>2791</v>
      </c>
      <c r="C645" s="663" t="s">
        <v>556</v>
      </c>
      <c r="D645" s="664" t="s">
        <v>2794</v>
      </c>
      <c r="E645" s="663" t="s">
        <v>571</v>
      </c>
      <c r="F645" s="664" t="s">
        <v>2798</v>
      </c>
      <c r="G645" s="663"/>
      <c r="H645" s="663" t="s">
        <v>2617</v>
      </c>
      <c r="I645" s="663" t="s">
        <v>2618</v>
      </c>
      <c r="J645" s="663" t="s">
        <v>574</v>
      </c>
      <c r="K645" s="663" t="s">
        <v>2619</v>
      </c>
      <c r="L645" s="665">
        <v>133.59808789387168</v>
      </c>
      <c r="M645" s="665">
        <v>23</v>
      </c>
      <c r="N645" s="666">
        <v>3072.7560215590483</v>
      </c>
    </row>
    <row r="646" spans="1:14" ht="14.4" customHeight="1" x14ac:dyDescent="0.3">
      <c r="A646" s="661" t="s">
        <v>543</v>
      </c>
      <c r="B646" s="662" t="s">
        <v>2791</v>
      </c>
      <c r="C646" s="663" t="s">
        <v>556</v>
      </c>
      <c r="D646" s="664" t="s">
        <v>2794</v>
      </c>
      <c r="E646" s="663" t="s">
        <v>571</v>
      </c>
      <c r="F646" s="664" t="s">
        <v>2798</v>
      </c>
      <c r="G646" s="663"/>
      <c r="H646" s="663" t="s">
        <v>572</v>
      </c>
      <c r="I646" s="663" t="s">
        <v>573</v>
      </c>
      <c r="J646" s="663" t="s">
        <v>574</v>
      </c>
      <c r="K646" s="663" t="s">
        <v>575</v>
      </c>
      <c r="L646" s="665">
        <v>154.33755669410971</v>
      </c>
      <c r="M646" s="665">
        <v>89</v>
      </c>
      <c r="N646" s="666">
        <v>13736.042545775763</v>
      </c>
    </row>
    <row r="647" spans="1:14" ht="14.4" customHeight="1" x14ac:dyDescent="0.3">
      <c r="A647" s="661" t="s">
        <v>543</v>
      </c>
      <c r="B647" s="662" t="s">
        <v>2791</v>
      </c>
      <c r="C647" s="663" t="s">
        <v>556</v>
      </c>
      <c r="D647" s="664" t="s">
        <v>2794</v>
      </c>
      <c r="E647" s="663" t="s">
        <v>571</v>
      </c>
      <c r="F647" s="664" t="s">
        <v>2798</v>
      </c>
      <c r="G647" s="663"/>
      <c r="H647" s="663" t="s">
        <v>2620</v>
      </c>
      <c r="I647" s="663" t="s">
        <v>624</v>
      </c>
      <c r="J647" s="663" t="s">
        <v>2621</v>
      </c>
      <c r="K647" s="663" t="s">
        <v>2622</v>
      </c>
      <c r="L647" s="665">
        <v>781.16499999999996</v>
      </c>
      <c r="M647" s="665">
        <v>2</v>
      </c>
      <c r="N647" s="666">
        <v>1562.33</v>
      </c>
    </row>
    <row r="648" spans="1:14" ht="14.4" customHeight="1" x14ac:dyDescent="0.3">
      <c r="A648" s="661" t="s">
        <v>543</v>
      </c>
      <c r="B648" s="662" t="s">
        <v>2791</v>
      </c>
      <c r="C648" s="663" t="s">
        <v>556</v>
      </c>
      <c r="D648" s="664" t="s">
        <v>2794</v>
      </c>
      <c r="E648" s="663" t="s">
        <v>571</v>
      </c>
      <c r="F648" s="664" t="s">
        <v>2798</v>
      </c>
      <c r="G648" s="663" t="s">
        <v>576</v>
      </c>
      <c r="H648" s="663" t="s">
        <v>692</v>
      </c>
      <c r="I648" s="663" t="s">
        <v>692</v>
      </c>
      <c r="J648" s="663" t="s">
        <v>690</v>
      </c>
      <c r="K648" s="663" t="s">
        <v>693</v>
      </c>
      <c r="L648" s="665">
        <v>222.20000000000005</v>
      </c>
      <c r="M648" s="665">
        <v>0.7</v>
      </c>
      <c r="N648" s="666">
        <v>155.54000000000002</v>
      </c>
    </row>
    <row r="649" spans="1:14" ht="14.4" customHeight="1" x14ac:dyDescent="0.3">
      <c r="A649" s="661" t="s">
        <v>543</v>
      </c>
      <c r="B649" s="662" t="s">
        <v>2791</v>
      </c>
      <c r="C649" s="663" t="s">
        <v>556</v>
      </c>
      <c r="D649" s="664" t="s">
        <v>2794</v>
      </c>
      <c r="E649" s="663" t="s">
        <v>571</v>
      </c>
      <c r="F649" s="664" t="s">
        <v>2798</v>
      </c>
      <c r="G649" s="663" t="s">
        <v>576</v>
      </c>
      <c r="H649" s="663" t="s">
        <v>698</v>
      </c>
      <c r="I649" s="663" t="s">
        <v>699</v>
      </c>
      <c r="J649" s="663" t="s">
        <v>700</v>
      </c>
      <c r="K649" s="663" t="s">
        <v>701</v>
      </c>
      <c r="L649" s="665">
        <v>87.036071403194839</v>
      </c>
      <c r="M649" s="665">
        <v>56</v>
      </c>
      <c r="N649" s="666">
        <v>4874.0199985789113</v>
      </c>
    </row>
    <row r="650" spans="1:14" ht="14.4" customHeight="1" x14ac:dyDescent="0.3">
      <c r="A650" s="661" t="s">
        <v>543</v>
      </c>
      <c r="B650" s="662" t="s">
        <v>2791</v>
      </c>
      <c r="C650" s="663" t="s">
        <v>556</v>
      </c>
      <c r="D650" s="664" t="s">
        <v>2794</v>
      </c>
      <c r="E650" s="663" t="s">
        <v>571</v>
      </c>
      <c r="F650" s="664" t="s">
        <v>2798</v>
      </c>
      <c r="G650" s="663" t="s">
        <v>576</v>
      </c>
      <c r="H650" s="663" t="s">
        <v>577</v>
      </c>
      <c r="I650" s="663" t="s">
        <v>578</v>
      </c>
      <c r="J650" s="663" t="s">
        <v>579</v>
      </c>
      <c r="K650" s="663" t="s">
        <v>580</v>
      </c>
      <c r="L650" s="665">
        <v>96.820235294117651</v>
      </c>
      <c r="M650" s="665">
        <v>17</v>
      </c>
      <c r="N650" s="666">
        <v>1645.944</v>
      </c>
    </row>
    <row r="651" spans="1:14" ht="14.4" customHeight="1" x14ac:dyDescent="0.3">
      <c r="A651" s="661" t="s">
        <v>543</v>
      </c>
      <c r="B651" s="662" t="s">
        <v>2791</v>
      </c>
      <c r="C651" s="663" t="s">
        <v>556</v>
      </c>
      <c r="D651" s="664" t="s">
        <v>2794</v>
      </c>
      <c r="E651" s="663" t="s">
        <v>571</v>
      </c>
      <c r="F651" s="664" t="s">
        <v>2798</v>
      </c>
      <c r="G651" s="663" t="s">
        <v>576</v>
      </c>
      <c r="H651" s="663" t="s">
        <v>581</v>
      </c>
      <c r="I651" s="663" t="s">
        <v>582</v>
      </c>
      <c r="J651" s="663" t="s">
        <v>583</v>
      </c>
      <c r="K651" s="663" t="s">
        <v>584</v>
      </c>
      <c r="L651" s="665">
        <v>167.94983746728607</v>
      </c>
      <c r="M651" s="665">
        <v>113</v>
      </c>
      <c r="N651" s="666">
        <v>18978.331633803326</v>
      </c>
    </row>
    <row r="652" spans="1:14" ht="14.4" customHeight="1" x14ac:dyDescent="0.3">
      <c r="A652" s="661" t="s">
        <v>543</v>
      </c>
      <c r="B652" s="662" t="s">
        <v>2791</v>
      </c>
      <c r="C652" s="663" t="s">
        <v>556</v>
      </c>
      <c r="D652" s="664" t="s">
        <v>2794</v>
      </c>
      <c r="E652" s="663" t="s">
        <v>571</v>
      </c>
      <c r="F652" s="664" t="s">
        <v>2798</v>
      </c>
      <c r="G652" s="663" t="s">
        <v>576</v>
      </c>
      <c r="H652" s="663" t="s">
        <v>709</v>
      </c>
      <c r="I652" s="663" t="s">
        <v>710</v>
      </c>
      <c r="J652" s="663" t="s">
        <v>711</v>
      </c>
      <c r="K652" s="663" t="s">
        <v>712</v>
      </c>
      <c r="L652" s="665">
        <v>64.539858523342318</v>
      </c>
      <c r="M652" s="665">
        <v>80</v>
      </c>
      <c r="N652" s="666">
        <v>5163.1886818673856</v>
      </c>
    </row>
    <row r="653" spans="1:14" ht="14.4" customHeight="1" x14ac:dyDescent="0.3">
      <c r="A653" s="661" t="s">
        <v>543</v>
      </c>
      <c r="B653" s="662" t="s">
        <v>2791</v>
      </c>
      <c r="C653" s="663" t="s">
        <v>556</v>
      </c>
      <c r="D653" s="664" t="s">
        <v>2794</v>
      </c>
      <c r="E653" s="663" t="s">
        <v>571</v>
      </c>
      <c r="F653" s="664" t="s">
        <v>2798</v>
      </c>
      <c r="G653" s="663" t="s">
        <v>576</v>
      </c>
      <c r="H653" s="663" t="s">
        <v>2623</v>
      </c>
      <c r="I653" s="663" t="s">
        <v>2624</v>
      </c>
      <c r="J653" s="663" t="s">
        <v>1359</v>
      </c>
      <c r="K653" s="663" t="s">
        <v>2625</v>
      </c>
      <c r="L653" s="665">
        <v>79.790000000000006</v>
      </c>
      <c r="M653" s="665">
        <v>6</v>
      </c>
      <c r="N653" s="666">
        <v>478.74</v>
      </c>
    </row>
    <row r="654" spans="1:14" ht="14.4" customHeight="1" x14ac:dyDescent="0.3">
      <c r="A654" s="661" t="s">
        <v>543</v>
      </c>
      <c r="B654" s="662" t="s">
        <v>2791</v>
      </c>
      <c r="C654" s="663" t="s">
        <v>556</v>
      </c>
      <c r="D654" s="664" t="s">
        <v>2794</v>
      </c>
      <c r="E654" s="663" t="s">
        <v>571</v>
      </c>
      <c r="F654" s="664" t="s">
        <v>2798</v>
      </c>
      <c r="G654" s="663" t="s">
        <v>576</v>
      </c>
      <c r="H654" s="663" t="s">
        <v>741</v>
      </c>
      <c r="I654" s="663" t="s">
        <v>742</v>
      </c>
      <c r="J654" s="663" t="s">
        <v>743</v>
      </c>
      <c r="K654" s="663" t="s">
        <v>744</v>
      </c>
      <c r="L654" s="665">
        <v>27.824715764186475</v>
      </c>
      <c r="M654" s="665">
        <v>53</v>
      </c>
      <c r="N654" s="666">
        <v>1474.7099355018831</v>
      </c>
    </row>
    <row r="655" spans="1:14" ht="14.4" customHeight="1" x14ac:dyDescent="0.3">
      <c r="A655" s="661" t="s">
        <v>543</v>
      </c>
      <c r="B655" s="662" t="s">
        <v>2791</v>
      </c>
      <c r="C655" s="663" t="s">
        <v>556</v>
      </c>
      <c r="D655" s="664" t="s">
        <v>2794</v>
      </c>
      <c r="E655" s="663" t="s">
        <v>571</v>
      </c>
      <c r="F655" s="664" t="s">
        <v>2798</v>
      </c>
      <c r="G655" s="663" t="s">
        <v>576</v>
      </c>
      <c r="H655" s="663" t="s">
        <v>585</v>
      </c>
      <c r="I655" s="663" t="s">
        <v>586</v>
      </c>
      <c r="J655" s="663" t="s">
        <v>587</v>
      </c>
      <c r="K655" s="663" t="s">
        <v>588</v>
      </c>
      <c r="L655" s="665">
        <v>56.837691474414562</v>
      </c>
      <c r="M655" s="665">
        <v>138</v>
      </c>
      <c r="N655" s="666">
        <v>7843.6014234692093</v>
      </c>
    </row>
    <row r="656" spans="1:14" ht="14.4" customHeight="1" x14ac:dyDescent="0.3">
      <c r="A656" s="661" t="s">
        <v>543</v>
      </c>
      <c r="B656" s="662" t="s">
        <v>2791</v>
      </c>
      <c r="C656" s="663" t="s">
        <v>556</v>
      </c>
      <c r="D656" s="664" t="s">
        <v>2794</v>
      </c>
      <c r="E656" s="663" t="s">
        <v>571</v>
      </c>
      <c r="F656" s="664" t="s">
        <v>2798</v>
      </c>
      <c r="G656" s="663" t="s">
        <v>576</v>
      </c>
      <c r="H656" s="663" t="s">
        <v>795</v>
      </c>
      <c r="I656" s="663" t="s">
        <v>796</v>
      </c>
      <c r="J656" s="663" t="s">
        <v>797</v>
      </c>
      <c r="K656" s="663" t="s">
        <v>798</v>
      </c>
      <c r="L656" s="665">
        <v>239.8</v>
      </c>
      <c r="M656" s="665">
        <v>50</v>
      </c>
      <c r="N656" s="666">
        <v>11990</v>
      </c>
    </row>
    <row r="657" spans="1:14" ht="14.4" customHeight="1" x14ac:dyDescent="0.3">
      <c r="A657" s="661" t="s">
        <v>543</v>
      </c>
      <c r="B657" s="662" t="s">
        <v>2791</v>
      </c>
      <c r="C657" s="663" t="s">
        <v>556</v>
      </c>
      <c r="D657" s="664" t="s">
        <v>2794</v>
      </c>
      <c r="E657" s="663" t="s">
        <v>571</v>
      </c>
      <c r="F657" s="664" t="s">
        <v>2798</v>
      </c>
      <c r="G657" s="663" t="s">
        <v>576</v>
      </c>
      <c r="H657" s="663" t="s">
        <v>815</v>
      </c>
      <c r="I657" s="663" t="s">
        <v>815</v>
      </c>
      <c r="J657" s="663" t="s">
        <v>816</v>
      </c>
      <c r="K657" s="663" t="s">
        <v>817</v>
      </c>
      <c r="L657" s="665">
        <v>36.477865671629964</v>
      </c>
      <c r="M657" s="665">
        <v>304</v>
      </c>
      <c r="N657" s="666">
        <v>11089.271164175509</v>
      </c>
    </row>
    <row r="658" spans="1:14" ht="14.4" customHeight="1" x14ac:dyDescent="0.3">
      <c r="A658" s="661" t="s">
        <v>543</v>
      </c>
      <c r="B658" s="662" t="s">
        <v>2791</v>
      </c>
      <c r="C658" s="663" t="s">
        <v>556</v>
      </c>
      <c r="D658" s="664" t="s">
        <v>2794</v>
      </c>
      <c r="E658" s="663" t="s">
        <v>571</v>
      </c>
      <c r="F658" s="664" t="s">
        <v>2798</v>
      </c>
      <c r="G658" s="663" t="s">
        <v>576</v>
      </c>
      <c r="H658" s="663" t="s">
        <v>853</v>
      </c>
      <c r="I658" s="663" t="s">
        <v>854</v>
      </c>
      <c r="J658" s="663" t="s">
        <v>855</v>
      </c>
      <c r="K658" s="663" t="s">
        <v>856</v>
      </c>
      <c r="L658" s="665">
        <v>299.00160282892426</v>
      </c>
      <c r="M658" s="665">
        <v>3</v>
      </c>
      <c r="N658" s="666">
        <v>897.00480848677284</v>
      </c>
    </row>
    <row r="659" spans="1:14" ht="14.4" customHeight="1" x14ac:dyDescent="0.3">
      <c r="A659" s="661" t="s">
        <v>543</v>
      </c>
      <c r="B659" s="662" t="s">
        <v>2791</v>
      </c>
      <c r="C659" s="663" t="s">
        <v>556</v>
      </c>
      <c r="D659" s="664" t="s">
        <v>2794</v>
      </c>
      <c r="E659" s="663" t="s">
        <v>571</v>
      </c>
      <c r="F659" s="664" t="s">
        <v>2798</v>
      </c>
      <c r="G659" s="663" t="s">
        <v>576</v>
      </c>
      <c r="H659" s="663" t="s">
        <v>944</v>
      </c>
      <c r="I659" s="663" t="s">
        <v>945</v>
      </c>
      <c r="J659" s="663" t="s">
        <v>946</v>
      </c>
      <c r="K659" s="663" t="s">
        <v>947</v>
      </c>
      <c r="L659" s="665">
        <v>94.739449669308854</v>
      </c>
      <c r="M659" s="665">
        <v>9</v>
      </c>
      <c r="N659" s="666">
        <v>852.65504702377973</v>
      </c>
    </row>
    <row r="660" spans="1:14" ht="14.4" customHeight="1" x14ac:dyDescent="0.3">
      <c r="A660" s="661" t="s">
        <v>543</v>
      </c>
      <c r="B660" s="662" t="s">
        <v>2791</v>
      </c>
      <c r="C660" s="663" t="s">
        <v>556</v>
      </c>
      <c r="D660" s="664" t="s">
        <v>2794</v>
      </c>
      <c r="E660" s="663" t="s">
        <v>571</v>
      </c>
      <c r="F660" s="664" t="s">
        <v>2798</v>
      </c>
      <c r="G660" s="663" t="s">
        <v>576</v>
      </c>
      <c r="H660" s="663" t="s">
        <v>596</v>
      </c>
      <c r="I660" s="663" t="s">
        <v>597</v>
      </c>
      <c r="J660" s="663" t="s">
        <v>598</v>
      </c>
      <c r="K660" s="663" t="s">
        <v>599</v>
      </c>
      <c r="L660" s="665">
        <v>60.671429978486842</v>
      </c>
      <c r="M660" s="665">
        <v>127</v>
      </c>
      <c r="N660" s="666">
        <v>7705.2716072678286</v>
      </c>
    </row>
    <row r="661" spans="1:14" ht="14.4" customHeight="1" x14ac:dyDescent="0.3">
      <c r="A661" s="661" t="s">
        <v>543</v>
      </c>
      <c r="B661" s="662" t="s">
        <v>2791</v>
      </c>
      <c r="C661" s="663" t="s">
        <v>556</v>
      </c>
      <c r="D661" s="664" t="s">
        <v>2794</v>
      </c>
      <c r="E661" s="663" t="s">
        <v>571</v>
      </c>
      <c r="F661" s="664" t="s">
        <v>2798</v>
      </c>
      <c r="G661" s="663" t="s">
        <v>576</v>
      </c>
      <c r="H661" s="663" t="s">
        <v>2626</v>
      </c>
      <c r="I661" s="663" t="s">
        <v>2627</v>
      </c>
      <c r="J661" s="663" t="s">
        <v>2628</v>
      </c>
      <c r="K661" s="663" t="s">
        <v>1526</v>
      </c>
      <c r="L661" s="665">
        <v>36.157866121501897</v>
      </c>
      <c r="M661" s="665">
        <v>252</v>
      </c>
      <c r="N661" s="666">
        <v>9111.7822626184789</v>
      </c>
    </row>
    <row r="662" spans="1:14" ht="14.4" customHeight="1" x14ac:dyDescent="0.3">
      <c r="A662" s="661" t="s">
        <v>543</v>
      </c>
      <c r="B662" s="662" t="s">
        <v>2791</v>
      </c>
      <c r="C662" s="663" t="s">
        <v>556</v>
      </c>
      <c r="D662" s="664" t="s">
        <v>2794</v>
      </c>
      <c r="E662" s="663" t="s">
        <v>571</v>
      </c>
      <c r="F662" s="664" t="s">
        <v>2798</v>
      </c>
      <c r="G662" s="663" t="s">
        <v>576</v>
      </c>
      <c r="H662" s="663" t="s">
        <v>984</v>
      </c>
      <c r="I662" s="663" t="s">
        <v>985</v>
      </c>
      <c r="J662" s="663" t="s">
        <v>982</v>
      </c>
      <c r="K662" s="663" t="s">
        <v>986</v>
      </c>
      <c r="L662" s="665">
        <v>210.0198801291167</v>
      </c>
      <c r="M662" s="665">
        <v>10</v>
      </c>
      <c r="N662" s="666">
        <v>2100.198801291167</v>
      </c>
    </row>
    <row r="663" spans="1:14" ht="14.4" customHeight="1" x14ac:dyDescent="0.3">
      <c r="A663" s="661" t="s">
        <v>543</v>
      </c>
      <c r="B663" s="662" t="s">
        <v>2791</v>
      </c>
      <c r="C663" s="663" t="s">
        <v>556</v>
      </c>
      <c r="D663" s="664" t="s">
        <v>2794</v>
      </c>
      <c r="E663" s="663" t="s">
        <v>571</v>
      </c>
      <c r="F663" s="664" t="s">
        <v>2798</v>
      </c>
      <c r="G663" s="663" t="s">
        <v>576</v>
      </c>
      <c r="H663" s="663" t="s">
        <v>987</v>
      </c>
      <c r="I663" s="663" t="s">
        <v>988</v>
      </c>
      <c r="J663" s="663" t="s">
        <v>989</v>
      </c>
      <c r="K663" s="663" t="s">
        <v>990</v>
      </c>
      <c r="L663" s="665">
        <v>375.8</v>
      </c>
      <c r="M663" s="665">
        <v>12</v>
      </c>
      <c r="N663" s="666">
        <v>4509.6000000000004</v>
      </c>
    </row>
    <row r="664" spans="1:14" ht="14.4" customHeight="1" x14ac:dyDescent="0.3">
      <c r="A664" s="661" t="s">
        <v>543</v>
      </c>
      <c r="B664" s="662" t="s">
        <v>2791</v>
      </c>
      <c r="C664" s="663" t="s">
        <v>556</v>
      </c>
      <c r="D664" s="664" t="s">
        <v>2794</v>
      </c>
      <c r="E664" s="663" t="s">
        <v>571</v>
      </c>
      <c r="F664" s="664" t="s">
        <v>2798</v>
      </c>
      <c r="G664" s="663" t="s">
        <v>576</v>
      </c>
      <c r="H664" s="663" t="s">
        <v>1100</v>
      </c>
      <c r="I664" s="663" t="s">
        <v>1101</v>
      </c>
      <c r="J664" s="663" t="s">
        <v>1102</v>
      </c>
      <c r="K664" s="663" t="s">
        <v>1103</v>
      </c>
      <c r="L664" s="665">
        <v>66.156615218818814</v>
      </c>
      <c r="M664" s="665">
        <v>40</v>
      </c>
      <c r="N664" s="666">
        <v>2646.2646087527523</v>
      </c>
    </row>
    <row r="665" spans="1:14" ht="14.4" customHeight="1" x14ac:dyDescent="0.3">
      <c r="A665" s="661" t="s">
        <v>543</v>
      </c>
      <c r="B665" s="662" t="s">
        <v>2791</v>
      </c>
      <c r="C665" s="663" t="s">
        <v>556</v>
      </c>
      <c r="D665" s="664" t="s">
        <v>2794</v>
      </c>
      <c r="E665" s="663" t="s">
        <v>571</v>
      </c>
      <c r="F665" s="664" t="s">
        <v>2798</v>
      </c>
      <c r="G665" s="663" t="s">
        <v>576</v>
      </c>
      <c r="H665" s="663" t="s">
        <v>1110</v>
      </c>
      <c r="I665" s="663" t="s">
        <v>1111</v>
      </c>
      <c r="J665" s="663" t="s">
        <v>1112</v>
      </c>
      <c r="K665" s="663" t="s">
        <v>701</v>
      </c>
      <c r="L665" s="665">
        <v>125.1655583205046</v>
      </c>
      <c r="M665" s="665">
        <v>64</v>
      </c>
      <c r="N665" s="666">
        <v>8010.5957325122945</v>
      </c>
    </row>
    <row r="666" spans="1:14" ht="14.4" customHeight="1" x14ac:dyDescent="0.3">
      <c r="A666" s="661" t="s">
        <v>543</v>
      </c>
      <c r="B666" s="662" t="s">
        <v>2791</v>
      </c>
      <c r="C666" s="663" t="s">
        <v>556</v>
      </c>
      <c r="D666" s="664" t="s">
        <v>2794</v>
      </c>
      <c r="E666" s="663" t="s">
        <v>571</v>
      </c>
      <c r="F666" s="664" t="s">
        <v>2798</v>
      </c>
      <c r="G666" s="663" t="s">
        <v>576</v>
      </c>
      <c r="H666" s="663" t="s">
        <v>1113</v>
      </c>
      <c r="I666" s="663" t="s">
        <v>1114</v>
      </c>
      <c r="J666" s="663" t="s">
        <v>1115</v>
      </c>
      <c r="K666" s="663" t="s">
        <v>1116</v>
      </c>
      <c r="L666" s="665">
        <v>60.279967540470359</v>
      </c>
      <c r="M666" s="665">
        <v>302</v>
      </c>
      <c r="N666" s="666">
        <v>18204.550197222048</v>
      </c>
    </row>
    <row r="667" spans="1:14" ht="14.4" customHeight="1" x14ac:dyDescent="0.3">
      <c r="A667" s="661" t="s">
        <v>543</v>
      </c>
      <c r="B667" s="662" t="s">
        <v>2791</v>
      </c>
      <c r="C667" s="663" t="s">
        <v>556</v>
      </c>
      <c r="D667" s="664" t="s">
        <v>2794</v>
      </c>
      <c r="E667" s="663" t="s">
        <v>571</v>
      </c>
      <c r="F667" s="664" t="s">
        <v>2798</v>
      </c>
      <c r="G667" s="663" t="s">
        <v>576</v>
      </c>
      <c r="H667" s="663" t="s">
        <v>2629</v>
      </c>
      <c r="I667" s="663" t="s">
        <v>2630</v>
      </c>
      <c r="J667" s="663" t="s">
        <v>2631</v>
      </c>
      <c r="K667" s="663" t="s">
        <v>2632</v>
      </c>
      <c r="L667" s="665">
        <v>53.995329535970626</v>
      </c>
      <c r="M667" s="665">
        <v>13</v>
      </c>
      <c r="N667" s="666">
        <v>701.93928396761817</v>
      </c>
    </row>
    <row r="668" spans="1:14" ht="14.4" customHeight="1" x14ac:dyDescent="0.3">
      <c r="A668" s="661" t="s">
        <v>543</v>
      </c>
      <c r="B668" s="662" t="s">
        <v>2791</v>
      </c>
      <c r="C668" s="663" t="s">
        <v>556</v>
      </c>
      <c r="D668" s="664" t="s">
        <v>2794</v>
      </c>
      <c r="E668" s="663" t="s">
        <v>571</v>
      </c>
      <c r="F668" s="664" t="s">
        <v>2798</v>
      </c>
      <c r="G668" s="663" t="s">
        <v>576</v>
      </c>
      <c r="H668" s="663" t="s">
        <v>1141</v>
      </c>
      <c r="I668" s="663" t="s">
        <v>1142</v>
      </c>
      <c r="J668" s="663" t="s">
        <v>1143</v>
      </c>
      <c r="K668" s="663" t="s">
        <v>1144</v>
      </c>
      <c r="L668" s="665">
        <v>242.00010393183283</v>
      </c>
      <c r="M668" s="665">
        <v>132</v>
      </c>
      <c r="N668" s="666">
        <v>31944.013719001934</v>
      </c>
    </row>
    <row r="669" spans="1:14" ht="14.4" customHeight="1" x14ac:dyDescent="0.3">
      <c r="A669" s="661" t="s">
        <v>543</v>
      </c>
      <c r="B669" s="662" t="s">
        <v>2791</v>
      </c>
      <c r="C669" s="663" t="s">
        <v>556</v>
      </c>
      <c r="D669" s="664" t="s">
        <v>2794</v>
      </c>
      <c r="E669" s="663" t="s">
        <v>571</v>
      </c>
      <c r="F669" s="664" t="s">
        <v>2798</v>
      </c>
      <c r="G669" s="663" t="s">
        <v>576</v>
      </c>
      <c r="H669" s="663" t="s">
        <v>1236</v>
      </c>
      <c r="I669" s="663" t="s">
        <v>1237</v>
      </c>
      <c r="J669" s="663" t="s">
        <v>1238</v>
      </c>
      <c r="K669" s="663" t="s">
        <v>1239</v>
      </c>
      <c r="L669" s="665">
        <v>154.10500000000002</v>
      </c>
      <c r="M669" s="665">
        <v>4</v>
      </c>
      <c r="N669" s="666">
        <v>616.42000000000007</v>
      </c>
    </row>
    <row r="670" spans="1:14" ht="14.4" customHeight="1" x14ac:dyDescent="0.3">
      <c r="A670" s="661" t="s">
        <v>543</v>
      </c>
      <c r="B670" s="662" t="s">
        <v>2791</v>
      </c>
      <c r="C670" s="663" t="s">
        <v>556</v>
      </c>
      <c r="D670" s="664" t="s">
        <v>2794</v>
      </c>
      <c r="E670" s="663" t="s">
        <v>571</v>
      </c>
      <c r="F670" s="664" t="s">
        <v>2798</v>
      </c>
      <c r="G670" s="663" t="s">
        <v>576</v>
      </c>
      <c r="H670" s="663" t="s">
        <v>1263</v>
      </c>
      <c r="I670" s="663" t="s">
        <v>1264</v>
      </c>
      <c r="J670" s="663" t="s">
        <v>1265</v>
      </c>
      <c r="K670" s="663" t="s">
        <v>728</v>
      </c>
      <c r="L670" s="665">
        <v>42.293537022376377</v>
      </c>
      <c r="M670" s="665">
        <v>155</v>
      </c>
      <c r="N670" s="666">
        <v>6555.4982384683381</v>
      </c>
    </row>
    <row r="671" spans="1:14" ht="14.4" customHeight="1" x14ac:dyDescent="0.3">
      <c r="A671" s="661" t="s">
        <v>543</v>
      </c>
      <c r="B671" s="662" t="s">
        <v>2791</v>
      </c>
      <c r="C671" s="663" t="s">
        <v>556</v>
      </c>
      <c r="D671" s="664" t="s">
        <v>2794</v>
      </c>
      <c r="E671" s="663" t="s">
        <v>571</v>
      </c>
      <c r="F671" s="664" t="s">
        <v>2798</v>
      </c>
      <c r="G671" s="663" t="s">
        <v>576</v>
      </c>
      <c r="H671" s="663" t="s">
        <v>1270</v>
      </c>
      <c r="I671" s="663" t="s">
        <v>1271</v>
      </c>
      <c r="J671" s="663" t="s">
        <v>1272</v>
      </c>
      <c r="K671" s="663" t="s">
        <v>1273</v>
      </c>
      <c r="L671" s="665">
        <v>94.370558923056208</v>
      </c>
      <c r="M671" s="665">
        <v>19</v>
      </c>
      <c r="N671" s="666">
        <v>1793.0406195380679</v>
      </c>
    </row>
    <row r="672" spans="1:14" ht="14.4" customHeight="1" x14ac:dyDescent="0.3">
      <c r="A672" s="661" t="s">
        <v>543</v>
      </c>
      <c r="B672" s="662" t="s">
        <v>2791</v>
      </c>
      <c r="C672" s="663" t="s">
        <v>556</v>
      </c>
      <c r="D672" s="664" t="s">
        <v>2794</v>
      </c>
      <c r="E672" s="663" t="s">
        <v>571</v>
      </c>
      <c r="F672" s="664" t="s">
        <v>2798</v>
      </c>
      <c r="G672" s="663" t="s">
        <v>576</v>
      </c>
      <c r="H672" s="663" t="s">
        <v>1274</v>
      </c>
      <c r="I672" s="663" t="s">
        <v>1275</v>
      </c>
      <c r="J672" s="663" t="s">
        <v>1276</v>
      </c>
      <c r="K672" s="663" t="s">
        <v>1277</v>
      </c>
      <c r="L672" s="665">
        <v>254.98001219402948</v>
      </c>
      <c r="M672" s="665">
        <v>16.5</v>
      </c>
      <c r="N672" s="666">
        <v>4207.1702012014866</v>
      </c>
    </row>
    <row r="673" spans="1:14" ht="14.4" customHeight="1" x14ac:dyDescent="0.3">
      <c r="A673" s="661" t="s">
        <v>543</v>
      </c>
      <c r="B673" s="662" t="s">
        <v>2791</v>
      </c>
      <c r="C673" s="663" t="s">
        <v>556</v>
      </c>
      <c r="D673" s="664" t="s">
        <v>2794</v>
      </c>
      <c r="E673" s="663" t="s">
        <v>571</v>
      </c>
      <c r="F673" s="664" t="s">
        <v>2798</v>
      </c>
      <c r="G673" s="663" t="s">
        <v>576</v>
      </c>
      <c r="H673" s="663" t="s">
        <v>1278</v>
      </c>
      <c r="I673" s="663" t="s">
        <v>1279</v>
      </c>
      <c r="J673" s="663" t="s">
        <v>1280</v>
      </c>
      <c r="K673" s="663" t="s">
        <v>1281</v>
      </c>
      <c r="L673" s="665">
        <v>882.33750000000032</v>
      </c>
      <c r="M673" s="665">
        <v>40</v>
      </c>
      <c r="N673" s="666">
        <v>35293.500000000015</v>
      </c>
    </row>
    <row r="674" spans="1:14" ht="14.4" customHeight="1" x14ac:dyDescent="0.3">
      <c r="A674" s="661" t="s">
        <v>543</v>
      </c>
      <c r="B674" s="662" t="s">
        <v>2791</v>
      </c>
      <c r="C674" s="663" t="s">
        <v>556</v>
      </c>
      <c r="D674" s="664" t="s">
        <v>2794</v>
      </c>
      <c r="E674" s="663" t="s">
        <v>571</v>
      </c>
      <c r="F674" s="664" t="s">
        <v>2798</v>
      </c>
      <c r="G674" s="663" t="s">
        <v>576</v>
      </c>
      <c r="H674" s="663" t="s">
        <v>1297</v>
      </c>
      <c r="I674" s="663" t="s">
        <v>1298</v>
      </c>
      <c r="J674" s="663" t="s">
        <v>1299</v>
      </c>
      <c r="K674" s="663" t="s">
        <v>1300</v>
      </c>
      <c r="L674" s="665">
        <v>1333.09</v>
      </c>
      <c r="M674" s="665">
        <v>5</v>
      </c>
      <c r="N674" s="666">
        <v>6665.45</v>
      </c>
    </row>
    <row r="675" spans="1:14" ht="14.4" customHeight="1" x14ac:dyDescent="0.3">
      <c r="A675" s="661" t="s">
        <v>543</v>
      </c>
      <c r="B675" s="662" t="s">
        <v>2791</v>
      </c>
      <c r="C675" s="663" t="s">
        <v>556</v>
      </c>
      <c r="D675" s="664" t="s">
        <v>2794</v>
      </c>
      <c r="E675" s="663" t="s">
        <v>571</v>
      </c>
      <c r="F675" s="664" t="s">
        <v>2798</v>
      </c>
      <c r="G675" s="663" t="s">
        <v>576</v>
      </c>
      <c r="H675" s="663" t="s">
        <v>1326</v>
      </c>
      <c r="I675" s="663" t="s">
        <v>1327</v>
      </c>
      <c r="J675" s="663" t="s">
        <v>1328</v>
      </c>
      <c r="K675" s="663" t="s">
        <v>1116</v>
      </c>
      <c r="L675" s="665">
        <v>57.93998735459536</v>
      </c>
      <c r="M675" s="665">
        <v>222</v>
      </c>
      <c r="N675" s="666">
        <v>12862.67719272017</v>
      </c>
    </row>
    <row r="676" spans="1:14" ht="14.4" customHeight="1" x14ac:dyDescent="0.3">
      <c r="A676" s="661" t="s">
        <v>543</v>
      </c>
      <c r="B676" s="662" t="s">
        <v>2791</v>
      </c>
      <c r="C676" s="663" t="s">
        <v>556</v>
      </c>
      <c r="D676" s="664" t="s">
        <v>2794</v>
      </c>
      <c r="E676" s="663" t="s">
        <v>571</v>
      </c>
      <c r="F676" s="664" t="s">
        <v>2798</v>
      </c>
      <c r="G676" s="663" t="s">
        <v>576</v>
      </c>
      <c r="H676" s="663" t="s">
        <v>2633</v>
      </c>
      <c r="I676" s="663" t="s">
        <v>2634</v>
      </c>
      <c r="J676" s="663" t="s">
        <v>2635</v>
      </c>
      <c r="K676" s="663" t="s">
        <v>2636</v>
      </c>
      <c r="L676" s="665">
        <v>54.603333333333332</v>
      </c>
      <c r="M676" s="665">
        <v>3</v>
      </c>
      <c r="N676" s="666">
        <v>163.81</v>
      </c>
    </row>
    <row r="677" spans="1:14" ht="14.4" customHeight="1" x14ac:dyDescent="0.3">
      <c r="A677" s="661" t="s">
        <v>543</v>
      </c>
      <c r="B677" s="662" t="s">
        <v>2791</v>
      </c>
      <c r="C677" s="663" t="s">
        <v>556</v>
      </c>
      <c r="D677" s="664" t="s">
        <v>2794</v>
      </c>
      <c r="E677" s="663" t="s">
        <v>571</v>
      </c>
      <c r="F677" s="664" t="s">
        <v>2798</v>
      </c>
      <c r="G677" s="663" t="s">
        <v>576</v>
      </c>
      <c r="H677" s="663" t="s">
        <v>1341</v>
      </c>
      <c r="I677" s="663" t="s">
        <v>1342</v>
      </c>
      <c r="J677" s="663" t="s">
        <v>1343</v>
      </c>
      <c r="K677" s="663" t="s">
        <v>1344</v>
      </c>
      <c r="L677" s="665">
        <v>58.865640934561696</v>
      </c>
      <c r="M677" s="665">
        <v>419</v>
      </c>
      <c r="N677" s="666">
        <v>24664.703551581351</v>
      </c>
    </row>
    <row r="678" spans="1:14" ht="14.4" customHeight="1" x14ac:dyDescent="0.3">
      <c r="A678" s="661" t="s">
        <v>543</v>
      </c>
      <c r="B678" s="662" t="s">
        <v>2791</v>
      </c>
      <c r="C678" s="663" t="s">
        <v>556</v>
      </c>
      <c r="D678" s="664" t="s">
        <v>2794</v>
      </c>
      <c r="E678" s="663" t="s">
        <v>571</v>
      </c>
      <c r="F678" s="664" t="s">
        <v>2798</v>
      </c>
      <c r="G678" s="663" t="s">
        <v>576</v>
      </c>
      <c r="H678" s="663" t="s">
        <v>604</v>
      </c>
      <c r="I678" s="663" t="s">
        <v>605</v>
      </c>
      <c r="J678" s="663" t="s">
        <v>606</v>
      </c>
      <c r="K678" s="663" t="s">
        <v>607</v>
      </c>
      <c r="L678" s="665">
        <v>541.73298280268341</v>
      </c>
      <c r="M678" s="665">
        <v>36.200000000000003</v>
      </c>
      <c r="N678" s="666">
        <v>19610.733977457141</v>
      </c>
    </row>
    <row r="679" spans="1:14" ht="14.4" customHeight="1" x14ac:dyDescent="0.3">
      <c r="A679" s="661" t="s">
        <v>543</v>
      </c>
      <c r="B679" s="662" t="s">
        <v>2791</v>
      </c>
      <c r="C679" s="663" t="s">
        <v>556</v>
      </c>
      <c r="D679" s="664" t="s">
        <v>2794</v>
      </c>
      <c r="E679" s="663" t="s">
        <v>571</v>
      </c>
      <c r="F679" s="664" t="s">
        <v>2798</v>
      </c>
      <c r="G679" s="663" t="s">
        <v>576</v>
      </c>
      <c r="H679" s="663" t="s">
        <v>608</v>
      </c>
      <c r="I679" s="663" t="s">
        <v>609</v>
      </c>
      <c r="J679" s="663" t="s">
        <v>606</v>
      </c>
      <c r="K679" s="663" t="s">
        <v>610</v>
      </c>
      <c r="L679" s="665">
        <v>312.84000251600742</v>
      </c>
      <c r="M679" s="665">
        <v>56.060000000000009</v>
      </c>
      <c r="N679" s="666">
        <v>17537.81054104738</v>
      </c>
    </row>
    <row r="680" spans="1:14" ht="14.4" customHeight="1" x14ac:dyDescent="0.3">
      <c r="A680" s="661" t="s">
        <v>543</v>
      </c>
      <c r="B680" s="662" t="s">
        <v>2791</v>
      </c>
      <c r="C680" s="663" t="s">
        <v>556</v>
      </c>
      <c r="D680" s="664" t="s">
        <v>2794</v>
      </c>
      <c r="E680" s="663" t="s">
        <v>571</v>
      </c>
      <c r="F680" s="664" t="s">
        <v>2798</v>
      </c>
      <c r="G680" s="663" t="s">
        <v>576</v>
      </c>
      <c r="H680" s="663" t="s">
        <v>1345</v>
      </c>
      <c r="I680" s="663" t="s">
        <v>1346</v>
      </c>
      <c r="J680" s="663" t="s">
        <v>606</v>
      </c>
      <c r="K680" s="663" t="s">
        <v>1347</v>
      </c>
      <c r="L680" s="665">
        <v>252.93977202192187</v>
      </c>
      <c r="M680" s="665">
        <v>26</v>
      </c>
      <c r="N680" s="666">
        <v>6576.4340725699685</v>
      </c>
    </row>
    <row r="681" spans="1:14" ht="14.4" customHeight="1" x14ac:dyDescent="0.3">
      <c r="A681" s="661" t="s">
        <v>543</v>
      </c>
      <c r="B681" s="662" t="s">
        <v>2791</v>
      </c>
      <c r="C681" s="663" t="s">
        <v>556</v>
      </c>
      <c r="D681" s="664" t="s">
        <v>2794</v>
      </c>
      <c r="E681" s="663" t="s">
        <v>571</v>
      </c>
      <c r="F681" s="664" t="s">
        <v>2798</v>
      </c>
      <c r="G681" s="663" t="s">
        <v>576</v>
      </c>
      <c r="H681" s="663" t="s">
        <v>611</v>
      </c>
      <c r="I681" s="663" t="s">
        <v>612</v>
      </c>
      <c r="J681" s="663" t="s">
        <v>613</v>
      </c>
      <c r="K681" s="663" t="s">
        <v>614</v>
      </c>
      <c r="L681" s="665">
        <v>47.536481483412032</v>
      </c>
      <c r="M681" s="665">
        <v>204</v>
      </c>
      <c r="N681" s="666">
        <v>9697.442222616055</v>
      </c>
    </row>
    <row r="682" spans="1:14" ht="14.4" customHeight="1" x14ac:dyDescent="0.3">
      <c r="A682" s="661" t="s">
        <v>543</v>
      </c>
      <c r="B682" s="662" t="s">
        <v>2791</v>
      </c>
      <c r="C682" s="663" t="s">
        <v>556</v>
      </c>
      <c r="D682" s="664" t="s">
        <v>2794</v>
      </c>
      <c r="E682" s="663" t="s">
        <v>571</v>
      </c>
      <c r="F682" s="664" t="s">
        <v>2798</v>
      </c>
      <c r="G682" s="663" t="s">
        <v>576</v>
      </c>
      <c r="H682" s="663" t="s">
        <v>1394</v>
      </c>
      <c r="I682" s="663" t="s">
        <v>624</v>
      </c>
      <c r="J682" s="663" t="s">
        <v>1395</v>
      </c>
      <c r="K682" s="663" t="s">
        <v>1396</v>
      </c>
      <c r="L682" s="665">
        <v>23.700729514668403</v>
      </c>
      <c r="M682" s="665">
        <v>54</v>
      </c>
      <c r="N682" s="666">
        <v>1279.8393937920937</v>
      </c>
    </row>
    <row r="683" spans="1:14" ht="14.4" customHeight="1" x14ac:dyDescent="0.3">
      <c r="A683" s="661" t="s">
        <v>543</v>
      </c>
      <c r="B683" s="662" t="s">
        <v>2791</v>
      </c>
      <c r="C683" s="663" t="s">
        <v>556</v>
      </c>
      <c r="D683" s="664" t="s">
        <v>2794</v>
      </c>
      <c r="E683" s="663" t="s">
        <v>571</v>
      </c>
      <c r="F683" s="664" t="s">
        <v>2798</v>
      </c>
      <c r="G683" s="663" t="s">
        <v>576</v>
      </c>
      <c r="H683" s="663" t="s">
        <v>1427</v>
      </c>
      <c r="I683" s="663" t="s">
        <v>1428</v>
      </c>
      <c r="J683" s="663" t="s">
        <v>1429</v>
      </c>
      <c r="K683" s="663" t="s">
        <v>1430</v>
      </c>
      <c r="L683" s="665">
        <v>106.25</v>
      </c>
      <c r="M683" s="665">
        <v>10</v>
      </c>
      <c r="N683" s="666">
        <v>1062.5</v>
      </c>
    </row>
    <row r="684" spans="1:14" ht="14.4" customHeight="1" x14ac:dyDescent="0.3">
      <c r="A684" s="661" t="s">
        <v>543</v>
      </c>
      <c r="B684" s="662" t="s">
        <v>2791</v>
      </c>
      <c r="C684" s="663" t="s">
        <v>556</v>
      </c>
      <c r="D684" s="664" t="s">
        <v>2794</v>
      </c>
      <c r="E684" s="663" t="s">
        <v>571</v>
      </c>
      <c r="F684" s="664" t="s">
        <v>2798</v>
      </c>
      <c r="G684" s="663" t="s">
        <v>576</v>
      </c>
      <c r="H684" s="663" t="s">
        <v>1460</v>
      </c>
      <c r="I684" s="663" t="s">
        <v>624</v>
      </c>
      <c r="J684" s="663" t="s">
        <v>1461</v>
      </c>
      <c r="K684" s="663" t="s">
        <v>1462</v>
      </c>
      <c r="L684" s="665">
        <v>199.67</v>
      </c>
      <c r="M684" s="665">
        <v>1</v>
      </c>
      <c r="N684" s="666">
        <v>199.67</v>
      </c>
    </row>
    <row r="685" spans="1:14" ht="14.4" customHeight="1" x14ac:dyDescent="0.3">
      <c r="A685" s="661" t="s">
        <v>543</v>
      </c>
      <c r="B685" s="662" t="s">
        <v>2791</v>
      </c>
      <c r="C685" s="663" t="s">
        <v>556</v>
      </c>
      <c r="D685" s="664" t="s">
        <v>2794</v>
      </c>
      <c r="E685" s="663" t="s">
        <v>571</v>
      </c>
      <c r="F685" s="664" t="s">
        <v>2798</v>
      </c>
      <c r="G685" s="663" t="s">
        <v>576</v>
      </c>
      <c r="H685" s="663" t="s">
        <v>2637</v>
      </c>
      <c r="I685" s="663" t="s">
        <v>2638</v>
      </c>
      <c r="J685" s="663" t="s">
        <v>2639</v>
      </c>
      <c r="K685" s="663" t="s">
        <v>1347</v>
      </c>
      <c r="L685" s="665">
        <v>4503.16</v>
      </c>
      <c r="M685" s="665">
        <v>5.5</v>
      </c>
      <c r="N685" s="666">
        <v>24767.38</v>
      </c>
    </row>
    <row r="686" spans="1:14" ht="14.4" customHeight="1" x14ac:dyDescent="0.3">
      <c r="A686" s="661" t="s">
        <v>543</v>
      </c>
      <c r="B686" s="662" t="s">
        <v>2791</v>
      </c>
      <c r="C686" s="663" t="s">
        <v>556</v>
      </c>
      <c r="D686" s="664" t="s">
        <v>2794</v>
      </c>
      <c r="E686" s="663" t="s">
        <v>571</v>
      </c>
      <c r="F686" s="664" t="s">
        <v>2798</v>
      </c>
      <c r="G686" s="663" t="s">
        <v>576</v>
      </c>
      <c r="H686" s="663" t="s">
        <v>615</v>
      </c>
      <c r="I686" s="663" t="s">
        <v>616</v>
      </c>
      <c r="J686" s="663" t="s">
        <v>617</v>
      </c>
      <c r="K686" s="663" t="s">
        <v>618</v>
      </c>
      <c r="L686" s="665">
        <v>52.289810167152403</v>
      </c>
      <c r="M686" s="665">
        <v>5</v>
      </c>
      <c r="N686" s="666">
        <v>261.44905083576202</v>
      </c>
    </row>
    <row r="687" spans="1:14" ht="14.4" customHeight="1" x14ac:dyDescent="0.3">
      <c r="A687" s="661" t="s">
        <v>543</v>
      </c>
      <c r="B687" s="662" t="s">
        <v>2791</v>
      </c>
      <c r="C687" s="663" t="s">
        <v>556</v>
      </c>
      <c r="D687" s="664" t="s">
        <v>2794</v>
      </c>
      <c r="E687" s="663" t="s">
        <v>571</v>
      </c>
      <c r="F687" s="664" t="s">
        <v>2798</v>
      </c>
      <c r="G687" s="663" t="s">
        <v>576</v>
      </c>
      <c r="H687" s="663" t="s">
        <v>1519</v>
      </c>
      <c r="I687" s="663" t="s">
        <v>1520</v>
      </c>
      <c r="J687" s="663" t="s">
        <v>1521</v>
      </c>
      <c r="K687" s="663" t="s">
        <v>1522</v>
      </c>
      <c r="L687" s="665">
        <v>370.21176470588244</v>
      </c>
      <c r="M687" s="665">
        <v>17</v>
      </c>
      <c r="N687" s="666">
        <v>6293.6000000000013</v>
      </c>
    </row>
    <row r="688" spans="1:14" ht="14.4" customHeight="1" x14ac:dyDescent="0.3">
      <c r="A688" s="661" t="s">
        <v>543</v>
      </c>
      <c r="B688" s="662" t="s">
        <v>2791</v>
      </c>
      <c r="C688" s="663" t="s">
        <v>556</v>
      </c>
      <c r="D688" s="664" t="s">
        <v>2794</v>
      </c>
      <c r="E688" s="663" t="s">
        <v>571</v>
      </c>
      <c r="F688" s="664" t="s">
        <v>2798</v>
      </c>
      <c r="G688" s="663" t="s">
        <v>576</v>
      </c>
      <c r="H688" s="663" t="s">
        <v>1534</v>
      </c>
      <c r="I688" s="663" t="s">
        <v>1535</v>
      </c>
      <c r="J688" s="663" t="s">
        <v>1536</v>
      </c>
      <c r="K688" s="663" t="s">
        <v>1537</v>
      </c>
      <c r="L688" s="665">
        <v>566.53986452175695</v>
      </c>
      <c r="M688" s="665">
        <v>3</v>
      </c>
      <c r="N688" s="666">
        <v>1699.6195935652709</v>
      </c>
    </row>
    <row r="689" spans="1:14" ht="14.4" customHeight="1" x14ac:dyDescent="0.3">
      <c r="A689" s="661" t="s">
        <v>543</v>
      </c>
      <c r="B689" s="662" t="s">
        <v>2791</v>
      </c>
      <c r="C689" s="663" t="s">
        <v>556</v>
      </c>
      <c r="D689" s="664" t="s">
        <v>2794</v>
      </c>
      <c r="E689" s="663" t="s">
        <v>571</v>
      </c>
      <c r="F689" s="664" t="s">
        <v>2798</v>
      </c>
      <c r="G689" s="663" t="s">
        <v>576</v>
      </c>
      <c r="H689" s="663" t="s">
        <v>1555</v>
      </c>
      <c r="I689" s="663" t="s">
        <v>1556</v>
      </c>
      <c r="J689" s="663" t="s">
        <v>1557</v>
      </c>
      <c r="K689" s="663" t="s">
        <v>1558</v>
      </c>
      <c r="L689" s="665">
        <v>325.15980800013347</v>
      </c>
      <c r="M689" s="665">
        <v>87</v>
      </c>
      <c r="N689" s="666">
        <v>28288.903296011609</v>
      </c>
    </row>
    <row r="690" spans="1:14" ht="14.4" customHeight="1" x14ac:dyDescent="0.3">
      <c r="A690" s="661" t="s">
        <v>543</v>
      </c>
      <c r="B690" s="662" t="s">
        <v>2791</v>
      </c>
      <c r="C690" s="663" t="s">
        <v>556</v>
      </c>
      <c r="D690" s="664" t="s">
        <v>2794</v>
      </c>
      <c r="E690" s="663" t="s">
        <v>571</v>
      </c>
      <c r="F690" s="664" t="s">
        <v>2798</v>
      </c>
      <c r="G690" s="663" t="s">
        <v>576</v>
      </c>
      <c r="H690" s="663" t="s">
        <v>619</v>
      </c>
      <c r="I690" s="663" t="s">
        <v>620</v>
      </c>
      <c r="J690" s="663" t="s">
        <v>621</v>
      </c>
      <c r="K690" s="663" t="s">
        <v>622</v>
      </c>
      <c r="L690" s="665">
        <v>275.30996865235687</v>
      </c>
      <c r="M690" s="665">
        <v>99</v>
      </c>
      <c r="N690" s="666">
        <v>27255.686896583331</v>
      </c>
    </row>
    <row r="691" spans="1:14" ht="14.4" customHeight="1" x14ac:dyDescent="0.3">
      <c r="A691" s="661" t="s">
        <v>543</v>
      </c>
      <c r="B691" s="662" t="s">
        <v>2791</v>
      </c>
      <c r="C691" s="663" t="s">
        <v>556</v>
      </c>
      <c r="D691" s="664" t="s">
        <v>2794</v>
      </c>
      <c r="E691" s="663" t="s">
        <v>571</v>
      </c>
      <c r="F691" s="664" t="s">
        <v>2798</v>
      </c>
      <c r="G691" s="663" t="s">
        <v>576</v>
      </c>
      <c r="H691" s="663" t="s">
        <v>2640</v>
      </c>
      <c r="I691" s="663" t="s">
        <v>624</v>
      </c>
      <c r="J691" s="663" t="s">
        <v>2641</v>
      </c>
      <c r="K691" s="663"/>
      <c r="L691" s="665">
        <v>31.871421692630122</v>
      </c>
      <c r="M691" s="665">
        <v>24</v>
      </c>
      <c r="N691" s="666">
        <v>764.91412062312293</v>
      </c>
    </row>
    <row r="692" spans="1:14" ht="14.4" customHeight="1" x14ac:dyDescent="0.3">
      <c r="A692" s="661" t="s">
        <v>543</v>
      </c>
      <c r="B692" s="662" t="s">
        <v>2791</v>
      </c>
      <c r="C692" s="663" t="s">
        <v>556</v>
      </c>
      <c r="D692" s="664" t="s">
        <v>2794</v>
      </c>
      <c r="E692" s="663" t="s">
        <v>571</v>
      </c>
      <c r="F692" s="664" t="s">
        <v>2798</v>
      </c>
      <c r="G692" s="663" t="s">
        <v>576</v>
      </c>
      <c r="H692" s="663" t="s">
        <v>1572</v>
      </c>
      <c r="I692" s="663" t="s">
        <v>1572</v>
      </c>
      <c r="J692" s="663" t="s">
        <v>1268</v>
      </c>
      <c r="K692" s="663" t="s">
        <v>688</v>
      </c>
      <c r="L692" s="665">
        <v>365.97</v>
      </c>
      <c r="M692" s="665">
        <v>1</v>
      </c>
      <c r="N692" s="666">
        <v>365.97</v>
      </c>
    </row>
    <row r="693" spans="1:14" ht="14.4" customHeight="1" x14ac:dyDescent="0.3">
      <c r="A693" s="661" t="s">
        <v>543</v>
      </c>
      <c r="B693" s="662" t="s">
        <v>2791</v>
      </c>
      <c r="C693" s="663" t="s">
        <v>556</v>
      </c>
      <c r="D693" s="664" t="s">
        <v>2794</v>
      </c>
      <c r="E693" s="663" t="s">
        <v>571</v>
      </c>
      <c r="F693" s="664" t="s">
        <v>2798</v>
      </c>
      <c r="G693" s="663" t="s">
        <v>576</v>
      </c>
      <c r="H693" s="663" t="s">
        <v>2642</v>
      </c>
      <c r="I693" s="663" t="s">
        <v>2643</v>
      </c>
      <c r="J693" s="663" t="s">
        <v>2644</v>
      </c>
      <c r="K693" s="663" t="s">
        <v>2645</v>
      </c>
      <c r="L693" s="665">
        <v>3652</v>
      </c>
      <c r="M693" s="665">
        <v>3</v>
      </c>
      <c r="N693" s="666">
        <v>10956</v>
      </c>
    </row>
    <row r="694" spans="1:14" ht="14.4" customHeight="1" x14ac:dyDescent="0.3">
      <c r="A694" s="661" t="s">
        <v>543</v>
      </c>
      <c r="B694" s="662" t="s">
        <v>2791</v>
      </c>
      <c r="C694" s="663" t="s">
        <v>556</v>
      </c>
      <c r="D694" s="664" t="s">
        <v>2794</v>
      </c>
      <c r="E694" s="663" t="s">
        <v>571</v>
      </c>
      <c r="F694" s="664" t="s">
        <v>2798</v>
      </c>
      <c r="G694" s="663" t="s">
        <v>576</v>
      </c>
      <c r="H694" s="663" t="s">
        <v>1583</v>
      </c>
      <c r="I694" s="663" t="s">
        <v>1583</v>
      </c>
      <c r="J694" s="663" t="s">
        <v>1584</v>
      </c>
      <c r="K694" s="663" t="s">
        <v>1585</v>
      </c>
      <c r="L694" s="665">
        <v>179.80998902935718</v>
      </c>
      <c r="M694" s="665">
        <v>159</v>
      </c>
      <c r="N694" s="666">
        <v>28589.788255667794</v>
      </c>
    </row>
    <row r="695" spans="1:14" ht="14.4" customHeight="1" x14ac:dyDescent="0.3">
      <c r="A695" s="661" t="s">
        <v>543</v>
      </c>
      <c r="B695" s="662" t="s">
        <v>2791</v>
      </c>
      <c r="C695" s="663" t="s">
        <v>556</v>
      </c>
      <c r="D695" s="664" t="s">
        <v>2794</v>
      </c>
      <c r="E695" s="663" t="s">
        <v>571</v>
      </c>
      <c r="F695" s="664" t="s">
        <v>2798</v>
      </c>
      <c r="G695" s="663" t="s">
        <v>576</v>
      </c>
      <c r="H695" s="663" t="s">
        <v>2646</v>
      </c>
      <c r="I695" s="663" t="s">
        <v>2647</v>
      </c>
      <c r="J695" s="663" t="s">
        <v>2648</v>
      </c>
      <c r="K695" s="663" t="s">
        <v>1347</v>
      </c>
      <c r="L695" s="665">
        <v>2837.9999937825564</v>
      </c>
      <c r="M695" s="665">
        <v>28</v>
      </c>
      <c r="N695" s="666">
        <v>79463.999825911582</v>
      </c>
    </row>
    <row r="696" spans="1:14" ht="14.4" customHeight="1" x14ac:dyDescent="0.3">
      <c r="A696" s="661" t="s">
        <v>543</v>
      </c>
      <c r="B696" s="662" t="s">
        <v>2791</v>
      </c>
      <c r="C696" s="663" t="s">
        <v>556</v>
      </c>
      <c r="D696" s="664" t="s">
        <v>2794</v>
      </c>
      <c r="E696" s="663" t="s">
        <v>571</v>
      </c>
      <c r="F696" s="664" t="s">
        <v>2798</v>
      </c>
      <c r="G696" s="663" t="s">
        <v>576</v>
      </c>
      <c r="H696" s="663" t="s">
        <v>1589</v>
      </c>
      <c r="I696" s="663" t="s">
        <v>1590</v>
      </c>
      <c r="J696" s="663" t="s">
        <v>1591</v>
      </c>
      <c r="K696" s="663" t="s">
        <v>1592</v>
      </c>
      <c r="L696" s="665">
        <v>83.13000000000001</v>
      </c>
      <c r="M696" s="665">
        <v>1</v>
      </c>
      <c r="N696" s="666">
        <v>83.13000000000001</v>
      </c>
    </row>
    <row r="697" spans="1:14" ht="14.4" customHeight="1" x14ac:dyDescent="0.3">
      <c r="A697" s="661" t="s">
        <v>543</v>
      </c>
      <c r="B697" s="662" t="s">
        <v>2791</v>
      </c>
      <c r="C697" s="663" t="s">
        <v>556</v>
      </c>
      <c r="D697" s="664" t="s">
        <v>2794</v>
      </c>
      <c r="E697" s="663" t="s">
        <v>571</v>
      </c>
      <c r="F697" s="664" t="s">
        <v>2798</v>
      </c>
      <c r="G697" s="663" t="s">
        <v>576</v>
      </c>
      <c r="H697" s="663" t="s">
        <v>2649</v>
      </c>
      <c r="I697" s="663" t="s">
        <v>2650</v>
      </c>
      <c r="J697" s="663" t="s">
        <v>1717</v>
      </c>
      <c r="K697" s="663" t="s">
        <v>798</v>
      </c>
      <c r="L697" s="665">
        <v>246.5</v>
      </c>
      <c r="M697" s="665">
        <v>5</v>
      </c>
      <c r="N697" s="666">
        <v>1232.5</v>
      </c>
    </row>
    <row r="698" spans="1:14" ht="14.4" customHeight="1" x14ac:dyDescent="0.3">
      <c r="A698" s="661" t="s">
        <v>543</v>
      </c>
      <c r="B698" s="662" t="s">
        <v>2791</v>
      </c>
      <c r="C698" s="663" t="s">
        <v>556</v>
      </c>
      <c r="D698" s="664" t="s">
        <v>2794</v>
      </c>
      <c r="E698" s="663" t="s">
        <v>571</v>
      </c>
      <c r="F698" s="664" t="s">
        <v>2798</v>
      </c>
      <c r="G698" s="663" t="s">
        <v>576</v>
      </c>
      <c r="H698" s="663" t="s">
        <v>2651</v>
      </c>
      <c r="I698" s="663" t="s">
        <v>2652</v>
      </c>
      <c r="J698" s="663" t="s">
        <v>2653</v>
      </c>
      <c r="K698" s="663" t="s">
        <v>2654</v>
      </c>
      <c r="L698" s="665">
        <v>189.72</v>
      </c>
      <c r="M698" s="665">
        <v>5</v>
      </c>
      <c r="N698" s="666">
        <v>948.6</v>
      </c>
    </row>
    <row r="699" spans="1:14" ht="14.4" customHeight="1" x14ac:dyDescent="0.3">
      <c r="A699" s="661" t="s">
        <v>543</v>
      </c>
      <c r="B699" s="662" t="s">
        <v>2791</v>
      </c>
      <c r="C699" s="663" t="s">
        <v>556</v>
      </c>
      <c r="D699" s="664" t="s">
        <v>2794</v>
      </c>
      <c r="E699" s="663" t="s">
        <v>571</v>
      </c>
      <c r="F699" s="664" t="s">
        <v>2798</v>
      </c>
      <c r="G699" s="663" t="s">
        <v>576</v>
      </c>
      <c r="H699" s="663" t="s">
        <v>2655</v>
      </c>
      <c r="I699" s="663" t="s">
        <v>2655</v>
      </c>
      <c r="J699" s="663" t="s">
        <v>2656</v>
      </c>
      <c r="K699" s="663" t="s">
        <v>2657</v>
      </c>
      <c r="L699" s="665">
        <v>667.93016614242424</v>
      </c>
      <c r="M699" s="665">
        <v>28</v>
      </c>
      <c r="N699" s="666">
        <v>18702.044651987879</v>
      </c>
    </row>
    <row r="700" spans="1:14" ht="14.4" customHeight="1" x14ac:dyDescent="0.3">
      <c r="A700" s="661" t="s">
        <v>543</v>
      </c>
      <c r="B700" s="662" t="s">
        <v>2791</v>
      </c>
      <c r="C700" s="663" t="s">
        <v>556</v>
      </c>
      <c r="D700" s="664" t="s">
        <v>2794</v>
      </c>
      <c r="E700" s="663" t="s">
        <v>571</v>
      </c>
      <c r="F700" s="664" t="s">
        <v>2798</v>
      </c>
      <c r="G700" s="663" t="s">
        <v>576</v>
      </c>
      <c r="H700" s="663" t="s">
        <v>1608</v>
      </c>
      <c r="I700" s="663" t="s">
        <v>1609</v>
      </c>
      <c r="J700" s="663" t="s">
        <v>1610</v>
      </c>
      <c r="K700" s="663" t="s">
        <v>1611</v>
      </c>
      <c r="L700" s="665">
        <v>160.63995365310893</v>
      </c>
      <c r="M700" s="665">
        <v>99</v>
      </c>
      <c r="N700" s="666">
        <v>15903.355411657783</v>
      </c>
    </row>
    <row r="701" spans="1:14" ht="14.4" customHeight="1" x14ac:dyDescent="0.3">
      <c r="A701" s="661" t="s">
        <v>543</v>
      </c>
      <c r="B701" s="662" t="s">
        <v>2791</v>
      </c>
      <c r="C701" s="663" t="s">
        <v>556</v>
      </c>
      <c r="D701" s="664" t="s">
        <v>2794</v>
      </c>
      <c r="E701" s="663" t="s">
        <v>571</v>
      </c>
      <c r="F701" s="664" t="s">
        <v>2798</v>
      </c>
      <c r="G701" s="663" t="s">
        <v>576</v>
      </c>
      <c r="H701" s="663" t="s">
        <v>1620</v>
      </c>
      <c r="I701" s="663" t="s">
        <v>1621</v>
      </c>
      <c r="J701" s="663" t="s">
        <v>1622</v>
      </c>
      <c r="K701" s="663" t="s">
        <v>1623</v>
      </c>
      <c r="L701" s="665">
        <v>618.25174045303572</v>
      </c>
      <c r="M701" s="665">
        <v>53</v>
      </c>
      <c r="N701" s="666">
        <v>32767.342244010892</v>
      </c>
    </row>
    <row r="702" spans="1:14" ht="14.4" customHeight="1" x14ac:dyDescent="0.3">
      <c r="A702" s="661" t="s">
        <v>543</v>
      </c>
      <c r="B702" s="662" t="s">
        <v>2791</v>
      </c>
      <c r="C702" s="663" t="s">
        <v>556</v>
      </c>
      <c r="D702" s="664" t="s">
        <v>2794</v>
      </c>
      <c r="E702" s="663" t="s">
        <v>571</v>
      </c>
      <c r="F702" s="664" t="s">
        <v>2798</v>
      </c>
      <c r="G702" s="663" t="s">
        <v>576</v>
      </c>
      <c r="H702" s="663" t="s">
        <v>2658</v>
      </c>
      <c r="I702" s="663" t="s">
        <v>2658</v>
      </c>
      <c r="J702" s="663" t="s">
        <v>2659</v>
      </c>
      <c r="K702" s="663" t="s">
        <v>2660</v>
      </c>
      <c r="L702" s="665">
        <v>766.7</v>
      </c>
      <c r="M702" s="665">
        <v>4</v>
      </c>
      <c r="N702" s="666">
        <v>3066.8</v>
      </c>
    </row>
    <row r="703" spans="1:14" ht="14.4" customHeight="1" x14ac:dyDescent="0.3">
      <c r="A703" s="661" t="s">
        <v>543</v>
      </c>
      <c r="B703" s="662" t="s">
        <v>2791</v>
      </c>
      <c r="C703" s="663" t="s">
        <v>556</v>
      </c>
      <c r="D703" s="664" t="s">
        <v>2794</v>
      </c>
      <c r="E703" s="663" t="s">
        <v>571</v>
      </c>
      <c r="F703" s="664" t="s">
        <v>2798</v>
      </c>
      <c r="G703" s="663" t="s">
        <v>576</v>
      </c>
      <c r="H703" s="663" t="s">
        <v>1624</v>
      </c>
      <c r="I703" s="663" t="s">
        <v>1625</v>
      </c>
      <c r="J703" s="663" t="s">
        <v>1626</v>
      </c>
      <c r="K703" s="663" t="s">
        <v>1627</v>
      </c>
      <c r="L703" s="665">
        <v>539.3912894185944</v>
      </c>
      <c r="M703" s="665">
        <v>21</v>
      </c>
      <c r="N703" s="666">
        <v>11327.217077790483</v>
      </c>
    </row>
    <row r="704" spans="1:14" ht="14.4" customHeight="1" x14ac:dyDescent="0.3">
      <c r="A704" s="661" t="s">
        <v>543</v>
      </c>
      <c r="B704" s="662" t="s">
        <v>2791</v>
      </c>
      <c r="C704" s="663" t="s">
        <v>556</v>
      </c>
      <c r="D704" s="664" t="s">
        <v>2794</v>
      </c>
      <c r="E704" s="663" t="s">
        <v>571</v>
      </c>
      <c r="F704" s="664" t="s">
        <v>2798</v>
      </c>
      <c r="G704" s="663" t="s">
        <v>576</v>
      </c>
      <c r="H704" s="663" t="s">
        <v>1657</v>
      </c>
      <c r="I704" s="663" t="s">
        <v>1658</v>
      </c>
      <c r="J704" s="663" t="s">
        <v>1659</v>
      </c>
      <c r="K704" s="663" t="s">
        <v>1526</v>
      </c>
      <c r="L704" s="665">
        <v>80.370000000000019</v>
      </c>
      <c r="M704" s="665">
        <v>5</v>
      </c>
      <c r="N704" s="666">
        <v>401.85000000000008</v>
      </c>
    </row>
    <row r="705" spans="1:14" ht="14.4" customHeight="1" x14ac:dyDescent="0.3">
      <c r="A705" s="661" t="s">
        <v>543</v>
      </c>
      <c r="B705" s="662" t="s">
        <v>2791</v>
      </c>
      <c r="C705" s="663" t="s">
        <v>556</v>
      </c>
      <c r="D705" s="664" t="s">
        <v>2794</v>
      </c>
      <c r="E705" s="663" t="s">
        <v>571</v>
      </c>
      <c r="F705" s="664" t="s">
        <v>2798</v>
      </c>
      <c r="G705" s="663" t="s">
        <v>576</v>
      </c>
      <c r="H705" s="663" t="s">
        <v>1660</v>
      </c>
      <c r="I705" s="663" t="s">
        <v>1661</v>
      </c>
      <c r="J705" s="663" t="s">
        <v>1662</v>
      </c>
      <c r="K705" s="663" t="s">
        <v>1663</v>
      </c>
      <c r="L705" s="665">
        <v>586.38997773800475</v>
      </c>
      <c r="M705" s="665">
        <v>76</v>
      </c>
      <c r="N705" s="666">
        <v>44565.638308088361</v>
      </c>
    </row>
    <row r="706" spans="1:14" ht="14.4" customHeight="1" x14ac:dyDescent="0.3">
      <c r="A706" s="661" t="s">
        <v>543</v>
      </c>
      <c r="B706" s="662" t="s">
        <v>2791</v>
      </c>
      <c r="C706" s="663" t="s">
        <v>556</v>
      </c>
      <c r="D706" s="664" t="s">
        <v>2794</v>
      </c>
      <c r="E706" s="663" t="s">
        <v>571</v>
      </c>
      <c r="F706" s="664" t="s">
        <v>2798</v>
      </c>
      <c r="G706" s="663" t="s">
        <v>576</v>
      </c>
      <c r="H706" s="663" t="s">
        <v>1671</v>
      </c>
      <c r="I706" s="663" t="s">
        <v>624</v>
      </c>
      <c r="J706" s="663" t="s">
        <v>1672</v>
      </c>
      <c r="K706" s="663" t="s">
        <v>1673</v>
      </c>
      <c r="L706" s="665">
        <v>64.675509668508255</v>
      </c>
      <c r="M706" s="665">
        <v>181</v>
      </c>
      <c r="N706" s="666">
        <v>11706.267249999994</v>
      </c>
    </row>
    <row r="707" spans="1:14" ht="14.4" customHeight="1" x14ac:dyDescent="0.3">
      <c r="A707" s="661" t="s">
        <v>543</v>
      </c>
      <c r="B707" s="662" t="s">
        <v>2791</v>
      </c>
      <c r="C707" s="663" t="s">
        <v>556</v>
      </c>
      <c r="D707" s="664" t="s">
        <v>2794</v>
      </c>
      <c r="E707" s="663" t="s">
        <v>571</v>
      </c>
      <c r="F707" s="664" t="s">
        <v>2798</v>
      </c>
      <c r="G707" s="663" t="s">
        <v>576</v>
      </c>
      <c r="H707" s="663" t="s">
        <v>2661</v>
      </c>
      <c r="I707" s="663" t="s">
        <v>2662</v>
      </c>
      <c r="J707" s="663" t="s">
        <v>2663</v>
      </c>
      <c r="K707" s="663"/>
      <c r="L707" s="665">
        <v>458.4797606489393</v>
      </c>
      <c r="M707" s="665">
        <v>309</v>
      </c>
      <c r="N707" s="666">
        <v>141670.24604052224</v>
      </c>
    </row>
    <row r="708" spans="1:14" ht="14.4" customHeight="1" x14ac:dyDescent="0.3">
      <c r="A708" s="661" t="s">
        <v>543</v>
      </c>
      <c r="B708" s="662" t="s">
        <v>2791</v>
      </c>
      <c r="C708" s="663" t="s">
        <v>556</v>
      </c>
      <c r="D708" s="664" t="s">
        <v>2794</v>
      </c>
      <c r="E708" s="663" t="s">
        <v>571</v>
      </c>
      <c r="F708" s="664" t="s">
        <v>2798</v>
      </c>
      <c r="G708" s="663" t="s">
        <v>576</v>
      </c>
      <c r="H708" s="663" t="s">
        <v>2664</v>
      </c>
      <c r="I708" s="663" t="s">
        <v>2665</v>
      </c>
      <c r="J708" s="663" t="s">
        <v>2666</v>
      </c>
      <c r="K708" s="663"/>
      <c r="L708" s="665">
        <v>24666.62</v>
      </c>
      <c r="M708" s="665">
        <v>8</v>
      </c>
      <c r="N708" s="666">
        <v>197332.96</v>
      </c>
    </row>
    <row r="709" spans="1:14" ht="14.4" customHeight="1" x14ac:dyDescent="0.3">
      <c r="A709" s="661" t="s">
        <v>543</v>
      </c>
      <c r="B709" s="662" t="s">
        <v>2791</v>
      </c>
      <c r="C709" s="663" t="s">
        <v>556</v>
      </c>
      <c r="D709" s="664" t="s">
        <v>2794</v>
      </c>
      <c r="E709" s="663" t="s">
        <v>571</v>
      </c>
      <c r="F709" s="664" t="s">
        <v>2798</v>
      </c>
      <c r="G709" s="663" t="s">
        <v>576</v>
      </c>
      <c r="H709" s="663" t="s">
        <v>2667</v>
      </c>
      <c r="I709" s="663" t="s">
        <v>2668</v>
      </c>
      <c r="J709" s="663" t="s">
        <v>2669</v>
      </c>
      <c r="K709" s="663" t="s">
        <v>2670</v>
      </c>
      <c r="L709" s="665">
        <v>2438.8621404866408</v>
      </c>
      <c r="M709" s="665">
        <v>6</v>
      </c>
      <c r="N709" s="666">
        <v>14633.172842919845</v>
      </c>
    </row>
    <row r="710" spans="1:14" ht="14.4" customHeight="1" x14ac:dyDescent="0.3">
      <c r="A710" s="661" t="s">
        <v>543</v>
      </c>
      <c r="B710" s="662" t="s">
        <v>2791</v>
      </c>
      <c r="C710" s="663" t="s">
        <v>556</v>
      </c>
      <c r="D710" s="664" t="s">
        <v>2794</v>
      </c>
      <c r="E710" s="663" t="s">
        <v>571</v>
      </c>
      <c r="F710" s="664" t="s">
        <v>2798</v>
      </c>
      <c r="G710" s="663" t="s">
        <v>576</v>
      </c>
      <c r="H710" s="663" t="s">
        <v>1691</v>
      </c>
      <c r="I710" s="663" t="s">
        <v>1691</v>
      </c>
      <c r="J710" s="663" t="s">
        <v>1692</v>
      </c>
      <c r="K710" s="663" t="s">
        <v>1693</v>
      </c>
      <c r="L710" s="665">
        <v>940.40403410742306</v>
      </c>
      <c r="M710" s="665">
        <v>215</v>
      </c>
      <c r="N710" s="666">
        <v>202186.86733309596</v>
      </c>
    </row>
    <row r="711" spans="1:14" ht="14.4" customHeight="1" x14ac:dyDescent="0.3">
      <c r="A711" s="661" t="s">
        <v>543</v>
      </c>
      <c r="B711" s="662" t="s">
        <v>2791</v>
      </c>
      <c r="C711" s="663" t="s">
        <v>556</v>
      </c>
      <c r="D711" s="664" t="s">
        <v>2794</v>
      </c>
      <c r="E711" s="663" t="s">
        <v>571</v>
      </c>
      <c r="F711" s="664" t="s">
        <v>2798</v>
      </c>
      <c r="G711" s="663" t="s">
        <v>576</v>
      </c>
      <c r="H711" s="663" t="s">
        <v>2671</v>
      </c>
      <c r="I711" s="663" t="s">
        <v>2672</v>
      </c>
      <c r="J711" s="663" t="s">
        <v>2673</v>
      </c>
      <c r="K711" s="663" t="s">
        <v>2674</v>
      </c>
      <c r="L711" s="665">
        <v>116.80749961819895</v>
      </c>
      <c r="M711" s="665">
        <v>210</v>
      </c>
      <c r="N711" s="666">
        <v>24529.574919821778</v>
      </c>
    </row>
    <row r="712" spans="1:14" ht="14.4" customHeight="1" x14ac:dyDescent="0.3">
      <c r="A712" s="661" t="s">
        <v>543</v>
      </c>
      <c r="B712" s="662" t="s">
        <v>2791</v>
      </c>
      <c r="C712" s="663" t="s">
        <v>556</v>
      </c>
      <c r="D712" s="664" t="s">
        <v>2794</v>
      </c>
      <c r="E712" s="663" t="s">
        <v>571</v>
      </c>
      <c r="F712" s="664" t="s">
        <v>2798</v>
      </c>
      <c r="G712" s="663" t="s">
        <v>576</v>
      </c>
      <c r="H712" s="663" t="s">
        <v>2675</v>
      </c>
      <c r="I712" s="663" t="s">
        <v>2676</v>
      </c>
      <c r="J712" s="663" t="s">
        <v>2677</v>
      </c>
      <c r="K712" s="663" t="s">
        <v>2678</v>
      </c>
      <c r="L712" s="665">
        <v>607.12130434782625</v>
      </c>
      <c r="M712" s="665">
        <v>46</v>
      </c>
      <c r="N712" s="666">
        <v>27927.580000000005</v>
      </c>
    </row>
    <row r="713" spans="1:14" ht="14.4" customHeight="1" x14ac:dyDescent="0.3">
      <c r="A713" s="661" t="s">
        <v>543</v>
      </c>
      <c r="B713" s="662" t="s">
        <v>2791</v>
      </c>
      <c r="C713" s="663" t="s">
        <v>556</v>
      </c>
      <c r="D713" s="664" t="s">
        <v>2794</v>
      </c>
      <c r="E713" s="663" t="s">
        <v>571</v>
      </c>
      <c r="F713" s="664" t="s">
        <v>2798</v>
      </c>
      <c r="G713" s="663" t="s">
        <v>576</v>
      </c>
      <c r="H713" s="663" t="s">
        <v>2679</v>
      </c>
      <c r="I713" s="663" t="s">
        <v>2680</v>
      </c>
      <c r="J713" s="663" t="s">
        <v>2681</v>
      </c>
      <c r="K713" s="663" t="s">
        <v>2682</v>
      </c>
      <c r="L713" s="665">
        <v>84.388942547391551</v>
      </c>
      <c r="M713" s="665">
        <v>57</v>
      </c>
      <c r="N713" s="666">
        <v>4810.1697252013182</v>
      </c>
    </row>
    <row r="714" spans="1:14" ht="14.4" customHeight="1" x14ac:dyDescent="0.3">
      <c r="A714" s="661" t="s">
        <v>543</v>
      </c>
      <c r="B714" s="662" t="s">
        <v>2791</v>
      </c>
      <c r="C714" s="663" t="s">
        <v>556</v>
      </c>
      <c r="D714" s="664" t="s">
        <v>2794</v>
      </c>
      <c r="E714" s="663" t="s">
        <v>571</v>
      </c>
      <c r="F714" s="664" t="s">
        <v>2798</v>
      </c>
      <c r="G714" s="663" t="s">
        <v>576</v>
      </c>
      <c r="H714" s="663" t="s">
        <v>2683</v>
      </c>
      <c r="I714" s="663" t="s">
        <v>624</v>
      </c>
      <c r="J714" s="663" t="s">
        <v>2684</v>
      </c>
      <c r="K714" s="663"/>
      <c r="L714" s="665">
        <v>447.70000000000022</v>
      </c>
      <c r="M714" s="665">
        <v>81</v>
      </c>
      <c r="N714" s="666">
        <v>36263.700000000019</v>
      </c>
    </row>
    <row r="715" spans="1:14" ht="14.4" customHeight="1" x14ac:dyDescent="0.3">
      <c r="A715" s="661" t="s">
        <v>543</v>
      </c>
      <c r="B715" s="662" t="s">
        <v>2791</v>
      </c>
      <c r="C715" s="663" t="s">
        <v>556</v>
      </c>
      <c r="D715" s="664" t="s">
        <v>2794</v>
      </c>
      <c r="E715" s="663" t="s">
        <v>571</v>
      </c>
      <c r="F715" s="664" t="s">
        <v>2798</v>
      </c>
      <c r="G715" s="663" t="s">
        <v>576</v>
      </c>
      <c r="H715" s="663" t="s">
        <v>2685</v>
      </c>
      <c r="I715" s="663" t="s">
        <v>2686</v>
      </c>
      <c r="J715" s="663" t="s">
        <v>2687</v>
      </c>
      <c r="K715" s="663" t="s">
        <v>2688</v>
      </c>
      <c r="L715" s="665">
        <v>218.9</v>
      </c>
      <c r="M715" s="665">
        <v>6</v>
      </c>
      <c r="N715" s="666">
        <v>1313.4</v>
      </c>
    </row>
    <row r="716" spans="1:14" ht="14.4" customHeight="1" x14ac:dyDescent="0.3">
      <c r="A716" s="661" t="s">
        <v>543</v>
      </c>
      <c r="B716" s="662" t="s">
        <v>2791</v>
      </c>
      <c r="C716" s="663" t="s">
        <v>556</v>
      </c>
      <c r="D716" s="664" t="s">
        <v>2794</v>
      </c>
      <c r="E716" s="663" t="s">
        <v>571</v>
      </c>
      <c r="F716" s="664" t="s">
        <v>2798</v>
      </c>
      <c r="G716" s="663" t="s">
        <v>576</v>
      </c>
      <c r="H716" s="663" t="s">
        <v>2689</v>
      </c>
      <c r="I716" s="663" t="s">
        <v>624</v>
      </c>
      <c r="J716" s="663" t="s">
        <v>2690</v>
      </c>
      <c r="K716" s="663" t="s">
        <v>2691</v>
      </c>
      <c r="L716" s="665">
        <v>55.883715847222632</v>
      </c>
      <c r="M716" s="665">
        <v>160</v>
      </c>
      <c r="N716" s="666">
        <v>8941.3945355556207</v>
      </c>
    </row>
    <row r="717" spans="1:14" ht="14.4" customHeight="1" x14ac:dyDescent="0.3">
      <c r="A717" s="661" t="s">
        <v>543</v>
      </c>
      <c r="B717" s="662" t="s">
        <v>2791</v>
      </c>
      <c r="C717" s="663" t="s">
        <v>556</v>
      </c>
      <c r="D717" s="664" t="s">
        <v>2794</v>
      </c>
      <c r="E717" s="663" t="s">
        <v>571</v>
      </c>
      <c r="F717" s="664" t="s">
        <v>2798</v>
      </c>
      <c r="G717" s="663" t="s">
        <v>576</v>
      </c>
      <c r="H717" s="663" t="s">
        <v>2692</v>
      </c>
      <c r="I717" s="663" t="s">
        <v>2693</v>
      </c>
      <c r="J717" s="663" t="s">
        <v>2694</v>
      </c>
      <c r="K717" s="663" t="s">
        <v>2695</v>
      </c>
      <c r="L717" s="665">
        <v>660</v>
      </c>
      <c r="M717" s="665">
        <v>35</v>
      </c>
      <c r="N717" s="666">
        <v>23100</v>
      </c>
    </row>
    <row r="718" spans="1:14" ht="14.4" customHeight="1" x14ac:dyDescent="0.3">
      <c r="A718" s="661" t="s">
        <v>543</v>
      </c>
      <c r="B718" s="662" t="s">
        <v>2791</v>
      </c>
      <c r="C718" s="663" t="s">
        <v>556</v>
      </c>
      <c r="D718" s="664" t="s">
        <v>2794</v>
      </c>
      <c r="E718" s="663" t="s">
        <v>571</v>
      </c>
      <c r="F718" s="664" t="s">
        <v>2798</v>
      </c>
      <c r="G718" s="663" t="s">
        <v>576</v>
      </c>
      <c r="H718" s="663" t="s">
        <v>1716</v>
      </c>
      <c r="I718" s="663" t="s">
        <v>1716</v>
      </c>
      <c r="J718" s="663" t="s">
        <v>1717</v>
      </c>
      <c r="K718" s="663" t="s">
        <v>1347</v>
      </c>
      <c r="L718" s="665">
        <v>393.57721787414386</v>
      </c>
      <c r="M718" s="665">
        <v>135</v>
      </c>
      <c r="N718" s="666">
        <v>53132.924413009423</v>
      </c>
    </row>
    <row r="719" spans="1:14" ht="14.4" customHeight="1" x14ac:dyDescent="0.3">
      <c r="A719" s="661" t="s">
        <v>543</v>
      </c>
      <c r="B719" s="662" t="s">
        <v>2791</v>
      </c>
      <c r="C719" s="663" t="s">
        <v>556</v>
      </c>
      <c r="D719" s="664" t="s">
        <v>2794</v>
      </c>
      <c r="E719" s="663" t="s">
        <v>571</v>
      </c>
      <c r="F719" s="664" t="s">
        <v>2798</v>
      </c>
      <c r="G719" s="663" t="s">
        <v>576</v>
      </c>
      <c r="H719" s="663" t="s">
        <v>1738</v>
      </c>
      <c r="I719" s="663" t="s">
        <v>1739</v>
      </c>
      <c r="J719" s="663" t="s">
        <v>1740</v>
      </c>
      <c r="K719" s="663" t="s">
        <v>1741</v>
      </c>
      <c r="L719" s="665">
        <v>534.99</v>
      </c>
      <c r="M719" s="665">
        <v>2</v>
      </c>
      <c r="N719" s="666">
        <v>1069.98</v>
      </c>
    </row>
    <row r="720" spans="1:14" ht="14.4" customHeight="1" x14ac:dyDescent="0.3">
      <c r="A720" s="661" t="s">
        <v>543</v>
      </c>
      <c r="B720" s="662" t="s">
        <v>2791</v>
      </c>
      <c r="C720" s="663" t="s">
        <v>556</v>
      </c>
      <c r="D720" s="664" t="s">
        <v>2794</v>
      </c>
      <c r="E720" s="663" t="s">
        <v>571</v>
      </c>
      <c r="F720" s="664" t="s">
        <v>2798</v>
      </c>
      <c r="G720" s="663" t="s">
        <v>576</v>
      </c>
      <c r="H720" s="663" t="s">
        <v>1775</v>
      </c>
      <c r="I720" s="663" t="s">
        <v>1775</v>
      </c>
      <c r="J720" s="663" t="s">
        <v>1776</v>
      </c>
      <c r="K720" s="663" t="s">
        <v>1777</v>
      </c>
      <c r="L720" s="665">
        <v>247.5</v>
      </c>
      <c r="M720" s="665">
        <v>9</v>
      </c>
      <c r="N720" s="666">
        <v>2227.5</v>
      </c>
    </row>
    <row r="721" spans="1:14" ht="14.4" customHeight="1" x14ac:dyDescent="0.3">
      <c r="A721" s="661" t="s">
        <v>543</v>
      </c>
      <c r="B721" s="662" t="s">
        <v>2791</v>
      </c>
      <c r="C721" s="663" t="s">
        <v>556</v>
      </c>
      <c r="D721" s="664" t="s">
        <v>2794</v>
      </c>
      <c r="E721" s="663" t="s">
        <v>571</v>
      </c>
      <c r="F721" s="664" t="s">
        <v>2798</v>
      </c>
      <c r="G721" s="663" t="s">
        <v>576</v>
      </c>
      <c r="H721" s="663" t="s">
        <v>2696</v>
      </c>
      <c r="I721" s="663" t="s">
        <v>2696</v>
      </c>
      <c r="J721" s="663" t="s">
        <v>1476</v>
      </c>
      <c r="K721" s="663" t="s">
        <v>2697</v>
      </c>
      <c r="L721" s="665">
        <v>417.99906711236315</v>
      </c>
      <c r="M721" s="665">
        <v>2</v>
      </c>
      <c r="N721" s="666">
        <v>835.9981342247263</v>
      </c>
    </row>
    <row r="722" spans="1:14" ht="14.4" customHeight="1" x14ac:dyDescent="0.3">
      <c r="A722" s="661" t="s">
        <v>543</v>
      </c>
      <c r="B722" s="662" t="s">
        <v>2791</v>
      </c>
      <c r="C722" s="663" t="s">
        <v>556</v>
      </c>
      <c r="D722" s="664" t="s">
        <v>2794</v>
      </c>
      <c r="E722" s="663" t="s">
        <v>571</v>
      </c>
      <c r="F722" s="664" t="s">
        <v>2798</v>
      </c>
      <c r="G722" s="663" t="s">
        <v>576</v>
      </c>
      <c r="H722" s="663" t="s">
        <v>2698</v>
      </c>
      <c r="I722" s="663" t="s">
        <v>624</v>
      </c>
      <c r="J722" s="663" t="s">
        <v>2699</v>
      </c>
      <c r="K722" s="663"/>
      <c r="L722" s="665">
        <v>57.727490263432252</v>
      </c>
      <c r="M722" s="665">
        <v>85</v>
      </c>
      <c r="N722" s="666">
        <v>4906.8366723917416</v>
      </c>
    </row>
    <row r="723" spans="1:14" ht="14.4" customHeight="1" x14ac:dyDescent="0.3">
      <c r="A723" s="661" t="s">
        <v>543</v>
      </c>
      <c r="B723" s="662" t="s">
        <v>2791</v>
      </c>
      <c r="C723" s="663" t="s">
        <v>556</v>
      </c>
      <c r="D723" s="664" t="s">
        <v>2794</v>
      </c>
      <c r="E723" s="663" t="s">
        <v>571</v>
      </c>
      <c r="F723" s="664" t="s">
        <v>2798</v>
      </c>
      <c r="G723" s="663" t="s">
        <v>576</v>
      </c>
      <c r="H723" s="663" t="s">
        <v>2700</v>
      </c>
      <c r="I723" s="663" t="s">
        <v>2700</v>
      </c>
      <c r="J723" s="663" t="s">
        <v>2701</v>
      </c>
      <c r="K723" s="663" t="s">
        <v>2702</v>
      </c>
      <c r="L723" s="665">
        <v>165.00010010778527</v>
      </c>
      <c r="M723" s="665">
        <v>108</v>
      </c>
      <c r="N723" s="666">
        <v>17820.010811640808</v>
      </c>
    </row>
    <row r="724" spans="1:14" ht="14.4" customHeight="1" x14ac:dyDescent="0.3">
      <c r="A724" s="661" t="s">
        <v>543</v>
      </c>
      <c r="B724" s="662" t="s">
        <v>2791</v>
      </c>
      <c r="C724" s="663" t="s">
        <v>556</v>
      </c>
      <c r="D724" s="664" t="s">
        <v>2794</v>
      </c>
      <c r="E724" s="663" t="s">
        <v>571</v>
      </c>
      <c r="F724" s="664" t="s">
        <v>2798</v>
      </c>
      <c r="G724" s="663" t="s">
        <v>576</v>
      </c>
      <c r="H724" s="663" t="s">
        <v>2703</v>
      </c>
      <c r="I724" s="663" t="s">
        <v>2703</v>
      </c>
      <c r="J724" s="663" t="s">
        <v>2704</v>
      </c>
      <c r="K724" s="663" t="s">
        <v>2705</v>
      </c>
      <c r="L724" s="665">
        <v>177.04574400172825</v>
      </c>
      <c r="M724" s="665">
        <v>36</v>
      </c>
      <c r="N724" s="666">
        <v>6373.6467840622172</v>
      </c>
    </row>
    <row r="725" spans="1:14" ht="14.4" customHeight="1" x14ac:dyDescent="0.3">
      <c r="A725" s="661" t="s">
        <v>543</v>
      </c>
      <c r="B725" s="662" t="s">
        <v>2791</v>
      </c>
      <c r="C725" s="663" t="s">
        <v>556</v>
      </c>
      <c r="D725" s="664" t="s">
        <v>2794</v>
      </c>
      <c r="E725" s="663" t="s">
        <v>571</v>
      </c>
      <c r="F725" s="664" t="s">
        <v>2798</v>
      </c>
      <c r="G725" s="663" t="s">
        <v>576</v>
      </c>
      <c r="H725" s="663" t="s">
        <v>1836</v>
      </c>
      <c r="I725" s="663" t="s">
        <v>1836</v>
      </c>
      <c r="J725" s="663" t="s">
        <v>1837</v>
      </c>
      <c r="K725" s="663" t="s">
        <v>1838</v>
      </c>
      <c r="L725" s="665">
        <v>151.55999999999997</v>
      </c>
      <c r="M725" s="665">
        <v>1</v>
      </c>
      <c r="N725" s="666">
        <v>151.55999999999997</v>
      </c>
    </row>
    <row r="726" spans="1:14" ht="14.4" customHeight="1" x14ac:dyDescent="0.3">
      <c r="A726" s="661" t="s">
        <v>543</v>
      </c>
      <c r="B726" s="662" t="s">
        <v>2791</v>
      </c>
      <c r="C726" s="663" t="s">
        <v>556</v>
      </c>
      <c r="D726" s="664" t="s">
        <v>2794</v>
      </c>
      <c r="E726" s="663" t="s">
        <v>571</v>
      </c>
      <c r="F726" s="664" t="s">
        <v>2798</v>
      </c>
      <c r="G726" s="663" t="s">
        <v>576</v>
      </c>
      <c r="H726" s="663" t="s">
        <v>2706</v>
      </c>
      <c r="I726" s="663" t="s">
        <v>2706</v>
      </c>
      <c r="J726" s="663" t="s">
        <v>2707</v>
      </c>
      <c r="K726" s="663" t="s">
        <v>2708</v>
      </c>
      <c r="L726" s="665">
        <v>630.54886792452839</v>
      </c>
      <c r="M726" s="665">
        <v>53</v>
      </c>
      <c r="N726" s="666">
        <v>33419.090000000004</v>
      </c>
    </row>
    <row r="727" spans="1:14" ht="14.4" customHeight="1" x14ac:dyDescent="0.3">
      <c r="A727" s="661" t="s">
        <v>543</v>
      </c>
      <c r="B727" s="662" t="s">
        <v>2791</v>
      </c>
      <c r="C727" s="663" t="s">
        <v>556</v>
      </c>
      <c r="D727" s="664" t="s">
        <v>2794</v>
      </c>
      <c r="E727" s="663" t="s">
        <v>571</v>
      </c>
      <c r="F727" s="664" t="s">
        <v>2798</v>
      </c>
      <c r="G727" s="663" t="s">
        <v>576</v>
      </c>
      <c r="H727" s="663" t="s">
        <v>1862</v>
      </c>
      <c r="I727" s="663" t="s">
        <v>1862</v>
      </c>
      <c r="J727" s="663" t="s">
        <v>1863</v>
      </c>
      <c r="K727" s="663" t="s">
        <v>817</v>
      </c>
      <c r="L727" s="665">
        <v>62.209972816899395</v>
      </c>
      <c r="M727" s="665">
        <v>1050</v>
      </c>
      <c r="N727" s="666">
        <v>65320.471457744366</v>
      </c>
    </row>
    <row r="728" spans="1:14" ht="14.4" customHeight="1" x14ac:dyDescent="0.3">
      <c r="A728" s="661" t="s">
        <v>543</v>
      </c>
      <c r="B728" s="662" t="s">
        <v>2791</v>
      </c>
      <c r="C728" s="663" t="s">
        <v>556</v>
      </c>
      <c r="D728" s="664" t="s">
        <v>2794</v>
      </c>
      <c r="E728" s="663" t="s">
        <v>571</v>
      </c>
      <c r="F728" s="664" t="s">
        <v>2798</v>
      </c>
      <c r="G728" s="663" t="s">
        <v>576</v>
      </c>
      <c r="H728" s="663" t="s">
        <v>1869</v>
      </c>
      <c r="I728" s="663" t="s">
        <v>624</v>
      </c>
      <c r="J728" s="663" t="s">
        <v>1870</v>
      </c>
      <c r="K728" s="663"/>
      <c r="L728" s="665">
        <v>45.830000000000005</v>
      </c>
      <c r="M728" s="665">
        <v>6</v>
      </c>
      <c r="N728" s="666">
        <v>274.98</v>
      </c>
    </row>
    <row r="729" spans="1:14" ht="14.4" customHeight="1" x14ac:dyDescent="0.3">
      <c r="A729" s="661" t="s">
        <v>543</v>
      </c>
      <c r="B729" s="662" t="s">
        <v>2791</v>
      </c>
      <c r="C729" s="663" t="s">
        <v>556</v>
      </c>
      <c r="D729" s="664" t="s">
        <v>2794</v>
      </c>
      <c r="E729" s="663" t="s">
        <v>571</v>
      </c>
      <c r="F729" s="664" t="s">
        <v>2798</v>
      </c>
      <c r="G729" s="663" t="s">
        <v>576</v>
      </c>
      <c r="H729" s="663" t="s">
        <v>1871</v>
      </c>
      <c r="I729" s="663" t="s">
        <v>624</v>
      </c>
      <c r="J729" s="663" t="s">
        <v>1872</v>
      </c>
      <c r="K729" s="663"/>
      <c r="L729" s="665">
        <v>45.830000000000005</v>
      </c>
      <c r="M729" s="665">
        <v>6</v>
      </c>
      <c r="N729" s="666">
        <v>274.98</v>
      </c>
    </row>
    <row r="730" spans="1:14" ht="14.4" customHeight="1" x14ac:dyDescent="0.3">
      <c r="A730" s="661" t="s">
        <v>543</v>
      </c>
      <c r="B730" s="662" t="s">
        <v>2791</v>
      </c>
      <c r="C730" s="663" t="s">
        <v>556</v>
      </c>
      <c r="D730" s="664" t="s">
        <v>2794</v>
      </c>
      <c r="E730" s="663" t="s">
        <v>571</v>
      </c>
      <c r="F730" s="664" t="s">
        <v>2798</v>
      </c>
      <c r="G730" s="663" t="s">
        <v>576</v>
      </c>
      <c r="H730" s="663" t="s">
        <v>1873</v>
      </c>
      <c r="I730" s="663" t="s">
        <v>1873</v>
      </c>
      <c r="J730" s="663" t="s">
        <v>1874</v>
      </c>
      <c r="K730" s="663" t="s">
        <v>1875</v>
      </c>
      <c r="L730" s="665">
        <v>199.97965384077347</v>
      </c>
      <c r="M730" s="665">
        <v>440</v>
      </c>
      <c r="N730" s="666">
        <v>87991.047689940329</v>
      </c>
    </row>
    <row r="731" spans="1:14" ht="14.4" customHeight="1" x14ac:dyDescent="0.3">
      <c r="A731" s="661" t="s">
        <v>543</v>
      </c>
      <c r="B731" s="662" t="s">
        <v>2791</v>
      </c>
      <c r="C731" s="663" t="s">
        <v>556</v>
      </c>
      <c r="D731" s="664" t="s">
        <v>2794</v>
      </c>
      <c r="E731" s="663" t="s">
        <v>571</v>
      </c>
      <c r="F731" s="664" t="s">
        <v>2798</v>
      </c>
      <c r="G731" s="663" t="s">
        <v>576</v>
      </c>
      <c r="H731" s="663" t="s">
        <v>2709</v>
      </c>
      <c r="I731" s="663" t="s">
        <v>624</v>
      </c>
      <c r="J731" s="663" t="s">
        <v>2710</v>
      </c>
      <c r="K731" s="663"/>
      <c r="L731" s="665">
        <v>45.830000000000005</v>
      </c>
      <c r="M731" s="665">
        <v>6</v>
      </c>
      <c r="N731" s="666">
        <v>274.98</v>
      </c>
    </row>
    <row r="732" spans="1:14" ht="14.4" customHeight="1" x14ac:dyDescent="0.3">
      <c r="A732" s="661" t="s">
        <v>543</v>
      </c>
      <c r="B732" s="662" t="s">
        <v>2791</v>
      </c>
      <c r="C732" s="663" t="s">
        <v>556</v>
      </c>
      <c r="D732" s="664" t="s">
        <v>2794</v>
      </c>
      <c r="E732" s="663" t="s">
        <v>571</v>
      </c>
      <c r="F732" s="664" t="s">
        <v>2798</v>
      </c>
      <c r="G732" s="663" t="s">
        <v>576</v>
      </c>
      <c r="H732" s="663" t="s">
        <v>2711</v>
      </c>
      <c r="I732" s="663" t="s">
        <v>2711</v>
      </c>
      <c r="J732" s="663" t="s">
        <v>2712</v>
      </c>
      <c r="K732" s="663" t="s">
        <v>2713</v>
      </c>
      <c r="L732" s="665">
        <v>264.98957523581549</v>
      </c>
      <c r="M732" s="665">
        <v>340</v>
      </c>
      <c r="N732" s="666">
        <v>90096.455580177266</v>
      </c>
    </row>
    <row r="733" spans="1:14" ht="14.4" customHeight="1" x14ac:dyDescent="0.3">
      <c r="A733" s="661" t="s">
        <v>543</v>
      </c>
      <c r="B733" s="662" t="s">
        <v>2791</v>
      </c>
      <c r="C733" s="663" t="s">
        <v>556</v>
      </c>
      <c r="D733" s="664" t="s">
        <v>2794</v>
      </c>
      <c r="E733" s="663" t="s">
        <v>571</v>
      </c>
      <c r="F733" s="664" t="s">
        <v>2798</v>
      </c>
      <c r="G733" s="663" t="s">
        <v>576</v>
      </c>
      <c r="H733" s="663" t="s">
        <v>2714</v>
      </c>
      <c r="I733" s="663" t="s">
        <v>2714</v>
      </c>
      <c r="J733" s="663" t="s">
        <v>2715</v>
      </c>
      <c r="K733" s="663" t="s">
        <v>2716</v>
      </c>
      <c r="L733" s="665">
        <v>220.30000042193939</v>
      </c>
      <c r="M733" s="665">
        <v>13</v>
      </c>
      <c r="N733" s="666">
        <v>2863.9000054852122</v>
      </c>
    </row>
    <row r="734" spans="1:14" ht="14.4" customHeight="1" x14ac:dyDescent="0.3">
      <c r="A734" s="661" t="s">
        <v>543</v>
      </c>
      <c r="B734" s="662" t="s">
        <v>2791</v>
      </c>
      <c r="C734" s="663" t="s">
        <v>556</v>
      </c>
      <c r="D734" s="664" t="s">
        <v>2794</v>
      </c>
      <c r="E734" s="663" t="s">
        <v>571</v>
      </c>
      <c r="F734" s="664" t="s">
        <v>2798</v>
      </c>
      <c r="G734" s="663" t="s">
        <v>576</v>
      </c>
      <c r="H734" s="663" t="s">
        <v>2717</v>
      </c>
      <c r="I734" s="663" t="s">
        <v>2717</v>
      </c>
      <c r="J734" s="663" t="s">
        <v>2669</v>
      </c>
      <c r="K734" s="663" t="s">
        <v>2718</v>
      </c>
      <c r="L734" s="665">
        <v>14633.170000000002</v>
      </c>
      <c r="M734" s="665">
        <v>1.8266666666666667</v>
      </c>
      <c r="N734" s="666">
        <v>26729.923866666672</v>
      </c>
    </row>
    <row r="735" spans="1:14" ht="14.4" customHeight="1" x14ac:dyDescent="0.3">
      <c r="A735" s="661" t="s">
        <v>543</v>
      </c>
      <c r="B735" s="662" t="s">
        <v>2791</v>
      </c>
      <c r="C735" s="663" t="s">
        <v>556</v>
      </c>
      <c r="D735" s="664" t="s">
        <v>2794</v>
      </c>
      <c r="E735" s="663" t="s">
        <v>571</v>
      </c>
      <c r="F735" s="664" t="s">
        <v>2798</v>
      </c>
      <c r="G735" s="663" t="s">
        <v>576</v>
      </c>
      <c r="H735" s="663" t="s">
        <v>632</v>
      </c>
      <c r="I735" s="663" t="s">
        <v>632</v>
      </c>
      <c r="J735" s="663" t="s">
        <v>633</v>
      </c>
      <c r="K735" s="663" t="s">
        <v>634</v>
      </c>
      <c r="L735" s="665">
        <v>263.9993921566907</v>
      </c>
      <c r="M735" s="665">
        <v>204</v>
      </c>
      <c r="N735" s="666">
        <v>53855.875999964905</v>
      </c>
    </row>
    <row r="736" spans="1:14" ht="14.4" customHeight="1" x14ac:dyDescent="0.3">
      <c r="A736" s="661" t="s">
        <v>543</v>
      </c>
      <c r="B736" s="662" t="s">
        <v>2791</v>
      </c>
      <c r="C736" s="663" t="s">
        <v>556</v>
      </c>
      <c r="D736" s="664" t="s">
        <v>2794</v>
      </c>
      <c r="E736" s="663" t="s">
        <v>571</v>
      </c>
      <c r="F736" s="664" t="s">
        <v>2798</v>
      </c>
      <c r="G736" s="663" t="s">
        <v>576</v>
      </c>
      <c r="H736" s="663" t="s">
        <v>2719</v>
      </c>
      <c r="I736" s="663" t="s">
        <v>624</v>
      </c>
      <c r="J736" s="663" t="s">
        <v>2720</v>
      </c>
      <c r="K736" s="663" t="s">
        <v>2721</v>
      </c>
      <c r="L736" s="665">
        <v>115.43</v>
      </c>
      <c r="M736" s="665">
        <v>1</v>
      </c>
      <c r="N736" s="666">
        <v>115.43</v>
      </c>
    </row>
    <row r="737" spans="1:14" ht="14.4" customHeight="1" x14ac:dyDescent="0.3">
      <c r="A737" s="661" t="s">
        <v>543</v>
      </c>
      <c r="B737" s="662" t="s">
        <v>2791</v>
      </c>
      <c r="C737" s="663" t="s">
        <v>556</v>
      </c>
      <c r="D737" s="664" t="s">
        <v>2794</v>
      </c>
      <c r="E737" s="663" t="s">
        <v>571</v>
      </c>
      <c r="F737" s="664" t="s">
        <v>2798</v>
      </c>
      <c r="G737" s="663" t="s">
        <v>576</v>
      </c>
      <c r="H737" s="663" t="s">
        <v>2722</v>
      </c>
      <c r="I737" s="663" t="s">
        <v>624</v>
      </c>
      <c r="J737" s="663" t="s">
        <v>2723</v>
      </c>
      <c r="K737" s="663" t="s">
        <v>2724</v>
      </c>
      <c r="L737" s="665">
        <v>929.05</v>
      </c>
      <c r="M737" s="665">
        <v>1</v>
      </c>
      <c r="N737" s="666">
        <v>929.05</v>
      </c>
    </row>
    <row r="738" spans="1:14" ht="14.4" customHeight="1" x14ac:dyDescent="0.3">
      <c r="A738" s="661" t="s">
        <v>543</v>
      </c>
      <c r="B738" s="662" t="s">
        <v>2791</v>
      </c>
      <c r="C738" s="663" t="s">
        <v>556</v>
      </c>
      <c r="D738" s="664" t="s">
        <v>2794</v>
      </c>
      <c r="E738" s="663" t="s">
        <v>571</v>
      </c>
      <c r="F738" s="664" t="s">
        <v>2798</v>
      </c>
      <c r="G738" s="663" t="s">
        <v>635</v>
      </c>
      <c r="H738" s="663" t="s">
        <v>2044</v>
      </c>
      <c r="I738" s="663" t="s">
        <v>2045</v>
      </c>
      <c r="J738" s="663" t="s">
        <v>1992</v>
      </c>
      <c r="K738" s="663" t="s">
        <v>2046</v>
      </c>
      <c r="L738" s="665">
        <v>128.14387955457732</v>
      </c>
      <c r="M738" s="665">
        <v>10</v>
      </c>
      <c r="N738" s="666">
        <v>1281.4387955457732</v>
      </c>
    </row>
    <row r="739" spans="1:14" ht="14.4" customHeight="1" x14ac:dyDescent="0.3">
      <c r="A739" s="661" t="s">
        <v>543</v>
      </c>
      <c r="B739" s="662" t="s">
        <v>2791</v>
      </c>
      <c r="C739" s="663" t="s">
        <v>556</v>
      </c>
      <c r="D739" s="664" t="s">
        <v>2794</v>
      </c>
      <c r="E739" s="663" t="s">
        <v>571</v>
      </c>
      <c r="F739" s="664" t="s">
        <v>2798</v>
      </c>
      <c r="G739" s="663" t="s">
        <v>635</v>
      </c>
      <c r="H739" s="663" t="s">
        <v>2725</v>
      </c>
      <c r="I739" s="663" t="s">
        <v>2726</v>
      </c>
      <c r="J739" s="663" t="s">
        <v>2727</v>
      </c>
      <c r="K739" s="663" t="s">
        <v>2728</v>
      </c>
      <c r="L739" s="665">
        <v>49.144938737648495</v>
      </c>
      <c r="M739" s="665">
        <v>6</v>
      </c>
      <c r="N739" s="666">
        <v>294.86963242589098</v>
      </c>
    </row>
    <row r="740" spans="1:14" ht="14.4" customHeight="1" x14ac:dyDescent="0.3">
      <c r="A740" s="661" t="s">
        <v>543</v>
      </c>
      <c r="B740" s="662" t="s">
        <v>2791</v>
      </c>
      <c r="C740" s="663" t="s">
        <v>556</v>
      </c>
      <c r="D740" s="664" t="s">
        <v>2794</v>
      </c>
      <c r="E740" s="663" t="s">
        <v>571</v>
      </c>
      <c r="F740" s="664" t="s">
        <v>2798</v>
      </c>
      <c r="G740" s="663" t="s">
        <v>635</v>
      </c>
      <c r="H740" s="663" t="s">
        <v>2729</v>
      </c>
      <c r="I740" s="663" t="s">
        <v>2730</v>
      </c>
      <c r="J740" s="663" t="s">
        <v>2731</v>
      </c>
      <c r="K740" s="663" t="s">
        <v>2732</v>
      </c>
      <c r="L740" s="665">
        <v>152.36057077527965</v>
      </c>
      <c r="M740" s="665">
        <v>2620</v>
      </c>
      <c r="N740" s="666">
        <v>399184.69543123269</v>
      </c>
    </row>
    <row r="741" spans="1:14" ht="14.4" customHeight="1" x14ac:dyDescent="0.3">
      <c r="A741" s="661" t="s">
        <v>543</v>
      </c>
      <c r="B741" s="662" t="s">
        <v>2791</v>
      </c>
      <c r="C741" s="663" t="s">
        <v>556</v>
      </c>
      <c r="D741" s="664" t="s">
        <v>2794</v>
      </c>
      <c r="E741" s="663" t="s">
        <v>571</v>
      </c>
      <c r="F741" s="664" t="s">
        <v>2798</v>
      </c>
      <c r="G741" s="663" t="s">
        <v>635</v>
      </c>
      <c r="H741" s="663" t="s">
        <v>2733</v>
      </c>
      <c r="I741" s="663" t="s">
        <v>2734</v>
      </c>
      <c r="J741" s="663" t="s">
        <v>2735</v>
      </c>
      <c r="K741" s="663" t="s">
        <v>2736</v>
      </c>
      <c r="L741" s="665">
        <v>83.889855427004122</v>
      </c>
      <c r="M741" s="665">
        <v>490</v>
      </c>
      <c r="N741" s="666">
        <v>41106.029159232021</v>
      </c>
    </row>
    <row r="742" spans="1:14" ht="14.4" customHeight="1" x14ac:dyDescent="0.3">
      <c r="A742" s="661" t="s">
        <v>543</v>
      </c>
      <c r="B742" s="662" t="s">
        <v>2791</v>
      </c>
      <c r="C742" s="663" t="s">
        <v>556</v>
      </c>
      <c r="D742" s="664" t="s">
        <v>2794</v>
      </c>
      <c r="E742" s="663" t="s">
        <v>571</v>
      </c>
      <c r="F742" s="664" t="s">
        <v>2798</v>
      </c>
      <c r="G742" s="663" t="s">
        <v>635</v>
      </c>
      <c r="H742" s="663" t="s">
        <v>2737</v>
      </c>
      <c r="I742" s="663" t="s">
        <v>2738</v>
      </c>
      <c r="J742" s="663" t="s">
        <v>2145</v>
      </c>
      <c r="K742" s="663" t="s">
        <v>2739</v>
      </c>
      <c r="L742" s="665">
        <v>108.40833333333335</v>
      </c>
      <c r="M742" s="665">
        <v>6</v>
      </c>
      <c r="N742" s="666">
        <v>650.45000000000005</v>
      </c>
    </row>
    <row r="743" spans="1:14" ht="14.4" customHeight="1" x14ac:dyDescent="0.3">
      <c r="A743" s="661" t="s">
        <v>543</v>
      </c>
      <c r="B743" s="662" t="s">
        <v>2791</v>
      </c>
      <c r="C743" s="663" t="s">
        <v>556</v>
      </c>
      <c r="D743" s="664" t="s">
        <v>2794</v>
      </c>
      <c r="E743" s="663" t="s">
        <v>571</v>
      </c>
      <c r="F743" s="664" t="s">
        <v>2798</v>
      </c>
      <c r="G743" s="663" t="s">
        <v>635</v>
      </c>
      <c r="H743" s="663" t="s">
        <v>2143</v>
      </c>
      <c r="I743" s="663" t="s">
        <v>2144</v>
      </c>
      <c r="J743" s="663" t="s">
        <v>2145</v>
      </c>
      <c r="K743" s="663" t="s">
        <v>2146</v>
      </c>
      <c r="L743" s="665">
        <v>448.80400000000003</v>
      </c>
      <c r="M743" s="665">
        <v>15</v>
      </c>
      <c r="N743" s="666">
        <v>6732.06</v>
      </c>
    </row>
    <row r="744" spans="1:14" ht="14.4" customHeight="1" x14ac:dyDescent="0.3">
      <c r="A744" s="661" t="s">
        <v>543</v>
      </c>
      <c r="B744" s="662" t="s">
        <v>2791</v>
      </c>
      <c r="C744" s="663" t="s">
        <v>556</v>
      </c>
      <c r="D744" s="664" t="s">
        <v>2794</v>
      </c>
      <c r="E744" s="663" t="s">
        <v>571</v>
      </c>
      <c r="F744" s="664" t="s">
        <v>2798</v>
      </c>
      <c r="G744" s="663" t="s">
        <v>635</v>
      </c>
      <c r="H744" s="663" t="s">
        <v>2147</v>
      </c>
      <c r="I744" s="663" t="s">
        <v>2148</v>
      </c>
      <c r="J744" s="663" t="s">
        <v>2149</v>
      </c>
      <c r="K744" s="663" t="s">
        <v>2150</v>
      </c>
      <c r="L744" s="665">
        <v>299.83963475284878</v>
      </c>
      <c r="M744" s="665">
        <v>14</v>
      </c>
      <c r="N744" s="666">
        <v>4197.754886539883</v>
      </c>
    </row>
    <row r="745" spans="1:14" ht="14.4" customHeight="1" x14ac:dyDescent="0.3">
      <c r="A745" s="661" t="s">
        <v>543</v>
      </c>
      <c r="B745" s="662" t="s">
        <v>2791</v>
      </c>
      <c r="C745" s="663" t="s">
        <v>556</v>
      </c>
      <c r="D745" s="664" t="s">
        <v>2794</v>
      </c>
      <c r="E745" s="663" t="s">
        <v>571</v>
      </c>
      <c r="F745" s="664" t="s">
        <v>2798</v>
      </c>
      <c r="G745" s="663" t="s">
        <v>635</v>
      </c>
      <c r="H745" s="663" t="s">
        <v>2740</v>
      </c>
      <c r="I745" s="663" t="s">
        <v>2740</v>
      </c>
      <c r="J745" s="663" t="s">
        <v>2741</v>
      </c>
      <c r="K745" s="663" t="s">
        <v>2742</v>
      </c>
      <c r="L745" s="665">
        <v>2397.6</v>
      </c>
      <c r="M745" s="665">
        <v>363</v>
      </c>
      <c r="N745" s="666">
        <v>870328.8</v>
      </c>
    </row>
    <row r="746" spans="1:14" ht="14.4" customHeight="1" x14ac:dyDescent="0.3">
      <c r="A746" s="661" t="s">
        <v>543</v>
      </c>
      <c r="B746" s="662" t="s">
        <v>2791</v>
      </c>
      <c r="C746" s="663" t="s">
        <v>556</v>
      </c>
      <c r="D746" s="664" t="s">
        <v>2794</v>
      </c>
      <c r="E746" s="663" t="s">
        <v>571</v>
      </c>
      <c r="F746" s="664" t="s">
        <v>2798</v>
      </c>
      <c r="G746" s="663" t="s">
        <v>635</v>
      </c>
      <c r="H746" s="663" t="s">
        <v>2743</v>
      </c>
      <c r="I746" s="663" t="s">
        <v>2744</v>
      </c>
      <c r="J746" s="663" t="s">
        <v>2745</v>
      </c>
      <c r="K746" s="663" t="s">
        <v>2746</v>
      </c>
      <c r="L746" s="665">
        <v>524.66</v>
      </c>
      <c r="M746" s="665">
        <v>1</v>
      </c>
      <c r="N746" s="666">
        <v>524.66</v>
      </c>
    </row>
    <row r="747" spans="1:14" ht="14.4" customHeight="1" x14ac:dyDescent="0.3">
      <c r="A747" s="661" t="s">
        <v>543</v>
      </c>
      <c r="B747" s="662" t="s">
        <v>2791</v>
      </c>
      <c r="C747" s="663" t="s">
        <v>556</v>
      </c>
      <c r="D747" s="664" t="s">
        <v>2794</v>
      </c>
      <c r="E747" s="663" t="s">
        <v>571</v>
      </c>
      <c r="F747" s="664" t="s">
        <v>2798</v>
      </c>
      <c r="G747" s="663" t="s">
        <v>635</v>
      </c>
      <c r="H747" s="663" t="s">
        <v>2192</v>
      </c>
      <c r="I747" s="663" t="s">
        <v>2192</v>
      </c>
      <c r="J747" s="663" t="s">
        <v>2193</v>
      </c>
      <c r="K747" s="663" t="s">
        <v>2194</v>
      </c>
      <c r="L747" s="665">
        <v>273.89985598583877</v>
      </c>
      <c r="M747" s="665">
        <v>47</v>
      </c>
      <c r="N747" s="666">
        <v>12873.293231334423</v>
      </c>
    </row>
    <row r="748" spans="1:14" ht="14.4" customHeight="1" x14ac:dyDescent="0.3">
      <c r="A748" s="661" t="s">
        <v>543</v>
      </c>
      <c r="B748" s="662" t="s">
        <v>2791</v>
      </c>
      <c r="C748" s="663" t="s">
        <v>556</v>
      </c>
      <c r="D748" s="664" t="s">
        <v>2794</v>
      </c>
      <c r="E748" s="663" t="s">
        <v>571</v>
      </c>
      <c r="F748" s="664" t="s">
        <v>2798</v>
      </c>
      <c r="G748" s="663" t="s">
        <v>635</v>
      </c>
      <c r="H748" s="663" t="s">
        <v>2747</v>
      </c>
      <c r="I748" s="663" t="s">
        <v>2747</v>
      </c>
      <c r="J748" s="663" t="s">
        <v>2748</v>
      </c>
      <c r="K748" s="663" t="s">
        <v>2749</v>
      </c>
      <c r="L748" s="665">
        <v>57.699949849308908</v>
      </c>
      <c r="M748" s="665">
        <v>13</v>
      </c>
      <c r="N748" s="666">
        <v>750.09934804101579</v>
      </c>
    </row>
    <row r="749" spans="1:14" ht="14.4" customHeight="1" x14ac:dyDescent="0.3">
      <c r="A749" s="661" t="s">
        <v>543</v>
      </c>
      <c r="B749" s="662" t="s">
        <v>2791</v>
      </c>
      <c r="C749" s="663" t="s">
        <v>556</v>
      </c>
      <c r="D749" s="664" t="s">
        <v>2794</v>
      </c>
      <c r="E749" s="663" t="s">
        <v>571</v>
      </c>
      <c r="F749" s="664" t="s">
        <v>2798</v>
      </c>
      <c r="G749" s="663" t="s">
        <v>635</v>
      </c>
      <c r="H749" s="663" t="s">
        <v>2750</v>
      </c>
      <c r="I749" s="663" t="s">
        <v>2750</v>
      </c>
      <c r="J749" s="663" t="s">
        <v>2751</v>
      </c>
      <c r="K749" s="663" t="s">
        <v>2752</v>
      </c>
      <c r="L749" s="665">
        <v>66.224437525128181</v>
      </c>
      <c r="M749" s="665">
        <v>29</v>
      </c>
      <c r="N749" s="666">
        <v>1920.5086882287173</v>
      </c>
    </row>
    <row r="750" spans="1:14" ht="14.4" customHeight="1" x14ac:dyDescent="0.3">
      <c r="A750" s="661" t="s">
        <v>543</v>
      </c>
      <c r="B750" s="662" t="s">
        <v>2791</v>
      </c>
      <c r="C750" s="663" t="s">
        <v>556</v>
      </c>
      <c r="D750" s="664" t="s">
        <v>2794</v>
      </c>
      <c r="E750" s="663" t="s">
        <v>571</v>
      </c>
      <c r="F750" s="664" t="s">
        <v>2798</v>
      </c>
      <c r="G750" s="663" t="s">
        <v>635</v>
      </c>
      <c r="H750" s="663" t="s">
        <v>2753</v>
      </c>
      <c r="I750" s="663" t="s">
        <v>2753</v>
      </c>
      <c r="J750" s="663" t="s">
        <v>2152</v>
      </c>
      <c r="K750" s="663" t="s">
        <v>2754</v>
      </c>
      <c r="L750" s="665">
        <v>67.319892537170475</v>
      </c>
      <c r="M750" s="665">
        <v>5</v>
      </c>
      <c r="N750" s="666">
        <v>336.59946268585236</v>
      </c>
    </row>
    <row r="751" spans="1:14" ht="14.4" customHeight="1" x14ac:dyDescent="0.3">
      <c r="A751" s="661" t="s">
        <v>543</v>
      </c>
      <c r="B751" s="662" t="s">
        <v>2791</v>
      </c>
      <c r="C751" s="663" t="s">
        <v>559</v>
      </c>
      <c r="D751" s="664" t="s">
        <v>2795</v>
      </c>
      <c r="E751" s="663" t="s">
        <v>571</v>
      </c>
      <c r="F751" s="664" t="s">
        <v>2798</v>
      </c>
      <c r="G751" s="663"/>
      <c r="H751" s="663" t="s">
        <v>656</v>
      </c>
      <c r="I751" s="663" t="s">
        <v>657</v>
      </c>
      <c r="J751" s="663" t="s">
        <v>658</v>
      </c>
      <c r="K751" s="663" t="s">
        <v>659</v>
      </c>
      <c r="L751" s="665">
        <v>122.154</v>
      </c>
      <c r="M751" s="665">
        <v>5</v>
      </c>
      <c r="N751" s="666">
        <v>610.77</v>
      </c>
    </row>
    <row r="752" spans="1:14" ht="14.4" customHeight="1" x14ac:dyDescent="0.3">
      <c r="A752" s="661" t="s">
        <v>543</v>
      </c>
      <c r="B752" s="662" t="s">
        <v>2791</v>
      </c>
      <c r="C752" s="663" t="s">
        <v>559</v>
      </c>
      <c r="D752" s="664" t="s">
        <v>2795</v>
      </c>
      <c r="E752" s="663" t="s">
        <v>571</v>
      </c>
      <c r="F752" s="664" t="s">
        <v>2798</v>
      </c>
      <c r="G752" s="663"/>
      <c r="H752" s="663" t="s">
        <v>2617</v>
      </c>
      <c r="I752" s="663" t="s">
        <v>2618</v>
      </c>
      <c r="J752" s="663" t="s">
        <v>574</v>
      </c>
      <c r="K752" s="663" t="s">
        <v>2619</v>
      </c>
      <c r="L752" s="665">
        <v>133.59754137162011</v>
      </c>
      <c r="M752" s="665">
        <v>36</v>
      </c>
      <c r="N752" s="666">
        <v>4809.5114893783239</v>
      </c>
    </row>
    <row r="753" spans="1:14" ht="14.4" customHeight="1" x14ac:dyDescent="0.3">
      <c r="A753" s="661" t="s">
        <v>543</v>
      </c>
      <c r="B753" s="662" t="s">
        <v>2791</v>
      </c>
      <c r="C753" s="663" t="s">
        <v>559</v>
      </c>
      <c r="D753" s="664" t="s">
        <v>2795</v>
      </c>
      <c r="E753" s="663" t="s">
        <v>571</v>
      </c>
      <c r="F753" s="664" t="s">
        <v>2798</v>
      </c>
      <c r="G753" s="663"/>
      <c r="H753" s="663" t="s">
        <v>572</v>
      </c>
      <c r="I753" s="663" t="s">
        <v>573</v>
      </c>
      <c r="J753" s="663" t="s">
        <v>574</v>
      </c>
      <c r="K753" s="663" t="s">
        <v>575</v>
      </c>
      <c r="L753" s="665">
        <v>153.85242162667529</v>
      </c>
      <c r="M753" s="665">
        <v>62</v>
      </c>
      <c r="N753" s="666">
        <v>9538.8501408538687</v>
      </c>
    </row>
    <row r="754" spans="1:14" ht="14.4" customHeight="1" x14ac:dyDescent="0.3">
      <c r="A754" s="661" t="s">
        <v>543</v>
      </c>
      <c r="B754" s="662" t="s">
        <v>2791</v>
      </c>
      <c r="C754" s="663" t="s">
        <v>559</v>
      </c>
      <c r="D754" s="664" t="s">
        <v>2795</v>
      </c>
      <c r="E754" s="663" t="s">
        <v>571</v>
      </c>
      <c r="F754" s="664" t="s">
        <v>2798</v>
      </c>
      <c r="G754" s="663"/>
      <c r="H754" s="663" t="s">
        <v>2755</v>
      </c>
      <c r="I754" s="663" t="s">
        <v>2756</v>
      </c>
      <c r="J754" s="663" t="s">
        <v>2757</v>
      </c>
      <c r="K754" s="663" t="s">
        <v>2758</v>
      </c>
      <c r="L754" s="665">
        <v>3553.2190183886109</v>
      </c>
      <c r="M754" s="665">
        <v>5</v>
      </c>
      <c r="N754" s="666">
        <v>17766.095091943054</v>
      </c>
    </row>
    <row r="755" spans="1:14" ht="14.4" customHeight="1" x14ac:dyDescent="0.3">
      <c r="A755" s="661" t="s">
        <v>543</v>
      </c>
      <c r="B755" s="662" t="s">
        <v>2791</v>
      </c>
      <c r="C755" s="663" t="s">
        <v>559</v>
      </c>
      <c r="D755" s="664" t="s">
        <v>2795</v>
      </c>
      <c r="E755" s="663" t="s">
        <v>571</v>
      </c>
      <c r="F755" s="664" t="s">
        <v>2798</v>
      </c>
      <c r="G755" s="663" t="s">
        <v>576</v>
      </c>
      <c r="H755" s="663" t="s">
        <v>692</v>
      </c>
      <c r="I755" s="663" t="s">
        <v>692</v>
      </c>
      <c r="J755" s="663" t="s">
        <v>690</v>
      </c>
      <c r="K755" s="663" t="s">
        <v>693</v>
      </c>
      <c r="L755" s="665">
        <v>222.2</v>
      </c>
      <c r="M755" s="665">
        <v>2.5</v>
      </c>
      <c r="N755" s="666">
        <v>555.5</v>
      </c>
    </row>
    <row r="756" spans="1:14" ht="14.4" customHeight="1" x14ac:dyDescent="0.3">
      <c r="A756" s="661" t="s">
        <v>543</v>
      </c>
      <c r="B756" s="662" t="s">
        <v>2791</v>
      </c>
      <c r="C756" s="663" t="s">
        <v>559</v>
      </c>
      <c r="D756" s="664" t="s">
        <v>2795</v>
      </c>
      <c r="E756" s="663" t="s">
        <v>571</v>
      </c>
      <c r="F756" s="664" t="s">
        <v>2798</v>
      </c>
      <c r="G756" s="663" t="s">
        <v>576</v>
      </c>
      <c r="H756" s="663" t="s">
        <v>698</v>
      </c>
      <c r="I756" s="663" t="s">
        <v>699</v>
      </c>
      <c r="J756" s="663" t="s">
        <v>700</v>
      </c>
      <c r="K756" s="663" t="s">
        <v>701</v>
      </c>
      <c r="L756" s="665">
        <v>87.040302965708022</v>
      </c>
      <c r="M756" s="665">
        <v>66</v>
      </c>
      <c r="N756" s="666">
        <v>5744.6599957367298</v>
      </c>
    </row>
    <row r="757" spans="1:14" ht="14.4" customHeight="1" x14ac:dyDescent="0.3">
      <c r="A757" s="661" t="s">
        <v>543</v>
      </c>
      <c r="B757" s="662" t="s">
        <v>2791</v>
      </c>
      <c r="C757" s="663" t="s">
        <v>559</v>
      </c>
      <c r="D757" s="664" t="s">
        <v>2795</v>
      </c>
      <c r="E757" s="663" t="s">
        <v>571</v>
      </c>
      <c r="F757" s="664" t="s">
        <v>2798</v>
      </c>
      <c r="G757" s="663" t="s">
        <v>576</v>
      </c>
      <c r="H757" s="663" t="s">
        <v>577</v>
      </c>
      <c r="I757" s="663" t="s">
        <v>578</v>
      </c>
      <c r="J757" s="663" t="s">
        <v>579</v>
      </c>
      <c r="K757" s="663" t="s">
        <v>580</v>
      </c>
      <c r="L757" s="665">
        <v>96.820051174790223</v>
      </c>
      <c r="M757" s="665">
        <v>37</v>
      </c>
      <c r="N757" s="666">
        <v>3582.3418934672382</v>
      </c>
    </row>
    <row r="758" spans="1:14" ht="14.4" customHeight="1" x14ac:dyDescent="0.3">
      <c r="A758" s="661" t="s">
        <v>543</v>
      </c>
      <c r="B758" s="662" t="s">
        <v>2791</v>
      </c>
      <c r="C758" s="663" t="s">
        <v>559</v>
      </c>
      <c r="D758" s="664" t="s">
        <v>2795</v>
      </c>
      <c r="E758" s="663" t="s">
        <v>571</v>
      </c>
      <c r="F758" s="664" t="s">
        <v>2798</v>
      </c>
      <c r="G758" s="663" t="s">
        <v>576</v>
      </c>
      <c r="H758" s="663" t="s">
        <v>581</v>
      </c>
      <c r="I758" s="663" t="s">
        <v>582</v>
      </c>
      <c r="J758" s="663" t="s">
        <v>583</v>
      </c>
      <c r="K758" s="663" t="s">
        <v>584</v>
      </c>
      <c r="L758" s="665">
        <v>167.99399328368287</v>
      </c>
      <c r="M758" s="665">
        <v>100</v>
      </c>
      <c r="N758" s="666">
        <v>16799.399328368287</v>
      </c>
    </row>
    <row r="759" spans="1:14" ht="14.4" customHeight="1" x14ac:dyDescent="0.3">
      <c r="A759" s="661" t="s">
        <v>543</v>
      </c>
      <c r="B759" s="662" t="s">
        <v>2791</v>
      </c>
      <c r="C759" s="663" t="s">
        <v>559</v>
      </c>
      <c r="D759" s="664" t="s">
        <v>2795</v>
      </c>
      <c r="E759" s="663" t="s">
        <v>571</v>
      </c>
      <c r="F759" s="664" t="s">
        <v>2798</v>
      </c>
      <c r="G759" s="663" t="s">
        <v>576</v>
      </c>
      <c r="H759" s="663" t="s">
        <v>709</v>
      </c>
      <c r="I759" s="663" t="s">
        <v>710</v>
      </c>
      <c r="J759" s="663" t="s">
        <v>711</v>
      </c>
      <c r="K759" s="663" t="s">
        <v>712</v>
      </c>
      <c r="L759" s="665">
        <v>64.539953552482928</v>
      </c>
      <c r="M759" s="665">
        <v>72</v>
      </c>
      <c r="N759" s="666">
        <v>4646.8766557787712</v>
      </c>
    </row>
    <row r="760" spans="1:14" ht="14.4" customHeight="1" x14ac:dyDescent="0.3">
      <c r="A760" s="661" t="s">
        <v>543</v>
      </c>
      <c r="B760" s="662" t="s">
        <v>2791</v>
      </c>
      <c r="C760" s="663" t="s">
        <v>559</v>
      </c>
      <c r="D760" s="664" t="s">
        <v>2795</v>
      </c>
      <c r="E760" s="663" t="s">
        <v>571</v>
      </c>
      <c r="F760" s="664" t="s">
        <v>2798</v>
      </c>
      <c r="G760" s="663" t="s">
        <v>576</v>
      </c>
      <c r="H760" s="663" t="s">
        <v>721</v>
      </c>
      <c r="I760" s="663" t="s">
        <v>722</v>
      </c>
      <c r="J760" s="663" t="s">
        <v>723</v>
      </c>
      <c r="K760" s="663" t="s">
        <v>724</v>
      </c>
      <c r="L760" s="665">
        <v>71.480820310256348</v>
      </c>
      <c r="M760" s="665">
        <v>1</v>
      </c>
      <c r="N760" s="666">
        <v>71.480820310256348</v>
      </c>
    </row>
    <row r="761" spans="1:14" ht="14.4" customHeight="1" x14ac:dyDescent="0.3">
      <c r="A761" s="661" t="s">
        <v>543</v>
      </c>
      <c r="B761" s="662" t="s">
        <v>2791</v>
      </c>
      <c r="C761" s="663" t="s">
        <v>559</v>
      </c>
      <c r="D761" s="664" t="s">
        <v>2795</v>
      </c>
      <c r="E761" s="663" t="s">
        <v>571</v>
      </c>
      <c r="F761" s="664" t="s">
        <v>2798</v>
      </c>
      <c r="G761" s="663" t="s">
        <v>576</v>
      </c>
      <c r="H761" s="663" t="s">
        <v>741</v>
      </c>
      <c r="I761" s="663" t="s">
        <v>742</v>
      </c>
      <c r="J761" s="663" t="s">
        <v>743</v>
      </c>
      <c r="K761" s="663" t="s">
        <v>744</v>
      </c>
      <c r="L761" s="665">
        <v>27.749990753664278</v>
      </c>
      <c r="M761" s="665">
        <v>64</v>
      </c>
      <c r="N761" s="666">
        <v>1775.9994082345138</v>
      </c>
    </row>
    <row r="762" spans="1:14" ht="14.4" customHeight="1" x14ac:dyDescent="0.3">
      <c r="A762" s="661" t="s">
        <v>543</v>
      </c>
      <c r="B762" s="662" t="s">
        <v>2791</v>
      </c>
      <c r="C762" s="663" t="s">
        <v>559</v>
      </c>
      <c r="D762" s="664" t="s">
        <v>2795</v>
      </c>
      <c r="E762" s="663" t="s">
        <v>571</v>
      </c>
      <c r="F762" s="664" t="s">
        <v>2798</v>
      </c>
      <c r="G762" s="663" t="s">
        <v>576</v>
      </c>
      <c r="H762" s="663" t="s">
        <v>585</v>
      </c>
      <c r="I762" s="663" t="s">
        <v>586</v>
      </c>
      <c r="J762" s="663" t="s">
        <v>587</v>
      </c>
      <c r="K762" s="663" t="s">
        <v>588</v>
      </c>
      <c r="L762" s="665">
        <v>56.944064092081348</v>
      </c>
      <c r="M762" s="665">
        <v>264</v>
      </c>
      <c r="N762" s="666">
        <v>15033.232920309476</v>
      </c>
    </row>
    <row r="763" spans="1:14" ht="14.4" customHeight="1" x14ac:dyDescent="0.3">
      <c r="A763" s="661" t="s">
        <v>543</v>
      </c>
      <c r="B763" s="662" t="s">
        <v>2791</v>
      </c>
      <c r="C763" s="663" t="s">
        <v>559</v>
      </c>
      <c r="D763" s="664" t="s">
        <v>2795</v>
      </c>
      <c r="E763" s="663" t="s">
        <v>571</v>
      </c>
      <c r="F763" s="664" t="s">
        <v>2798</v>
      </c>
      <c r="G763" s="663" t="s">
        <v>576</v>
      </c>
      <c r="H763" s="663" t="s">
        <v>795</v>
      </c>
      <c r="I763" s="663" t="s">
        <v>796</v>
      </c>
      <c r="J763" s="663" t="s">
        <v>797</v>
      </c>
      <c r="K763" s="663" t="s">
        <v>798</v>
      </c>
      <c r="L763" s="665">
        <v>239.79999999999998</v>
      </c>
      <c r="M763" s="665">
        <v>39</v>
      </c>
      <c r="N763" s="666">
        <v>9352.1999999999989</v>
      </c>
    </row>
    <row r="764" spans="1:14" ht="14.4" customHeight="1" x14ac:dyDescent="0.3">
      <c r="A764" s="661" t="s">
        <v>543</v>
      </c>
      <c r="B764" s="662" t="s">
        <v>2791</v>
      </c>
      <c r="C764" s="663" t="s">
        <v>559</v>
      </c>
      <c r="D764" s="664" t="s">
        <v>2795</v>
      </c>
      <c r="E764" s="663" t="s">
        <v>571</v>
      </c>
      <c r="F764" s="664" t="s">
        <v>2798</v>
      </c>
      <c r="G764" s="663" t="s">
        <v>576</v>
      </c>
      <c r="H764" s="663" t="s">
        <v>815</v>
      </c>
      <c r="I764" s="663" t="s">
        <v>815</v>
      </c>
      <c r="J764" s="663" t="s">
        <v>816</v>
      </c>
      <c r="K764" s="663" t="s">
        <v>817</v>
      </c>
      <c r="L764" s="665">
        <v>36.530000622833711</v>
      </c>
      <c r="M764" s="665">
        <v>162</v>
      </c>
      <c r="N764" s="666">
        <v>5917.8601008990609</v>
      </c>
    </row>
    <row r="765" spans="1:14" ht="14.4" customHeight="1" x14ac:dyDescent="0.3">
      <c r="A765" s="661" t="s">
        <v>543</v>
      </c>
      <c r="B765" s="662" t="s">
        <v>2791</v>
      </c>
      <c r="C765" s="663" t="s">
        <v>559</v>
      </c>
      <c r="D765" s="664" t="s">
        <v>2795</v>
      </c>
      <c r="E765" s="663" t="s">
        <v>571</v>
      </c>
      <c r="F765" s="664" t="s">
        <v>2798</v>
      </c>
      <c r="G765" s="663" t="s">
        <v>576</v>
      </c>
      <c r="H765" s="663" t="s">
        <v>853</v>
      </c>
      <c r="I765" s="663" t="s">
        <v>854</v>
      </c>
      <c r="J765" s="663" t="s">
        <v>855</v>
      </c>
      <c r="K765" s="663" t="s">
        <v>856</v>
      </c>
      <c r="L765" s="665">
        <v>299</v>
      </c>
      <c r="M765" s="665">
        <v>3</v>
      </c>
      <c r="N765" s="666">
        <v>897</v>
      </c>
    </row>
    <row r="766" spans="1:14" ht="14.4" customHeight="1" x14ac:dyDescent="0.3">
      <c r="A766" s="661" t="s">
        <v>543</v>
      </c>
      <c r="B766" s="662" t="s">
        <v>2791</v>
      </c>
      <c r="C766" s="663" t="s">
        <v>559</v>
      </c>
      <c r="D766" s="664" t="s">
        <v>2795</v>
      </c>
      <c r="E766" s="663" t="s">
        <v>571</v>
      </c>
      <c r="F766" s="664" t="s">
        <v>2798</v>
      </c>
      <c r="G766" s="663" t="s">
        <v>576</v>
      </c>
      <c r="H766" s="663" t="s">
        <v>944</v>
      </c>
      <c r="I766" s="663" t="s">
        <v>945</v>
      </c>
      <c r="J766" s="663" t="s">
        <v>946</v>
      </c>
      <c r="K766" s="663" t="s">
        <v>947</v>
      </c>
      <c r="L766" s="665">
        <v>108.68407874949288</v>
      </c>
      <c r="M766" s="665">
        <v>19</v>
      </c>
      <c r="N766" s="666">
        <v>2064.9974962403649</v>
      </c>
    </row>
    <row r="767" spans="1:14" ht="14.4" customHeight="1" x14ac:dyDescent="0.3">
      <c r="A767" s="661" t="s">
        <v>543</v>
      </c>
      <c r="B767" s="662" t="s">
        <v>2791</v>
      </c>
      <c r="C767" s="663" t="s">
        <v>559</v>
      </c>
      <c r="D767" s="664" t="s">
        <v>2795</v>
      </c>
      <c r="E767" s="663" t="s">
        <v>571</v>
      </c>
      <c r="F767" s="664" t="s">
        <v>2798</v>
      </c>
      <c r="G767" s="663" t="s">
        <v>576</v>
      </c>
      <c r="H767" s="663" t="s">
        <v>596</v>
      </c>
      <c r="I767" s="663" t="s">
        <v>597</v>
      </c>
      <c r="J767" s="663" t="s">
        <v>598</v>
      </c>
      <c r="K767" s="663" t="s">
        <v>599</v>
      </c>
      <c r="L767" s="665">
        <v>60.745533865216856</v>
      </c>
      <c r="M767" s="665">
        <v>150</v>
      </c>
      <c r="N767" s="666">
        <v>9111.8300797825286</v>
      </c>
    </row>
    <row r="768" spans="1:14" ht="14.4" customHeight="1" x14ac:dyDescent="0.3">
      <c r="A768" s="661" t="s">
        <v>543</v>
      </c>
      <c r="B768" s="662" t="s">
        <v>2791</v>
      </c>
      <c r="C768" s="663" t="s">
        <v>559</v>
      </c>
      <c r="D768" s="664" t="s">
        <v>2795</v>
      </c>
      <c r="E768" s="663" t="s">
        <v>571</v>
      </c>
      <c r="F768" s="664" t="s">
        <v>2798</v>
      </c>
      <c r="G768" s="663" t="s">
        <v>576</v>
      </c>
      <c r="H768" s="663" t="s">
        <v>2626</v>
      </c>
      <c r="I768" s="663" t="s">
        <v>2627</v>
      </c>
      <c r="J768" s="663" t="s">
        <v>2628</v>
      </c>
      <c r="K768" s="663" t="s">
        <v>1526</v>
      </c>
      <c r="L768" s="665">
        <v>37.164687499999999</v>
      </c>
      <c r="M768" s="665">
        <v>32</v>
      </c>
      <c r="N768" s="666">
        <v>1189.27</v>
      </c>
    </row>
    <row r="769" spans="1:14" ht="14.4" customHeight="1" x14ac:dyDescent="0.3">
      <c r="A769" s="661" t="s">
        <v>543</v>
      </c>
      <c r="B769" s="662" t="s">
        <v>2791</v>
      </c>
      <c r="C769" s="663" t="s">
        <v>559</v>
      </c>
      <c r="D769" s="664" t="s">
        <v>2795</v>
      </c>
      <c r="E769" s="663" t="s">
        <v>571</v>
      </c>
      <c r="F769" s="664" t="s">
        <v>2798</v>
      </c>
      <c r="G769" s="663" t="s">
        <v>576</v>
      </c>
      <c r="H769" s="663" t="s">
        <v>984</v>
      </c>
      <c r="I769" s="663" t="s">
        <v>985</v>
      </c>
      <c r="J769" s="663" t="s">
        <v>982</v>
      </c>
      <c r="K769" s="663" t="s">
        <v>986</v>
      </c>
      <c r="L769" s="665">
        <v>210.02007668134868</v>
      </c>
      <c r="M769" s="665">
        <v>2</v>
      </c>
      <c r="N769" s="666">
        <v>420.04015336269737</v>
      </c>
    </row>
    <row r="770" spans="1:14" ht="14.4" customHeight="1" x14ac:dyDescent="0.3">
      <c r="A770" s="661" t="s">
        <v>543</v>
      </c>
      <c r="B770" s="662" t="s">
        <v>2791</v>
      </c>
      <c r="C770" s="663" t="s">
        <v>559</v>
      </c>
      <c r="D770" s="664" t="s">
        <v>2795</v>
      </c>
      <c r="E770" s="663" t="s">
        <v>571</v>
      </c>
      <c r="F770" s="664" t="s">
        <v>2798</v>
      </c>
      <c r="G770" s="663" t="s">
        <v>576</v>
      </c>
      <c r="H770" s="663" t="s">
        <v>2759</v>
      </c>
      <c r="I770" s="663" t="s">
        <v>2760</v>
      </c>
      <c r="J770" s="663" t="s">
        <v>1038</v>
      </c>
      <c r="K770" s="663" t="s">
        <v>1767</v>
      </c>
      <c r="L770" s="665">
        <v>87.57</v>
      </c>
      <c r="M770" s="665">
        <v>1</v>
      </c>
      <c r="N770" s="666">
        <v>87.57</v>
      </c>
    </row>
    <row r="771" spans="1:14" ht="14.4" customHeight="1" x14ac:dyDescent="0.3">
      <c r="A771" s="661" t="s">
        <v>543</v>
      </c>
      <c r="B771" s="662" t="s">
        <v>2791</v>
      </c>
      <c r="C771" s="663" t="s">
        <v>559</v>
      </c>
      <c r="D771" s="664" t="s">
        <v>2795</v>
      </c>
      <c r="E771" s="663" t="s">
        <v>571</v>
      </c>
      <c r="F771" s="664" t="s">
        <v>2798</v>
      </c>
      <c r="G771" s="663" t="s">
        <v>576</v>
      </c>
      <c r="H771" s="663" t="s">
        <v>1100</v>
      </c>
      <c r="I771" s="663" t="s">
        <v>1101</v>
      </c>
      <c r="J771" s="663" t="s">
        <v>1102</v>
      </c>
      <c r="K771" s="663" t="s">
        <v>1103</v>
      </c>
      <c r="L771" s="665">
        <v>66.163013619846694</v>
      </c>
      <c r="M771" s="665">
        <v>47</v>
      </c>
      <c r="N771" s="666">
        <v>3109.6616401327947</v>
      </c>
    </row>
    <row r="772" spans="1:14" ht="14.4" customHeight="1" x14ac:dyDescent="0.3">
      <c r="A772" s="661" t="s">
        <v>543</v>
      </c>
      <c r="B772" s="662" t="s">
        <v>2791</v>
      </c>
      <c r="C772" s="663" t="s">
        <v>559</v>
      </c>
      <c r="D772" s="664" t="s">
        <v>2795</v>
      </c>
      <c r="E772" s="663" t="s">
        <v>571</v>
      </c>
      <c r="F772" s="664" t="s">
        <v>2798</v>
      </c>
      <c r="G772" s="663" t="s">
        <v>576</v>
      </c>
      <c r="H772" s="663" t="s">
        <v>1110</v>
      </c>
      <c r="I772" s="663" t="s">
        <v>1111</v>
      </c>
      <c r="J772" s="663" t="s">
        <v>1112</v>
      </c>
      <c r="K772" s="663" t="s">
        <v>701</v>
      </c>
      <c r="L772" s="665">
        <v>125.37113026731409</v>
      </c>
      <c r="M772" s="665">
        <v>181</v>
      </c>
      <c r="N772" s="666">
        <v>22692.174578383849</v>
      </c>
    </row>
    <row r="773" spans="1:14" ht="14.4" customHeight="1" x14ac:dyDescent="0.3">
      <c r="A773" s="661" t="s">
        <v>543</v>
      </c>
      <c r="B773" s="662" t="s">
        <v>2791</v>
      </c>
      <c r="C773" s="663" t="s">
        <v>559</v>
      </c>
      <c r="D773" s="664" t="s">
        <v>2795</v>
      </c>
      <c r="E773" s="663" t="s">
        <v>571</v>
      </c>
      <c r="F773" s="664" t="s">
        <v>2798</v>
      </c>
      <c r="G773" s="663" t="s">
        <v>576</v>
      </c>
      <c r="H773" s="663" t="s">
        <v>1113</v>
      </c>
      <c r="I773" s="663" t="s">
        <v>1114</v>
      </c>
      <c r="J773" s="663" t="s">
        <v>1115</v>
      </c>
      <c r="K773" s="663" t="s">
        <v>1116</v>
      </c>
      <c r="L773" s="665">
        <v>60.27997182050639</v>
      </c>
      <c r="M773" s="665">
        <v>504</v>
      </c>
      <c r="N773" s="666">
        <v>30381.10579753522</v>
      </c>
    </row>
    <row r="774" spans="1:14" ht="14.4" customHeight="1" x14ac:dyDescent="0.3">
      <c r="A774" s="661" t="s">
        <v>543</v>
      </c>
      <c r="B774" s="662" t="s">
        <v>2791</v>
      </c>
      <c r="C774" s="663" t="s">
        <v>559</v>
      </c>
      <c r="D774" s="664" t="s">
        <v>2795</v>
      </c>
      <c r="E774" s="663" t="s">
        <v>571</v>
      </c>
      <c r="F774" s="664" t="s">
        <v>2798</v>
      </c>
      <c r="G774" s="663" t="s">
        <v>576</v>
      </c>
      <c r="H774" s="663" t="s">
        <v>2629</v>
      </c>
      <c r="I774" s="663" t="s">
        <v>2630</v>
      </c>
      <c r="J774" s="663" t="s">
        <v>2631</v>
      </c>
      <c r="K774" s="663" t="s">
        <v>2632</v>
      </c>
      <c r="L774" s="665">
        <v>53.865121568478557</v>
      </c>
      <c r="M774" s="665">
        <v>4</v>
      </c>
      <c r="N774" s="666">
        <v>215.46048627391423</v>
      </c>
    </row>
    <row r="775" spans="1:14" ht="14.4" customHeight="1" x14ac:dyDescent="0.3">
      <c r="A775" s="661" t="s">
        <v>543</v>
      </c>
      <c r="B775" s="662" t="s">
        <v>2791</v>
      </c>
      <c r="C775" s="663" t="s">
        <v>559</v>
      </c>
      <c r="D775" s="664" t="s">
        <v>2795</v>
      </c>
      <c r="E775" s="663" t="s">
        <v>571</v>
      </c>
      <c r="F775" s="664" t="s">
        <v>2798</v>
      </c>
      <c r="G775" s="663" t="s">
        <v>576</v>
      </c>
      <c r="H775" s="663" t="s">
        <v>1141</v>
      </c>
      <c r="I775" s="663" t="s">
        <v>1142</v>
      </c>
      <c r="J775" s="663" t="s">
        <v>1143</v>
      </c>
      <c r="K775" s="663" t="s">
        <v>1144</v>
      </c>
      <c r="L775" s="665">
        <v>242.00003377125066</v>
      </c>
      <c r="M775" s="665">
        <v>202</v>
      </c>
      <c r="N775" s="666">
        <v>48884.006821792631</v>
      </c>
    </row>
    <row r="776" spans="1:14" ht="14.4" customHeight="1" x14ac:dyDescent="0.3">
      <c r="A776" s="661" t="s">
        <v>543</v>
      </c>
      <c r="B776" s="662" t="s">
        <v>2791</v>
      </c>
      <c r="C776" s="663" t="s">
        <v>559</v>
      </c>
      <c r="D776" s="664" t="s">
        <v>2795</v>
      </c>
      <c r="E776" s="663" t="s">
        <v>571</v>
      </c>
      <c r="F776" s="664" t="s">
        <v>2798</v>
      </c>
      <c r="G776" s="663" t="s">
        <v>576</v>
      </c>
      <c r="H776" s="663" t="s">
        <v>1252</v>
      </c>
      <c r="I776" s="663" t="s">
        <v>1253</v>
      </c>
      <c r="J776" s="663" t="s">
        <v>1254</v>
      </c>
      <c r="K776" s="663" t="s">
        <v>1255</v>
      </c>
      <c r="L776" s="665">
        <v>2866.38</v>
      </c>
      <c r="M776" s="665">
        <v>1</v>
      </c>
      <c r="N776" s="666">
        <v>2866.38</v>
      </c>
    </row>
    <row r="777" spans="1:14" ht="14.4" customHeight="1" x14ac:dyDescent="0.3">
      <c r="A777" s="661" t="s">
        <v>543</v>
      </c>
      <c r="B777" s="662" t="s">
        <v>2791</v>
      </c>
      <c r="C777" s="663" t="s">
        <v>559</v>
      </c>
      <c r="D777" s="664" t="s">
        <v>2795</v>
      </c>
      <c r="E777" s="663" t="s">
        <v>571</v>
      </c>
      <c r="F777" s="664" t="s">
        <v>2798</v>
      </c>
      <c r="G777" s="663" t="s">
        <v>576</v>
      </c>
      <c r="H777" s="663" t="s">
        <v>1260</v>
      </c>
      <c r="I777" s="663" t="s">
        <v>1261</v>
      </c>
      <c r="J777" s="663" t="s">
        <v>1262</v>
      </c>
      <c r="K777" s="663" t="s">
        <v>580</v>
      </c>
      <c r="L777" s="665">
        <v>71.010105618955194</v>
      </c>
      <c r="M777" s="665">
        <v>9</v>
      </c>
      <c r="N777" s="666">
        <v>639.09095057059676</v>
      </c>
    </row>
    <row r="778" spans="1:14" ht="14.4" customHeight="1" x14ac:dyDescent="0.3">
      <c r="A778" s="661" t="s">
        <v>543</v>
      </c>
      <c r="B778" s="662" t="s">
        <v>2791</v>
      </c>
      <c r="C778" s="663" t="s">
        <v>559</v>
      </c>
      <c r="D778" s="664" t="s">
        <v>2795</v>
      </c>
      <c r="E778" s="663" t="s">
        <v>571</v>
      </c>
      <c r="F778" s="664" t="s">
        <v>2798</v>
      </c>
      <c r="G778" s="663" t="s">
        <v>576</v>
      </c>
      <c r="H778" s="663" t="s">
        <v>1263</v>
      </c>
      <c r="I778" s="663" t="s">
        <v>1264</v>
      </c>
      <c r="J778" s="663" t="s">
        <v>1265</v>
      </c>
      <c r="K778" s="663" t="s">
        <v>728</v>
      </c>
      <c r="L778" s="665">
        <v>42.56551459578202</v>
      </c>
      <c r="M778" s="665">
        <v>114</v>
      </c>
      <c r="N778" s="666">
        <v>4852.4686639191505</v>
      </c>
    </row>
    <row r="779" spans="1:14" ht="14.4" customHeight="1" x14ac:dyDescent="0.3">
      <c r="A779" s="661" t="s">
        <v>543</v>
      </c>
      <c r="B779" s="662" t="s">
        <v>2791</v>
      </c>
      <c r="C779" s="663" t="s">
        <v>559</v>
      </c>
      <c r="D779" s="664" t="s">
        <v>2795</v>
      </c>
      <c r="E779" s="663" t="s">
        <v>571</v>
      </c>
      <c r="F779" s="664" t="s">
        <v>2798</v>
      </c>
      <c r="G779" s="663" t="s">
        <v>576</v>
      </c>
      <c r="H779" s="663" t="s">
        <v>1270</v>
      </c>
      <c r="I779" s="663" t="s">
        <v>1271</v>
      </c>
      <c r="J779" s="663" t="s">
        <v>1272</v>
      </c>
      <c r="K779" s="663" t="s">
        <v>1273</v>
      </c>
      <c r="L779" s="665">
        <v>94.420086182877128</v>
      </c>
      <c r="M779" s="665">
        <v>33</v>
      </c>
      <c r="N779" s="666">
        <v>3115.8628440349453</v>
      </c>
    </row>
    <row r="780" spans="1:14" ht="14.4" customHeight="1" x14ac:dyDescent="0.3">
      <c r="A780" s="661" t="s">
        <v>543</v>
      </c>
      <c r="B780" s="662" t="s">
        <v>2791</v>
      </c>
      <c r="C780" s="663" t="s">
        <v>559</v>
      </c>
      <c r="D780" s="664" t="s">
        <v>2795</v>
      </c>
      <c r="E780" s="663" t="s">
        <v>571</v>
      </c>
      <c r="F780" s="664" t="s">
        <v>2798</v>
      </c>
      <c r="G780" s="663" t="s">
        <v>576</v>
      </c>
      <c r="H780" s="663" t="s">
        <v>1274</v>
      </c>
      <c r="I780" s="663" t="s">
        <v>1275</v>
      </c>
      <c r="J780" s="663" t="s">
        <v>1276</v>
      </c>
      <c r="K780" s="663" t="s">
        <v>1277</v>
      </c>
      <c r="L780" s="665">
        <v>254.97999999999996</v>
      </c>
      <c r="M780" s="665">
        <v>2</v>
      </c>
      <c r="N780" s="666">
        <v>509.95999999999992</v>
      </c>
    </row>
    <row r="781" spans="1:14" ht="14.4" customHeight="1" x14ac:dyDescent="0.3">
      <c r="A781" s="661" t="s">
        <v>543</v>
      </c>
      <c r="B781" s="662" t="s">
        <v>2791</v>
      </c>
      <c r="C781" s="663" t="s">
        <v>559</v>
      </c>
      <c r="D781" s="664" t="s">
        <v>2795</v>
      </c>
      <c r="E781" s="663" t="s">
        <v>571</v>
      </c>
      <c r="F781" s="664" t="s">
        <v>2798</v>
      </c>
      <c r="G781" s="663" t="s">
        <v>576</v>
      </c>
      <c r="H781" s="663" t="s">
        <v>1278</v>
      </c>
      <c r="I781" s="663" t="s">
        <v>1279</v>
      </c>
      <c r="J781" s="663" t="s">
        <v>1280</v>
      </c>
      <c r="K781" s="663" t="s">
        <v>1281</v>
      </c>
      <c r="L781" s="665">
        <v>915.04285714285732</v>
      </c>
      <c r="M781" s="665">
        <v>35</v>
      </c>
      <c r="N781" s="666">
        <v>32026.500000000007</v>
      </c>
    </row>
    <row r="782" spans="1:14" ht="14.4" customHeight="1" x14ac:dyDescent="0.3">
      <c r="A782" s="661" t="s">
        <v>543</v>
      </c>
      <c r="B782" s="662" t="s">
        <v>2791</v>
      </c>
      <c r="C782" s="663" t="s">
        <v>559</v>
      </c>
      <c r="D782" s="664" t="s">
        <v>2795</v>
      </c>
      <c r="E782" s="663" t="s">
        <v>571</v>
      </c>
      <c r="F782" s="664" t="s">
        <v>2798</v>
      </c>
      <c r="G782" s="663" t="s">
        <v>576</v>
      </c>
      <c r="H782" s="663" t="s">
        <v>1297</v>
      </c>
      <c r="I782" s="663" t="s">
        <v>1298</v>
      </c>
      <c r="J782" s="663" t="s">
        <v>1299</v>
      </c>
      <c r="K782" s="663" t="s">
        <v>1300</v>
      </c>
      <c r="L782" s="665">
        <v>1333.5451409568145</v>
      </c>
      <c r="M782" s="665">
        <v>9</v>
      </c>
      <c r="N782" s="666">
        <v>12001.90626861133</v>
      </c>
    </row>
    <row r="783" spans="1:14" ht="14.4" customHeight="1" x14ac:dyDescent="0.3">
      <c r="A783" s="661" t="s">
        <v>543</v>
      </c>
      <c r="B783" s="662" t="s">
        <v>2791</v>
      </c>
      <c r="C783" s="663" t="s">
        <v>559</v>
      </c>
      <c r="D783" s="664" t="s">
        <v>2795</v>
      </c>
      <c r="E783" s="663" t="s">
        <v>571</v>
      </c>
      <c r="F783" s="664" t="s">
        <v>2798</v>
      </c>
      <c r="G783" s="663" t="s">
        <v>576</v>
      </c>
      <c r="H783" s="663" t="s">
        <v>2761</v>
      </c>
      <c r="I783" s="663" t="s">
        <v>624</v>
      </c>
      <c r="J783" s="663" t="s">
        <v>2762</v>
      </c>
      <c r="K783" s="663" t="s">
        <v>2763</v>
      </c>
      <c r="L783" s="665">
        <v>447.66</v>
      </c>
      <c r="M783" s="665">
        <v>5</v>
      </c>
      <c r="N783" s="666">
        <v>2238.3000000000002</v>
      </c>
    </row>
    <row r="784" spans="1:14" ht="14.4" customHeight="1" x14ac:dyDescent="0.3">
      <c r="A784" s="661" t="s">
        <v>543</v>
      </c>
      <c r="B784" s="662" t="s">
        <v>2791</v>
      </c>
      <c r="C784" s="663" t="s">
        <v>559</v>
      </c>
      <c r="D784" s="664" t="s">
        <v>2795</v>
      </c>
      <c r="E784" s="663" t="s">
        <v>571</v>
      </c>
      <c r="F784" s="664" t="s">
        <v>2798</v>
      </c>
      <c r="G784" s="663" t="s">
        <v>576</v>
      </c>
      <c r="H784" s="663" t="s">
        <v>1326</v>
      </c>
      <c r="I784" s="663" t="s">
        <v>1327</v>
      </c>
      <c r="J784" s="663" t="s">
        <v>1328</v>
      </c>
      <c r="K784" s="663" t="s">
        <v>1116</v>
      </c>
      <c r="L784" s="665">
        <v>57.939969198959865</v>
      </c>
      <c r="M784" s="665">
        <v>267</v>
      </c>
      <c r="N784" s="666">
        <v>15469.971776122284</v>
      </c>
    </row>
    <row r="785" spans="1:14" ht="14.4" customHeight="1" x14ac:dyDescent="0.3">
      <c r="A785" s="661" t="s">
        <v>543</v>
      </c>
      <c r="B785" s="662" t="s">
        <v>2791</v>
      </c>
      <c r="C785" s="663" t="s">
        <v>559</v>
      </c>
      <c r="D785" s="664" t="s">
        <v>2795</v>
      </c>
      <c r="E785" s="663" t="s">
        <v>571</v>
      </c>
      <c r="F785" s="664" t="s">
        <v>2798</v>
      </c>
      <c r="G785" s="663" t="s">
        <v>576</v>
      </c>
      <c r="H785" s="663" t="s">
        <v>2633</v>
      </c>
      <c r="I785" s="663" t="s">
        <v>2634</v>
      </c>
      <c r="J785" s="663" t="s">
        <v>2635</v>
      </c>
      <c r="K785" s="663" t="s">
        <v>2636</v>
      </c>
      <c r="L785" s="665">
        <v>55.350000000000023</v>
      </c>
      <c r="M785" s="665">
        <v>1</v>
      </c>
      <c r="N785" s="666">
        <v>55.350000000000023</v>
      </c>
    </row>
    <row r="786" spans="1:14" ht="14.4" customHeight="1" x14ac:dyDescent="0.3">
      <c r="A786" s="661" t="s">
        <v>543</v>
      </c>
      <c r="B786" s="662" t="s">
        <v>2791</v>
      </c>
      <c r="C786" s="663" t="s">
        <v>559</v>
      </c>
      <c r="D786" s="664" t="s">
        <v>2795</v>
      </c>
      <c r="E786" s="663" t="s">
        <v>571</v>
      </c>
      <c r="F786" s="664" t="s">
        <v>2798</v>
      </c>
      <c r="G786" s="663" t="s">
        <v>576</v>
      </c>
      <c r="H786" s="663" t="s">
        <v>1341</v>
      </c>
      <c r="I786" s="663" t="s">
        <v>1342</v>
      </c>
      <c r="J786" s="663" t="s">
        <v>1343</v>
      </c>
      <c r="K786" s="663" t="s">
        <v>1344</v>
      </c>
      <c r="L786" s="665">
        <v>58.844672863427157</v>
      </c>
      <c r="M786" s="665">
        <v>138</v>
      </c>
      <c r="N786" s="666">
        <v>8120.5648551529475</v>
      </c>
    </row>
    <row r="787" spans="1:14" ht="14.4" customHeight="1" x14ac:dyDescent="0.3">
      <c r="A787" s="661" t="s">
        <v>543</v>
      </c>
      <c r="B787" s="662" t="s">
        <v>2791</v>
      </c>
      <c r="C787" s="663" t="s">
        <v>559</v>
      </c>
      <c r="D787" s="664" t="s">
        <v>2795</v>
      </c>
      <c r="E787" s="663" t="s">
        <v>571</v>
      </c>
      <c r="F787" s="664" t="s">
        <v>2798</v>
      </c>
      <c r="G787" s="663" t="s">
        <v>576</v>
      </c>
      <c r="H787" s="663" t="s">
        <v>604</v>
      </c>
      <c r="I787" s="663" t="s">
        <v>605</v>
      </c>
      <c r="J787" s="663" t="s">
        <v>606</v>
      </c>
      <c r="K787" s="663" t="s">
        <v>607</v>
      </c>
      <c r="L787" s="665">
        <v>541.82768829336533</v>
      </c>
      <c r="M787" s="665">
        <v>36</v>
      </c>
      <c r="N787" s="666">
        <v>19505.796778561151</v>
      </c>
    </row>
    <row r="788" spans="1:14" ht="14.4" customHeight="1" x14ac:dyDescent="0.3">
      <c r="A788" s="661" t="s">
        <v>543</v>
      </c>
      <c r="B788" s="662" t="s">
        <v>2791</v>
      </c>
      <c r="C788" s="663" t="s">
        <v>559</v>
      </c>
      <c r="D788" s="664" t="s">
        <v>2795</v>
      </c>
      <c r="E788" s="663" t="s">
        <v>571</v>
      </c>
      <c r="F788" s="664" t="s">
        <v>2798</v>
      </c>
      <c r="G788" s="663" t="s">
        <v>576</v>
      </c>
      <c r="H788" s="663" t="s">
        <v>608</v>
      </c>
      <c r="I788" s="663" t="s">
        <v>609</v>
      </c>
      <c r="J788" s="663" t="s">
        <v>606</v>
      </c>
      <c r="K788" s="663" t="s">
        <v>610</v>
      </c>
      <c r="L788" s="665">
        <v>312.83999981480866</v>
      </c>
      <c r="M788" s="665">
        <v>59</v>
      </c>
      <c r="N788" s="666">
        <v>18457.55998907371</v>
      </c>
    </row>
    <row r="789" spans="1:14" ht="14.4" customHeight="1" x14ac:dyDescent="0.3">
      <c r="A789" s="661" t="s">
        <v>543</v>
      </c>
      <c r="B789" s="662" t="s">
        <v>2791</v>
      </c>
      <c r="C789" s="663" t="s">
        <v>559</v>
      </c>
      <c r="D789" s="664" t="s">
        <v>2795</v>
      </c>
      <c r="E789" s="663" t="s">
        <v>571</v>
      </c>
      <c r="F789" s="664" t="s">
        <v>2798</v>
      </c>
      <c r="G789" s="663" t="s">
        <v>576</v>
      </c>
      <c r="H789" s="663" t="s">
        <v>1345</v>
      </c>
      <c r="I789" s="663" t="s">
        <v>1346</v>
      </c>
      <c r="J789" s="663" t="s">
        <v>606</v>
      </c>
      <c r="K789" s="663" t="s">
        <v>1347</v>
      </c>
      <c r="L789" s="665">
        <v>253.56725077706298</v>
      </c>
      <c r="M789" s="665">
        <v>24</v>
      </c>
      <c r="N789" s="666">
        <v>6085.6140186495113</v>
      </c>
    </row>
    <row r="790" spans="1:14" ht="14.4" customHeight="1" x14ac:dyDescent="0.3">
      <c r="A790" s="661" t="s">
        <v>543</v>
      </c>
      <c r="B790" s="662" t="s">
        <v>2791</v>
      </c>
      <c r="C790" s="663" t="s">
        <v>559</v>
      </c>
      <c r="D790" s="664" t="s">
        <v>2795</v>
      </c>
      <c r="E790" s="663" t="s">
        <v>571</v>
      </c>
      <c r="F790" s="664" t="s">
        <v>2798</v>
      </c>
      <c r="G790" s="663" t="s">
        <v>576</v>
      </c>
      <c r="H790" s="663" t="s">
        <v>611</v>
      </c>
      <c r="I790" s="663" t="s">
        <v>612</v>
      </c>
      <c r="J790" s="663" t="s">
        <v>613</v>
      </c>
      <c r="K790" s="663" t="s">
        <v>614</v>
      </c>
      <c r="L790" s="665">
        <v>47.620153239520015</v>
      </c>
      <c r="M790" s="665">
        <v>152</v>
      </c>
      <c r="N790" s="666">
        <v>7238.2632924070422</v>
      </c>
    </row>
    <row r="791" spans="1:14" ht="14.4" customHeight="1" x14ac:dyDescent="0.3">
      <c r="A791" s="661" t="s">
        <v>543</v>
      </c>
      <c r="B791" s="662" t="s">
        <v>2791</v>
      </c>
      <c r="C791" s="663" t="s">
        <v>559</v>
      </c>
      <c r="D791" s="664" t="s">
        <v>2795</v>
      </c>
      <c r="E791" s="663" t="s">
        <v>571</v>
      </c>
      <c r="F791" s="664" t="s">
        <v>2798</v>
      </c>
      <c r="G791" s="663" t="s">
        <v>576</v>
      </c>
      <c r="H791" s="663" t="s">
        <v>1394</v>
      </c>
      <c r="I791" s="663" t="s">
        <v>624</v>
      </c>
      <c r="J791" s="663" t="s">
        <v>1395</v>
      </c>
      <c r="K791" s="663" t="s">
        <v>1396</v>
      </c>
      <c r="L791" s="665">
        <v>23.70046891813233</v>
      </c>
      <c r="M791" s="665">
        <v>162</v>
      </c>
      <c r="N791" s="666">
        <v>3839.4759647374376</v>
      </c>
    </row>
    <row r="792" spans="1:14" ht="14.4" customHeight="1" x14ac:dyDescent="0.3">
      <c r="A792" s="661" t="s">
        <v>543</v>
      </c>
      <c r="B792" s="662" t="s">
        <v>2791</v>
      </c>
      <c r="C792" s="663" t="s">
        <v>559</v>
      </c>
      <c r="D792" s="664" t="s">
        <v>2795</v>
      </c>
      <c r="E792" s="663" t="s">
        <v>571</v>
      </c>
      <c r="F792" s="664" t="s">
        <v>2798</v>
      </c>
      <c r="G792" s="663" t="s">
        <v>576</v>
      </c>
      <c r="H792" s="663" t="s">
        <v>1427</v>
      </c>
      <c r="I792" s="663" t="s">
        <v>1428</v>
      </c>
      <c r="J792" s="663" t="s">
        <v>1429</v>
      </c>
      <c r="K792" s="663" t="s">
        <v>1430</v>
      </c>
      <c r="L792" s="665">
        <v>105.96798408488065</v>
      </c>
      <c r="M792" s="665">
        <v>13</v>
      </c>
      <c r="N792" s="666">
        <v>1377.5837931034484</v>
      </c>
    </row>
    <row r="793" spans="1:14" ht="14.4" customHeight="1" x14ac:dyDescent="0.3">
      <c r="A793" s="661" t="s">
        <v>543</v>
      </c>
      <c r="B793" s="662" t="s">
        <v>2791</v>
      </c>
      <c r="C793" s="663" t="s">
        <v>559</v>
      </c>
      <c r="D793" s="664" t="s">
        <v>2795</v>
      </c>
      <c r="E793" s="663" t="s">
        <v>571</v>
      </c>
      <c r="F793" s="664" t="s">
        <v>2798</v>
      </c>
      <c r="G793" s="663" t="s">
        <v>576</v>
      </c>
      <c r="H793" s="663" t="s">
        <v>1460</v>
      </c>
      <c r="I793" s="663" t="s">
        <v>624</v>
      </c>
      <c r="J793" s="663" t="s">
        <v>1461</v>
      </c>
      <c r="K793" s="663" t="s">
        <v>1462</v>
      </c>
      <c r="L793" s="665">
        <v>199.67000000000002</v>
      </c>
      <c r="M793" s="665">
        <v>2</v>
      </c>
      <c r="N793" s="666">
        <v>399.34000000000003</v>
      </c>
    </row>
    <row r="794" spans="1:14" ht="14.4" customHeight="1" x14ac:dyDescent="0.3">
      <c r="A794" s="661" t="s">
        <v>543</v>
      </c>
      <c r="B794" s="662" t="s">
        <v>2791</v>
      </c>
      <c r="C794" s="663" t="s">
        <v>559</v>
      </c>
      <c r="D794" s="664" t="s">
        <v>2795</v>
      </c>
      <c r="E794" s="663" t="s">
        <v>571</v>
      </c>
      <c r="F794" s="664" t="s">
        <v>2798</v>
      </c>
      <c r="G794" s="663" t="s">
        <v>576</v>
      </c>
      <c r="H794" s="663" t="s">
        <v>2637</v>
      </c>
      <c r="I794" s="663" t="s">
        <v>2638</v>
      </c>
      <c r="J794" s="663" t="s">
        <v>2639</v>
      </c>
      <c r="K794" s="663" t="s">
        <v>1347</v>
      </c>
      <c r="L794" s="665">
        <v>4503.1598820562922</v>
      </c>
      <c r="M794" s="665">
        <v>2</v>
      </c>
      <c r="N794" s="666">
        <v>9006.3197641125844</v>
      </c>
    </row>
    <row r="795" spans="1:14" ht="14.4" customHeight="1" x14ac:dyDescent="0.3">
      <c r="A795" s="661" t="s">
        <v>543</v>
      </c>
      <c r="B795" s="662" t="s">
        <v>2791</v>
      </c>
      <c r="C795" s="663" t="s">
        <v>559</v>
      </c>
      <c r="D795" s="664" t="s">
        <v>2795</v>
      </c>
      <c r="E795" s="663" t="s">
        <v>571</v>
      </c>
      <c r="F795" s="664" t="s">
        <v>2798</v>
      </c>
      <c r="G795" s="663" t="s">
        <v>576</v>
      </c>
      <c r="H795" s="663" t="s">
        <v>615</v>
      </c>
      <c r="I795" s="663" t="s">
        <v>616</v>
      </c>
      <c r="J795" s="663" t="s">
        <v>617</v>
      </c>
      <c r="K795" s="663" t="s">
        <v>618</v>
      </c>
      <c r="L795" s="665">
        <v>52.270097645176449</v>
      </c>
      <c r="M795" s="665">
        <v>8</v>
      </c>
      <c r="N795" s="666">
        <v>418.16078116141159</v>
      </c>
    </row>
    <row r="796" spans="1:14" ht="14.4" customHeight="1" x14ac:dyDescent="0.3">
      <c r="A796" s="661" t="s">
        <v>543</v>
      </c>
      <c r="B796" s="662" t="s">
        <v>2791</v>
      </c>
      <c r="C796" s="663" t="s">
        <v>559</v>
      </c>
      <c r="D796" s="664" t="s">
        <v>2795</v>
      </c>
      <c r="E796" s="663" t="s">
        <v>571</v>
      </c>
      <c r="F796" s="664" t="s">
        <v>2798</v>
      </c>
      <c r="G796" s="663" t="s">
        <v>576</v>
      </c>
      <c r="H796" s="663" t="s">
        <v>1519</v>
      </c>
      <c r="I796" s="663" t="s">
        <v>1520</v>
      </c>
      <c r="J796" s="663" t="s">
        <v>1521</v>
      </c>
      <c r="K796" s="663" t="s">
        <v>1522</v>
      </c>
      <c r="L796" s="665">
        <v>363.02750000000003</v>
      </c>
      <c r="M796" s="665">
        <v>8</v>
      </c>
      <c r="N796" s="666">
        <v>2904.2200000000003</v>
      </c>
    </row>
    <row r="797" spans="1:14" ht="14.4" customHeight="1" x14ac:dyDescent="0.3">
      <c r="A797" s="661" t="s">
        <v>543</v>
      </c>
      <c r="B797" s="662" t="s">
        <v>2791</v>
      </c>
      <c r="C797" s="663" t="s">
        <v>559</v>
      </c>
      <c r="D797" s="664" t="s">
        <v>2795</v>
      </c>
      <c r="E797" s="663" t="s">
        <v>571</v>
      </c>
      <c r="F797" s="664" t="s">
        <v>2798</v>
      </c>
      <c r="G797" s="663" t="s">
        <v>576</v>
      </c>
      <c r="H797" s="663" t="s">
        <v>1555</v>
      </c>
      <c r="I797" s="663" t="s">
        <v>1556</v>
      </c>
      <c r="J797" s="663" t="s">
        <v>1557</v>
      </c>
      <c r="K797" s="663" t="s">
        <v>1558</v>
      </c>
      <c r="L797" s="665">
        <v>325.15981949283378</v>
      </c>
      <c r="M797" s="665">
        <v>64</v>
      </c>
      <c r="N797" s="666">
        <v>20810.228447541362</v>
      </c>
    </row>
    <row r="798" spans="1:14" ht="14.4" customHeight="1" x14ac:dyDescent="0.3">
      <c r="A798" s="661" t="s">
        <v>543</v>
      </c>
      <c r="B798" s="662" t="s">
        <v>2791</v>
      </c>
      <c r="C798" s="663" t="s">
        <v>559</v>
      </c>
      <c r="D798" s="664" t="s">
        <v>2795</v>
      </c>
      <c r="E798" s="663" t="s">
        <v>571</v>
      </c>
      <c r="F798" s="664" t="s">
        <v>2798</v>
      </c>
      <c r="G798" s="663" t="s">
        <v>576</v>
      </c>
      <c r="H798" s="663" t="s">
        <v>619</v>
      </c>
      <c r="I798" s="663" t="s">
        <v>620</v>
      </c>
      <c r="J798" s="663" t="s">
        <v>621</v>
      </c>
      <c r="K798" s="663" t="s">
        <v>622</v>
      </c>
      <c r="L798" s="665">
        <v>275.30993931055554</v>
      </c>
      <c r="M798" s="665">
        <v>75</v>
      </c>
      <c r="N798" s="666">
        <v>20648.245448291666</v>
      </c>
    </row>
    <row r="799" spans="1:14" ht="14.4" customHeight="1" x14ac:dyDescent="0.3">
      <c r="A799" s="661" t="s">
        <v>543</v>
      </c>
      <c r="B799" s="662" t="s">
        <v>2791</v>
      </c>
      <c r="C799" s="663" t="s">
        <v>559</v>
      </c>
      <c r="D799" s="664" t="s">
        <v>2795</v>
      </c>
      <c r="E799" s="663" t="s">
        <v>571</v>
      </c>
      <c r="F799" s="664" t="s">
        <v>2798</v>
      </c>
      <c r="G799" s="663" t="s">
        <v>576</v>
      </c>
      <c r="H799" s="663" t="s">
        <v>2642</v>
      </c>
      <c r="I799" s="663" t="s">
        <v>2643</v>
      </c>
      <c r="J799" s="663" t="s">
        <v>2644</v>
      </c>
      <c r="K799" s="663" t="s">
        <v>2645</v>
      </c>
      <c r="L799" s="665">
        <v>3652</v>
      </c>
      <c r="M799" s="665">
        <v>5</v>
      </c>
      <c r="N799" s="666">
        <v>18260</v>
      </c>
    </row>
    <row r="800" spans="1:14" ht="14.4" customHeight="1" x14ac:dyDescent="0.3">
      <c r="A800" s="661" t="s">
        <v>543</v>
      </c>
      <c r="B800" s="662" t="s">
        <v>2791</v>
      </c>
      <c r="C800" s="663" t="s">
        <v>559</v>
      </c>
      <c r="D800" s="664" t="s">
        <v>2795</v>
      </c>
      <c r="E800" s="663" t="s">
        <v>571</v>
      </c>
      <c r="F800" s="664" t="s">
        <v>2798</v>
      </c>
      <c r="G800" s="663" t="s">
        <v>576</v>
      </c>
      <c r="H800" s="663" t="s">
        <v>1583</v>
      </c>
      <c r="I800" s="663" t="s">
        <v>1583</v>
      </c>
      <c r="J800" s="663" t="s">
        <v>1584</v>
      </c>
      <c r="K800" s="663" t="s">
        <v>1585</v>
      </c>
      <c r="L800" s="665">
        <v>179.80997227814262</v>
      </c>
      <c r="M800" s="665">
        <v>144</v>
      </c>
      <c r="N800" s="666">
        <v>25892.636008052537</v>
      </c>
    </row>
    <row r="801" spans="1:14" ht="14.4" customHeight="1" x14ac:dyDescent="0.3">
      <c r="A801" s="661" t="s">
        <v>543</v>
      </c>
      <c r="B801" s="662" t="s">
        <v>2791</v>
      </c>
      <c r="C801" s="663" t="s">
        <v>559</v>
      </c>
      <c r="D801" s="664" t="s">
        <v>2795</v>
      </c>
      <c r="E801" s="663" t="s">
        <v>571</v>
      </c>
      <c r="F801" s="664" t="s">
        <v>2798</v>
      </c>
      <c r="G801" s="663" t="s">
        <v>576</v>
      </c>
      <c r="H801" s="663" t="s">
        <v>2646</v>
      </c>
      <c r="I801" s="663" t="s">
        <v>2647</v>
      </c>
      <c r="J801" s="663" t="s">
        <v>2648</v>
      </c>
      <c r="K801" s="663" t="s">
        <v>1347</v>
      </c>
      <c r="L801" s="665">
        <v>2838</v>
      </c>
      <c r="M801" s="665">
        <v>6</v>
      </c>
      <c r="N801" s="666">
        <v>17028</v>
      </c>
    </row>
    <row r="802" spans="1:14" ht="14.4" customHeight="1" x14ac:dyDescent="0.3">
      <c r="A802" s="661" t="s">
        <v>543</v>
      </c>
      <c r="B802" s="662" t="s">
        <v>2791</v>
      </c>
      <c r="C802" s="663" t="s">
        <v>559</v>
      </c>
      <c r="D802" s="664" t="s">
        <v>2795</v>
      </c>
      <c r="E802" s="663" t="s">
        <v>571</v>
      </c>
      <c r="F802" s="664" t="s">
        <v>2798</v>
      </c>
      <c r="G802" s="663" t="s">
        <v>576</v>
      </c>
      <c r="H802" s="663" t="s">
        <v>2651</v>
      </c>
      <c r="I802" s="663" t="s">
        <v>2652</v>
      </c>
      <c r="J802" s="663" t="s">
        <v>2653</v>
      </c>
      <c r="K802" s="663" t="s">
        <v>2654</v>
      </c>
      <c r="L802" s="665">
        <v>189.71999999999997</v>
      </c>
      <c r="M802" s="665">
        <v>2</v>
      </c>
      <c r="N802" s="666">
        <v>379.43999999999994</v>
      </c>
    </row>
    <row r="803" spans="1:14" ht="14.4" customHeight="1" x14ac:dyDescent="0.3">
      <c r="A803" s="661" t="s">
        <v>543</v>
      </c>
      <c r="B803" s="662" t="s">
        <v>2791</v>
      </c>
      <c r="C803" s="663" t="s">
        <v>559</v>
      </c>
      <c r="D803" s="664" t="s">
        <v>2795</v>
      </c>
      <c r="E803" s="663" t="s">
        <v>571</v>
      </c>
      <c r="F803" s="664" t="s">
        <v>2798</v>
      </c>
      <c r="G803" s="663" t="s">
        <v>576</v>
      </c>
      <c r="H803" s="663" t="s">
        <v>2655</v>
      </c>
      <c r="I803" s="663" t="s">
        <v>2655</v>
      </c>
      <c r="J803" s="663" t="s">
        <v>2656</v>
      </c>
      <c r="K803" s="663" t="s">
        <v>2657</v>
      </c>
      <c r="L803" s="665">
        <v>667.93025630572254</v>
      </c>
      <c r="M803" s="665">
        <v>26</v>
      </c>
      <c r="N803" s="666">
        <v>17366.186663948785</v>
      </c>
    </row>
    <row r="804" spans="1:14" ht="14.4" customHeight="1" x14ac:dyDescent="0.3">
      <c r="A804" s="661" t="s">
        <v>543</v>
      </c>
      <c r="B804" s="662" t="s">
        <v>2791</v>
      </c>
      <c r="C804" s="663" t="s">
        <v>559</v>
      </c>
      <c r="D804" s="664" t="s">
        <v>2795</v>
      </c>
      <c r="E804" s="663" t="s">
        <v>571</v>
      </c>
      <c r="F804" s="664" t="s">
        <v>2798</v>
      </c>
      <c r="G804" s="663" t="s">
        <v>576</v>
      </c>
      <c r="H804" s="663" t="s">
        <v>1608</v>
      </c>
      <c r="I804" s="663" t="s">
        <v>1609</v>
      </c>
      <c r="J804" s="663" t="s">
        <v>1610</v>
      </c>
      <c r="K804" s="663" t="s">
        <v>1611</v>
      </c>
      <c r="L804" s="665">
        <v>156.81114015001552</v>
      </c>
      <c r="M804" s="665">
        <v>90</v>
      </c>
      <c r="N804" s="666">
        <v>14113.002613501398</v>
      </c>
    </row>
    <row r="805" spans="1:14" ht="14.4" customHeight="1" x14ac:dyDescent="0.3">
      <c r="A805" s="661" t="s">
        <v>543</v>
      </c>
      <c r="B805" s="662" t="s">
        <v>2791</v>
      </c>
      <c r="C805" s="663" t="s">
        <v>559</v>
      </c>
      <c r="D805" s="664" t="s">
        <v>2795</v>
      </c>
      <c r="E805" s="663" t="s">
        <v>571</v>
      </c>
      <c r="F805" s="664" t="s">
        <v>2798</v>
      </c>
      <c r="G805" s="663" t="s">
        <v>576</v>
      </c>
      <c r="H805" s="663" t="s">
        <v>1620</v>
      </c>
      <c r="I805" s="663" t="s">
        <v>1621</v>
      </c>
      <c r="J805" s="663" t="s">
        <v>1622</v>
      </c>
      <c r="K805" s="663" t="s">
        <v>1623</v>
      </c>
      <c r="L805" s="665">
        <v>618.13384615384632</v>
      </c>
      <c r="M805" s="665">
        <v>39</v>
      </c>
      <c r="N805" s="666">
        <v>24107.220000000005</v>
      </c>
    </row>
    <row r="806" spans="1:14" ht="14.4" customHeight="1" x14ac:dyDescent="0.3">
      <c r="A806" s="661" t="s">
        <v>543</v>
      </c>
      <c r="B806" s="662" t="s">
        <v>2791</v>
      </c>
      <c r="C806" s="663" t="s">
        <v>559</v>
      </c>
      <c r="D806" s="664" t="s">
        <v>2795</v>
      </c>
      <c r="E806" s="663" t="s">
        <v>571</v>
      </c>
      <c r="F806" s="664" t="s">
        <v>2798</v>
      </c>
      <c r="G806" s="663" t="s">
        <v>576</v>
      </c>
      <c r="H806" s="663" t="s">
        <v>1624</v>
      </c>
      <c r="I806" s="663" t="s">
        <v>1625</v>
      </c>
      <c r="J806" s="663" t="s">
        <v>1626</v>
      </c>
      <c r="K806" s="663" t="s">
        <v>1627</v>
      </c>
      <c r="L806" s="665">
        <v>539.38988603652751</v>
      </c>
      <c r="M806" s="665">
        <v>21</v>
      </c>
      <c r="N806" s="666">
        <v>11327.187606767078</v>
      </c>
    </row>
    <row r="807" spans="1:14" ht="14.4" customHeight="1" x14ac:dyDescent="0.3">
      <c r="A807" s="661" t="s">
        <v>543</v>
      </c>
      <c r="B807" s="662" t="s">
        <v>2791</v>
      </c>
      <c r="C807" s="663" t="s">
        <v>559</v>
      </c>
      <c r="D807" s="664" t="s">
        <v>2795</v>
      </c>
      <c r="E807" s="663" t="s">
        <v>571</v>
      </c>
      <c r="F807" s="664" t="s">
        <v>2798</v>
      </c>
      <c r="G807" s="663" t="s">
        <v>576</v>
      </c>
      <c r="H807" s="663" t="s">
        <v>1657</v>
      </c>
      <c r="I807" s="663" t="s">
        <v>1658</v>
      </c>
      <c r="J807" s="663" t="s">
        <v>1659</v>
      </c>
      <c r="K807" s="663" t="s">
        <v>1526</v>
      </c>
      <c r="L807" s="665">
        <v>80.434545454545471</v>
      </c>
      <c r="M807" s="665">
        <v>22</v>
      </c>
      <c r="N807" s="666">
        <v>1769.5600000000004</v>
      </c>
    </row>
    <row r="808" spans="1:14" ht="14.4" customHeight="1" x14ac:dyDescent="0.3">
      <c r="A808" s="661" t="s">
        <v>543</v>
      </c>
      <c r="B808" s="662" t="s">
        <v>2791</v>
      </c>
      <c r="C808" s="663" t="s">
        <v>559</v>
      </c>
      <c r="D808" s="664" t="s">
        <v>2795</v>
      </c>
      <c r="E808" s="663" t="s">
        <v>571</v>
      </c>
      <c r="F808" s="664" t="s">
        <v>2798</v>
      </c>
      <c r="G808" s="663" t="s">
        <v>576</v>
      </c>
      <c r="H808" s="663" t="s">
        <v>1660</v>
      </c>
      <c r="I808" s="663" t="s">
        <v>1661</v>
      </c>
      <c r="J808" s="663" t="s">
        <v>1662</v>
      </c>
      <c r="K808" s="663" t="s">
        <v>1663</v>
      </c>
      <c r="L808" s="665">
        <v>586.3899756335494</v>
      </c>
      <c r="M808" s="665">
        <v>43</v>
      </c>
      <c r="N808" s="666">
        <v>25214.768952242623</v>
      </c>
    </row>
    <row r="809" spans="1:14" ht="14.4" customHeight="1" x14ac:dyDescent="0.3">
      <c r="A809" s="661" t="s">
        <v>543</v>
      </c>
      <c r="B809" s="662" t="s">
        <v>2791</v>
      </c>
      <c r="C809" s="663" t="s">
        <v>559</v>
      </c>
      <c r="D809" s="664" t="s">
        <v>2795</v>
      </c>
      <c r="E809" s="663" t="s">
        <v>571</v>
      </c>
      <c r="F809" s="664" t="s">
        <v>2798</v>
      </c>
      <c r="G809" s="663" t="s">
        <v>576</v>
      </c>
      <c r="H809" s="663" t="s">
        <v>1671</v>
      </c>
      <c r="I809" s="663" t="s">
        <v>624</v>
      </c>
      <c r="J809" s="663" t="s">
        <v>1672</v>
      </c>
      <c r="K809" s="663" t="s">
        <v>1673</v>
      </c>
      <c r="L809" s="665">
        <v>64.707572083333318</v>
      </c>
      <c r="M809" s="665">
        <v>200</v>
      </c>
      <c r="N809" s="666">
        <v>12941.514416666663</v>
      </c>
    </row>
    <row r="810" spans="1:14" ht="14.4" customHeight="1" x14ac:dyDescent="0.3">
      <c r="A810" s="661" t="s">
        <v>543</v>
      </c>
      <c r="B810" s="662" t="s">
        <v>2791</v>
      </c>
      <c r="C810" s="663" t="s">
        <v>559</v>
      </c>
      <c r="D810" s="664" t="s">
        <v>2795</v>
      </c>
      <c r="E810" s="663" t="s">
        <v>571</v>
      </c>
      <c r="F810" s="664" t="s">
        <v>2798</v>
      </c>
      <c r="G810" s="663" t="s">
        <v>576</v>
      </c>
      <c r="H810" s="663" t="s">
        <v>2661</v>
      </c>
      <c r="I810" s="663" t="s">
        <v>2662</v>
      </c>
      <c r="J810" s="663" t="s">
        <v>2663</v>
      </c>
      <c r="K810" s="663"/>
      <c r="L810" s="665">
        <v>458.47996045314352</v>
      </c>
      <c r="M810" s="665">
        <v>705</v>
      </c>
      <c r="N810" s="666">
        <v>323228.37211946619</v>
      </c>
    </row>
    <row r="811" spans="1:14" ht="14.4" customHeight="1" x14ac:dyDescent="0.3">
      <c r="A811" s="661" t="s">
        <v>543</v>
      </c>
      <c r="B811" s="662" t="s">
        <v>2791</v>
      </c>
      <c r="C811" s="663" t="s">
        <v>559</v>
      </c>
      <c r="D811" s="664" t="s">
        <v>2795</v>
      </c>
      <c r="E811" s="663" t="s">
        <v>571</v>
      </c>
      <c r="F811" s="664" t="s">
        <v>2798</v>
      </c>
      <c r="G811" s="663" t="s">
        <v>576</v>
      </c>
      <c r="H811" s="663" t="s">
        <v>2664</v>
      </c>
      <c r="I811" s="663" t="s">
        <v>2665</v>
      </c>
      <c r="J811" s="663" t="s">
        <v>2666</v>
      </c>
      <c r="K811" s="663"/>
      <c r="L811" s="665">
        <v>24666.616505841193</v>
      </c>
      <c r="M811" s="665">
        <v>17</v>
      </c>
      <c r="N811" s="666">
        <v>419332.4805993003</v>
      </c>
    </row>
    <row r="812" spans="1:14" ht="14.4" customHeight="1" x14ac:dyDescent="0.3">
      <c r="A812" s="661" t="s">
        <v>543</v>
      </c>
      <c r="B812" s="662" t="s">
        <v>2791</v>
      </c>
      <c r="C812" s="663" t="s">
        <v>559</v>
      </c>
      <c r="D812" s="664" t="s">
        <v>2795</v>
      </c>
      <c r="E812" s="663" t="s">
        <v>571</v>
      </c>
      <c r="F812" s="664" t="s">
        <v>2798</v>
      </c>
      <c r="G812" s="663" t="s">
        <v>576</v>
      </c>
      <c r="H812" s="663" t="s">
        <v>2667</v>
      </c>
      <c r="I812" s="663" t="s">
        <v>2668</v>
      </c>
      <c r="J812" s="663" t="s">
        <v>2669</v>
      </c>
      <c r="K812" s="663" t="s">
        <v>2670</v>
      </c>
      <c r="L812" s="665">
        <v>2438.8698684377755</v>
      </c>
      <c r="M812" s="665">
        <v>9</v>
      </c>
      <c r="N812" s="666">
        <v>21949.828815939978</v>
      </c>
    </row>
    <row r="813" spans="1:14" ht="14.4" customHeight="1" x14ac:dyDescent="0.3">
      <c r="A813" s="661" t="s">
        <v>543</v>
      </c>
      <c r="B813" s="662" t="s">
        <v>2791</v>
      </c>
      <c r="C813" s="663" t="s">
        <v>559</v>
      </c>
      <c r="D813" s="664" t="s">
        <v>2795</v>
      </c>
      <c r="E813" s="663" t="s">
        <v>571</v>
      </c>
      <c r="F813" s="664" t="s">
        <v>2798</v>
      </c>
      <c r="G813" s="663" t="s">
        <v>576</v>
      </c>
      <c r="H813" s="663" t="s">
        <v>1691</v>
      </c>
      <c r="I813" s="663" t="s">
        <v>1691</v>
      </c>
      <c r="J813" s="663" t="s">
        <v>1692</v>
      </c>
      <c r="K813" s="663" t="s">
        <v>1693</v>
      </c>
      <c r="L813" s="665">
        <v>919.12615158634753</v>
      </c>
      <c r="M813" s="665">
        <v>180</v>
      </c>
      <c r="N813" s="666">
        <v>165442.70728554256</v>
      </c>
    </row>
    <row r="814" spans="1:14" ht="14.4" customHeight="1" x14ac:dyDescent="0.3">
      <c r="A814" s="661" t="s">
        <v>543</v>
      </c>
      <c r="B814" s="662" t="s">
        <v>2791</v>
      </c>
      <c r="C814" s="663" t="s">
        <v>559</v>
      </c>
      <c r="D814" s="664" t="s">
        <v>2795</v>
      </c>
      <c r="E814" s="663" t="s">
        <v>571</v>
      </c>
      <c r="F814" s="664" t="s">
        <v>2798</v>
      </c>
      <c r="G814" s="663" t="s">
        <v>576</v>
      </c>
      <c r="H814" s="663" t="s">
        <v>2671</v>
      </c>
      <c r="I814" s="663" t="s">
        <v>2672</v>
      </c>
      <c r="J814" s="663" t="s">
        <v>2673</v>
      </c>
      <c r="K814" s="663" t="s">
        <v>2674</v>
      </c>
      <c r="L814" s="665">
        <v>146.22999999999999</v>
      </c>
      <c r="M814" s="665">
        <v>10</v>
      </c>
      <c r="N814" s="666">
        <v>1462.3</v>
      </c>
    </row>
    <row r="815" spans="1:14" ht="14.4" customHeight="1" x14ac:dyDescent="0.3">
      <c r="A815" s="661" t="s">
        <v>543</v>
      </c>
      <c r="B815" s="662" t="s">
        <v>2791</v>
      </c>
      <c r="C815" s="663" t="s">
        <v>559</v>
      </c>
      <c r="D815" s="664" t="s">
        <v>2795</v>
      </c>
      <c r="E815" s="663" t="s">
        <v>571</v>
      </c>
      <c r="F815" s="664" t="s">
        <v>2798</v>
      </c>
      <c r="G815" s="663" t="s">
        <v>576</v>
      </c>
      <c r="H815" s="663" t="s">
        <v>2675</v>
      </c>
      <c r="I815" s="663" t="s">
        <v>2676</v>
      </c>
      <c r="J815" s="663" t="s">
        <v>2677</v>
      </c>
      <c r="K815" s="663" t="s">
        <v>2678</v>
      </c>
      <c r="L815" s="665">
        <v>586.14965760513144</v>
      </c>
      <c r="M815" s="665">
        <v>31</v>
      </c>
      <c r="N815" s="666">
        <v>18170.639385759074</v>
      </c>
    </row>
    <row r="816" spans="1:14" ht="14.4" customHeight="1" x14ac:dyDescent="0.3">
      <c r="A816" s="661" t="s">
        <v>543</v>
      </c>
      <c r="B816" s="662" t="s">
        <v>2791</v>
      </c>
      <c r="C816" s="663" t="s">
        <v>559</v>
      </c>
      <c r="D816" s="664" t="s">
        <v>2795</v>
      </c>
      <c r="E816" s="663" t="s">
        <v>571</v>
      </c>
      <c r="F816" s="664" t="s">
        <v>2798</v>
      </c>
      <c r="G816" s="663" t="s">
        <v>576</v>
      </c>
      <c r="H816" s="663" t="s">
        <v>2679</v>
      </c>
      <c r="I816" s="663" t="s">
        <v>2680</v>
      </c>
      <c r="J816" s="663" t="s">
        <v>2681</v>
      </c>
      <c r="K816" s="663" t="s">
        <v>2682</v>
      </c>
      <c r="L816" s="665">
        <v>84.383585300549967</v>
      </c>
      <c r="M816" s="665">
        <v>48</v>
      </c>
      <c r="N816" s="666">
        <v>4050.4120944263987</v>
      </c>
    </row>
    <row r="817" spans="1:14" ht="14.4" customHeight="1" x14ac:dyDescent="0.3">
      <c r="A817" s="661" t="s">
        <v>543</v>
      </c>
      <c r="B817" s="662" t="s">
        <v>2791</v>
      </c>
      <c r="C817" s="663" t="s">
        <v>559</v>
      </c>
      <c r="D817" s="664" t="s">
        <v>2795</v>
      </c>
      <c r="E817" s="663" t="s">
        <v>571</v>
      </c>
      <c r="F817" s="664" t="s">
        <v>2798</v>
      </c>
      <c r="G817" s="663" t="s">
        <v>576</v>
      </c>
      <c r="H817" s="663" t="s">
        <v>2683</v>
      </c>
      <c r="I817" s="663" t="s">
        <v>624</v>
      </c>
      <c r="J817" s="663" t="s">
        <v>2684</v>
      </c>
      <c r="K817" s="663"/>
      <c r="L817" s="665">
        <v>447.70000000000016</v>
      </c>
      <c r="M817" s="665">
        <v>88</v>
      </c>
      <c r="N817" s="666">
        <v>39397.600000000013</v>
      </c>
    </row>
    <row r="818" spans="1:14" ht="14.4" customHeight="1" x14ac:dyDescent="0.3">
      <c r="A818" s="661" t="s">
        <v>543</v>
      </c>
      <c r="B818" s="662" t="s">
        <v>2791</v>
      </c>
      <c r="C818" s="663" t="s">
        <v>559</v>
      </c>
      <c r="D818" s="664" t="s">
        <v>2795</v>
      </c>
      <c r="E818" s="663" t="s">
        <v>571</v>
      </c>
      <c r="F818" s="664" t="s">
        <v>2798</v>
      </c>
      <c r="G818" s="663" t="s">
        <v>576</v>
      </c>
      <c r="H818" s="663" t="s">
        <v>2685</v>
      </c>
      <c r="I818" s="663" t="s">
        <v>2686</v>
      </c>
      <c r="J818" s="663" t="s">
        <v>2687</v>
      </c>
      <c r="K818" s="663" t="s">
        <v>2688</v>
      </c>
      <c r="L818" s="665">
        <v>218.89999999999995</v>
      </c>
      <c r="M818" s="665">
        <v>39</v>
      </c>
      <c r="N818" s="666">
        <v>8537.0999999999985</v>
      </c>
    </row>
    <row r="819" spans="1:14" ht="14.4" customHeight="1" x14ac:dyDescent="0.3">
      <c r="A819" s="661" t="s">
        <v>543</v>
      </c>
      <c r="B819" s="662" t="s">
        <v>2791</v>
      </c>
      <c r="C819" s="663" t="s">
        <v>559</v>
      </c>
      <c r="D819" s="664" t="s">
        <v>2795</v>
      </c>
      <c r="E819" s="663" t="s">
        <v>571</v>
      </c>
      <c r="F819" s="664" t="s">
        <v>2798</v>
      </c>
      <c r="G819" s="663" t="s">
        <v>576</v>
      </c>
      <c r="H819" s="663" t="s">
        <v>2692</v>
      </c>
      <c r="I819" s="663" t="s">
        <v>2693</v>
      </c>
      <c r="J819" s="663" t="s">
        <v>2694</v>
      </c>
      <c r="K819" s="663" t="s">
        <v>2695</v>
      </c>
      <c r="L819" s="665">
        <v>660</v>
      </c>
      <c r="M819" s="665">
        <v>60</v>
      </c>
      <c r="N819" s="666">
        <v>39600</v>
      </c>
    </row>
    <row r="820" spans="1:14" ht="14.4" customHeight="1" x14ac:dyDescent="0.3">
      <c r="A820" s="661" t="s">
        <v>543</v>
      </c>
      <c r="B820" s="662" t="s">
        <v>2791</v>
      </c>
      <c r="C820" s="663" t="s">
        <v>559</v>
      </c>
      <c r="D820" s="664" t="s">
        <v>2795</v>
      </c>
      <c r="E820" s="663" t="s">
        <v>571</v>
      </c>
      <c r="F820" s="664" t="s">
        <v>2798</v>
      </c>
      <c r="G820" s="663" t="s">
        <v>576</v>
      </c>
      <c r="H820" s="663" t="s">
        <v>2764</v>
      </c>
      <c r="I820" s="663" t="s">
        <v>624</v>
      </c>
      <c r="J820" s="663" t="s">
        <v>2765</v>
      </c>
      <c r="K820" s="663"/>
      <c r="L820" s="665">
        <v>31.870999999999992</v>
      </c>
      <c r="M820" s="665">
        <v>4</v>
      </c>
      <c r="N820" s="666">
        <v>127.48399999999997</v>
      </c>
    </row>
    <row r="821" spans="1:14" ht="14.4" customHeight="1" x14ac:dyDescent="0.3">
      <c r="A821" s="661" t="s">
        <v>543</v>
      </c>
      <c r="B821" s="662" t="s">
        <v>2791</v>
      </c>
      <c r="C821" s="663" t="s">
        <v>559</v>
      </c>
      <c r="D821" s="664" t="s">
        <v>2795</v>
      </c>
      <c r="E821" s="663" t="s">
        <v>571</v>
      </c>
      <c r="F821" s="664" t="s">
        <v>2798</v>
      </c>
      <c r="G821" s="663" t="s">
        <v>576</v>
      </c>
      <c r="H821" s="663" t="s">
        <v>1716</v>
      </c>
      <c r="I821" s="663" t="s">
        <v>1716</v>
      </c>
      <c r="J821" s="663" t="s">
        <v>1717</v>
      </c>
      <c r="K821" s="663" t="s">
        <v>1347</v>
      </c>
      <c r="L821" s="665">
        <v>392.85717046147874</v>
      </c>
      <c r="M821" s="665">
        <v>116.8</v>
      </c>
      <c r="N821" s="666">
        <v>45885.717509900715</v>
      </c>
    </row>
    <row r="822" spans="1:14" ht="14.4" customHeight="1" x14ac:dyDescent="0.3">
      <c r="A822" s="661" t="s">
        <v>543</v>
      </c>
      <c r="B822" s="662" t="s">
        <v>2791</v>
      </c>
      <c r="C822" s="663" t="s">
        <v>559</v>
      </c>
      <c r="D822" s="664" t="s">
        <v>2795</v>
      </c>
      <c r="E822" s="663" t="s">
        <v>571</v>
      </c>
      <c r="F822" s="664" t="s">
        <v>2798</v>
      </c>
      <c r="G822" s="663" t="s">
        <v>576</v>
      </c>
      <c r="H822" s="663" t="s">
        <v>1775</v>
      </c>
      <c r="I822" s="663" t="s">
        <v>1775</v>
      </c>
      <c r="J822" s="663" t="s">
        <v>1776</v>
      </c>
      <c r="K822" s="663" t="s">
        <v>1777</v>
      </c>
      <c r="L822" s="665">
        <v>247.5</v>
      </c>
      <c r="M822" s="665">
        <v>2</v>
      </c>
      <c r="N822" s="666">
        <v>495</v>
      </c>
    </row>
    <row r="823" spans="1:14" ht="14.4" customHeight="1" x14ac:dyDescent="0.3">
      <c r="A823" s="661" t="s">
        <v>543</v>
      </c>
      <c r="B823" s="662" t="s">
        <v>2791</v>
      </c>
      <c r="C823" s="663" t="s">
        <v>559</v>
      </c>
      <c r="D823" s="664" t="s">
        <v>2795</v>
      </c>
      <c r="E823" s="663" t="s">
        <v>571</v>
      </c>
      <c r="F823" s="664" t="s">
        <v>2798</v>
      </c>
      <c r="G823" s="663" t="s">
        <v>576</v>
      </c>
      <c r="H823" s="663" t="s">
        <v>2696</v>
      </c>
      <c r="I823" s="663" t="s">
        <v>2696</v>
      </c>
      <c r="J823" s="663" t="s">
        <v>1476</v>
      </c>
      <c r="K823" s="663" t="s">
        <v>2697</v>
      </c>
      <c r="L823" s="665">
        <v>412.49999551546239</v>
      </c>
      <c r="M823" s="665">
        <v>4</v>
      </c>
      <c r="N823" s="666">
        <v>1649.9999820618496</v>
      </c>
    </row>
    <row r="824" spans="1:14" ht="14.4" customHeight="1" x14ac:dyDescent="0.3">
      <c r="A824" s="661" t="s">
        <v>543</v>
      </c>
      <c r="B824" s="662" t="s">
        <v>2791</v>
      </c>
      <c r="C824" s="663" t="s">
        <v>559</v>
      </c>
      <c r="D824" s="664" t="s">
        <v>2795</v>
      </c>
      <c r="E824" s="663" t="s">
        <v>571</v>
      </c>
      <c r="F824" s="664" t="s">
        <v>2798</v>
      </c>
      <c r="G824" s="663" t="s">
        <v>576</v>
      </c>
      <c r="H824" s="663" t="s">
        <v>2698</v>
      </c>
      <c r="I824" s="663" t="s">
        <v>624</v>
      </c>
      <c r="J824" s="663" t="s">
        <v>2699</v>
      </c>
      <c r="K824" s="663"/>
      <c r="L824" s="665">
        <v>57.43680962036882</v>
      </c>
      <c r="M824" s="665">
        <v>100</v>
      </c>
      <c r="N824" s="666">
        <v>5743.6809620368822</v>
      </c>
    </row>
    <row r="825" spans="1:14" ht="14.4" customHeight="1" x14ac:dyDescent="0.3">
      <c r="A825" s="661" t="s">
        <v>543</v>
      </c>
      <c r="B825" s="662" t="s">
        <v>2791</v>
      </c>
      <c r="C825" s="663" t="s">
        <v>559</v>
      </c>
      <c r="D825" s="664" t="s">
        <v>2795</v>
      </c>
      <c r="E825" s="663" t="s">
        <v>571</v>
      </c>
      <c r="F825" s="664" t="s">
        <v>2798</v>
      </c>
      <c r="G825" s="663" t="s">
        <v>576</v>
      </c>
      <c r="H825" s="663" t="s">
        <v>2700</v>
      </c>
      <c r="I825" s="663" t="s">
        <v>2700</v>
      </c>
      <c r="J825" s="663" t="s">
        <v>2701</v>
      </c>
      <c r="K825" s="663" t="s">
        <v>2702</v>
      </c>
      <c r="L825" s="665">
        <v>163.55248879899739</v>
      </c>
      <c r="M825" s="665">
        <v>114</v>
      </c>
      <c r="N825" s="666">
        <v>18644.983723085701</v>
      </c>
    </row>
    <row r="826" spans="1:14" ht="14.4" customHeight="1" x14ac:dyDescent="0.3">
      <c r="A826" s="661" t="s">
        <v>543</v>
      </c>
      <c r="B826" s="662" t="s">
        <v>2791</v>
      </c>
      <c r="C826" s="663" t="s">
        <v>559</v>
      </c>
      <c r="D826" s="664" t="s">
        <v>2795</v>
      </c>
      <c r="E826" s="663" t="s">
        <v>571</v>
      </c>
      <c r="F826" s="664" t="s">
        <v>2798</v>
      </c>
      <c r="G826" s="663" t="s">
        <v>576</v>
      </c>
      <c r="H826" s="663" t="s">
        <v>2703</v>
      </c>
      <c r="I826" s="663" t="s">
        <v>2703</v>
      </c>
      <c r="J826" s="663" t="s">
        <v>2704</v>
      </c>
      <c r="K826" s="663" t="s">
        <v>2705</v>
      </c>
      <c r="L826" s="665">
        <v>179.97520000003175</v>
      </c>
      <c r="M826" s="665">
        <v>10</v>
      </c>
      <c r="N826" s="666">
        <v>1799.7520000003174</v>
      </c>
    </row>
    <row r="827" spans="1:14" ht="14.4" customHeight="1" x14ac:dyDescent="0.3">
      <c r="A827" s="661" t="s">
        <v>543</v>
      </c>
      <c r="B827" s="662" t="s">
        <v>2791</v>
      </c>
      <c r="C827" s="663" t="s">
        <v>559</v>
      </c>
      <c r="D827" s="664" t="s">
        <v>2795</v>
      </c>
      <c r="E827" s="663" t="s">
        <v>571</v>
      </c>
      <c r="F827" s="664" t="s">
        <v>2798</v>
      </c>
      <c r="G827" s="663" t="s">
        <v>576</v>
      </c>
      <c r="H827" s="663" t="s">
        <v>1836</v>
      </c>
      <c r="I827" s="663" t="s">
        <v>1836</v>
      </c>
      <c r="J827" s="663" t="s">
        <v>1837</v>
      </c>
      <c r="K827" s="663" t="s">
        <v>1838</v>
      </c>
      <c r="L827" s="665">
        <v>151.56000000000003</v>
      </c>
      <c r="M827" s="665">
        <v>2</v>
      </c>
      <c r="N827" s="666">
        <v>303.12000000000006</v>
      </c>
    </row>
    <row r="828" spans="1:14" ht="14.4" customHeight="1" x14ac:dyDescent="0.3">
      <c r="A828" s="661" t="s">
        <v>543</v>
      </c>
      <c r="B828" s="662" t="s">
        <v>2791</v>
      </c>
      <c r="C828" s="663" t="s">
        <v>559</v>
      </c>
      <c r="D828" s="664" t="s">
        <v>2795</v>
      </c>
      <c r="E828" s="663" t="s">
        <v>571</v>
      </c>
      <c r="F828" s="664" t="s">
        <v>2798</v>
      </c>
      <c r="G828" s="663" t="s">
        <v>576</v>
      </c>
      <c r="H828" s="663" t="s">
        <v>2706</v>
      </c>
      <c r="I828" s="663" t="s">
        <v>2706</v>
      </c>
      <c r="J828" s="663" t="s">
        <v>2707</v>
      </c>
      <c r="K828" s="663" t="s">
        <v>2708</v>
      </c>
      <c r="L828" s="665">
        <v>590.70000000000005</v>
      </c>
      <c r="M828" s="665">
        <v>4</v>
      </c>
      <c r="N828" s="666">
        <v>2362.8000000000002</v>
      </c>
    </row>
    <row r="829" spans="1:14" ht="14.4" customHeight="1" x14ac:dyDescent="0.3">
      <c r="A829" s="661" t="s">
        <v>543</v>
      </c>
      <c r="B829" s="662" t="s">
        <v>2791</v>
      </c>
      <c r="C829" s="663" t="s">
        <v>559</v>
      </c>
      <c r="D829" s="664" t="s">
        <v>2795</v>
      </c>
      <c r="E829" s="663" t="s">
        <v>571</v>
      </c>
      <c r="F829" s="664" t="s">
        <v>2798</v>
      </c>
      <c r="G829" s="663" t="s">
        <v>576</v>
      </c>
      <c r="H829" s="663" t="s">
        <v>1862</v>
      </c>
      <c r="I829" s="663" t="s">
        <v>1862</v>
      </c>
      <c r="J829" s="663" t="s">
        <v>1863</v>
      </c>
      <c r="K829" s="663" t="s">
        <v>817</v>
      </c>
      <c r="L829" s="665">
        <v>62.209946429895986</v>
      </c>
      <c r="M829" s="665">
        <v>358</v>
      </c>
      <c r="N829" s="666">
        <v>22271.160821902762</v>
      </c>
    </row>
    <row r="830" spans="1:14" ht="14.4" customHeight="1" x14ac:dyDescent="0.3">
      <c r="A830" s="661" t="s">
        <v>543</v>
      </c>
      <c r="B830" s="662" t="s">
        <v>2791</v>
      </c>
      <c r="C830" s="663" t="s">
        <v>559</v>
      </c>
      <c r="D830" s="664" t="s">
        <v>2795</v>
      </c>
      <c r="E830" s="663" t="s">
        <v>571</v>
      </c>
      <c r="F830" s="664" t="s">
        <v>2798</v>
      </c>
      <c r="G830" s="663" t="s">
        <v>576</v>
      </c>
      <c r="H830" s="663" t="s">
        <v>1873</v>
      </c>
      <c r="I830" s="663" t="s">
        <v>1873</v>
      </c>
      <c r="J830" s="663" t="s">
        <v>1874</v>
      </c>
      <c r="K830" s="663" t="s">
        <v>1875</v>
      </c>
      <c r="L830" s="665">
        <v>199.97977468926081</v>
      </c>
      <c r="M830" s="665">
        <v>338</v>
      </c>
      <c r="N830" s="666">
        <v>67593.163844970157</v>
      </c>
    </row>
    <row r="831" spans="1:14" ht="14.4" customHeight="1" x14ac:dyDescent="0.3">
      <c r="A831" s="661" t="s">
        <v>543</v>
      </c>
      <c r="B831" s="662" t="s">
        <v>2791</v>
      </c>
      <c r="C831" s="663" t="s">
        <v>559</v>
      </c>
      <c r="D831" s="664" t="s">
        <v>2795</v>
      </c>
      <c r="E831" s="663" t="s">
        <v>571</v>
      </c>
      <c r="F831" s="664" t="s">
        <v>2798</v>
      </c>
      <c r="G831" s="663" t="s">
        <v>576</v>
      </c>
      <c r="H831" s="663" t="s">
        <v>2711</v>
      </c>
      <c r="I831" s="663" t="s">
        <v>2711</v>
      </c>
      <c r="J831" s="663" t="s">
        <v>2712</v>
      </c>
      <c r="K831" s="663" t="s">
        <v>2713</v>
      </c>
      <c r="L831" s="665">
        <v>264.9896051351198</v>
      </c>
      <c r="M831" s="665">
        <v>402</v>
      </c>
      <c r="N831" s="666">
        <v>106525.82126431816</v>
      </c>
    </row>
    <row r="832" spans="1:14" ht="14.4" customHeight="1" x14ac:dyDescent="0.3">
      <c r="A832" s="661" t="s">
        <v>543</v>
      </c>
      <c r="B832" s="662" t="s">
        <v>2791</v>
      </c>
      <c r="C832" s="663" t="s">
        <v>559</v>
      </c>
      <c r="D832" s="664" t="s">
        <v>2795</v>
      </c>
      <c r="E832" s="663" t="s">
        <v>571</v>
      </c>
      <c r="F832" s="664" t="s">
        <v>2798</v>
      </c>
      <c r="G832" s="663" t="s">
        <v>576</v>
      </c>
      <c r="H832" s="663" t="s">
        <v>2714</v>
      </c>
      <c r="I832" s="663" t="s">
        <v>2714</v>
      </c>
      <c r="J832" s="663" t="s">
        <v>2715</v>
      </c>
      <c r="K832" s="663" t="s">
        <v>2716</v>
      </c>
      <c r="L832" s="665">
        <v>220.3000006856515</v>
      </c>
      <c r="M832" s="665">
        <v>8</v>
      </c>
      <c r="N832" s="666">
        <v>1762.400005485212</v>
      </c>
    </row>
    <row r="833" spans="1:14" ht="14.4" customHeight="1" x14ac:dyDescent="0.3">
      <c r="A833" s="661" t="s">
        <v>543</v>
      </c>
      <c r="B833" s="662" t="s">
        <v>2791</v>
      </c>
      <c r="C833" s="663" t="s">
        <v>559</v>
      </c>
      <c r="D833" s="664" t="s">
        <v>2795</v>
      </c>
      <c r="E833" s="663" t="s">
        <v>571</v>
      </c>
      <c r="F833" s="664" t="s">
        <v>2798</v>
      </c>
      <c r="G833" s="663" t="s">
        <v>576</v>
      </c>
      <c r="H833" s="663" t="s">
        <v>2717</v>
      </c>
      <c r="I833" s="663" t="s">
        <v>2717</v>
      </c>
      <c r="J833" s="663" t="s">
        <v>2669</v>
      </c>
      <c r="K833" s="663" t="s">
        <v>2718</v>
      </c>
      <c r="L833" s="665">
        <v>14633.169999999996</v>
      </c>
      <c r="M833" s="665">
        <v>3.0066333333333337</v>
      </c>
      <c r="N833" s="666">
        <v>43996.576694333329</v>
      </c>
    </row>
    <row r="834" spans="1:14" ht="14.4" customHeight="1" x14ac:dyDescent="0.3">
      <c r="A834" s="661" t="s">
        <v>543</v>
      </c>
      <c r="B834" s="662" t="s">
        <v>2791</v>
      </c>
      <c r="C834" s="663" t="s">
        <v>559</v>
      </c>
      <c r="D834" s="664" t="s">
        <v>2795</v>
      </c>
      <c r="E834" s="663" t="s">
        <v>571</v>
      </c>
      <c r="F834" s="664" t="s">
        <v>2798</v>
      </c>
      <c r="G834" s="663" t="s">
        <v>576</v>
      </c>
      <c r="H834" s="663" t="s">
        <v>632</v>
      </c>
      <c r="I834" s="663" t="s">
        <v>632</v>
      </c>
      <c r="J834" s="663" t="s">
        <v>633</v>
      </c>
      <c r="K834" s="663" t="s">
        <v>634</v>
      </c>
      <c r="L834" s="665">
        <v>263.99970063357262</v>
      </c>
      <c r="M834" s="665">
        <v>123</v>
      </c>
      <c r="N834" s="666">
        <v>32471.963177929429</v>
      </c>
    </row>
    <row r="835" spans="1:14" ht="14.4" customHeight="1" x14ac:dyDescent="0.3">
      <c r="A835" s="661" t="s">
        <v>543</v>
      </c>
      <c r="B835" s="662" t="s">
        <v>2791</v>
      </c>
      <c r="C835" s="663" t="s">
        <v>559</v>
      </c>
      <c r="D835" s="664" t="s">
        <v>2795</v>
      </c>
      <c r="E835" s="663" t="s">
        <v>571</v>
      </c>
      <c r="F835" s="664" t="s">
        <v>2798</v>
      </c>
      <c r="G835" s="663" t="s">
        <v>635</v>
      </c>
      <c r="H835" s="663" t="s">
        <v>2044</v>
      </c>
      <c r="I835" s="663" t="s">
        <v>2045</v>
      </c>
      <c r="J835" s="663" t="s">
        <v>1992</v>
      </c>
      <c r="K835" s="663" t="s">
        <v>2046</v>
      </c>
      <c r="L835" s="665">
        <v>129.33000000000004</v>
      </c>
      <c r="M835" s="665">
        <v>9</v>
      </c>
      <c r="N835" s="666">
        <v>1163.9700000000003</v>
      </c>
    </row>
    <row r="836" spans="1:14" ht="14.4" customHeight="1" x14ac:dyDescent="0.3">
      <c r="A836" s="661" t="s">
        <v>543</v>
      </c>
      <c r="B836" s="662" t="s">
        <v>2791</v>
      </c>
      <c r="C836" s="663" t="s">
        <v>559</v>
      </c>
      <c r="D836" s="664" t="s">
        <v>2795</v>
      </c>
      <c r="E836" s="663" t="s">
        <v>571</v>
      </c>
      <c r="F836" s="664" t="s">
        <v>2798</v>
      </c>
      <c r="G836" s="663" t="s">
        <v>635</v>
      </c>
      <c r="H836" s="663" t="s">
        <v>2725</v>
      </c>
      <c r="I836" s="663" t="s">
        <v>2726</v>
      </c>
      <c r="J836" s="663" t="s">
        <v>2727</v>
      </c>
      <c r="K836" s="663" t="s">
        <v>2728</v>
      </c>
      <c r="L836" s="665">
        <v>48.580000000000013</v>
      </c>
      <c r="M836" s="665">
        <v>2</v>
      </c>
      <c r="N836" s="666">
        <v>97.160000000000025</v>
      </c>
    </row>
    <row r="837" spans="1:14" ht="14.4" customHeight="1" x14ac:dyDescent="0.3">
      <c r="A837" s="661" t="s">
        <v>543</v>
      </c>
      <c r="B837" s="662" t="s">
        <v>2791</v>
      </c>
      <c r="C837" s="663" t="s">
        <v>559</v>
      </c>
      <c r="D837" s="664" t="s">
        <v>2795</v>
      </c>
      <c r="E837" s="663" t="s">
        <v>571</v>
      </c>
      <c r="F837" s="664" t="s">
        <v>2798</v>
      </c>
      <c r="G837" s="663" t="s">
        <v>635</v>
      </c>
      <c r="H837" s="663" t="s">
        <v>2729</v>
      </c>
      <c r="I837" s="663" t="s">
        <v>2730</v>
      </c>
      <c r="J837" s="663" t="s">
        <v>2731</v>
      </c>
      <c r="K837" s="663" t="s">
        <v>2732</v>
      </c>
      <c r="L837" s="665">
        <v>149.07054415811706</v>
      </c>
      <c r="M837" s="665">
        <v>100</v>
      </c>
      <c r="N837" s="666">
        <v>14907.054415811706</v>
      </c>
    </row>
    <row r="838" spans="1:14" ht="14.4" customHeight="1" x14ac:dyDescent="0.3">
      <c r="A838" s="661" t="s">
        <v>543</v>
      </c>
      <c r="B838" s="662" t="s">
        <v>2791</v>
      </c>
      <c r="C838" s="663" t="s">
        <v>559</v>
      </c>
      <c r="D838" s="664" t="s">
        <v>2795</v>
      </c>
      <c r="E838" s="663" t="s">
        <v>571</v>
      </c>
      <c r="F838" s="664" t="s">
        <v>2798</v>
      </c>
      <c r="G838" s="663" t="s">
        <v>635</v>
      </c>
      <c r="H838" s="663" t="s">
        <v>2733</v>
      </c>
      <c r="I838" s="663" t="s">
        <v>2734</v>
      </c>
      <c r="J838" s="663" t="s">
        <v>2735</v>
      </c>
      <c r="K838" s="663" t="s">
        <v>2736</v>
      </c>
      <c r="L838" s="665">
        <v>83.890248038224328</v>
      </c>
      <c r="M838" s="665">
        <v>30</v>
      </c>
      <c r="N838" s="666">
        <v>2516.7074411467297</v>
      </c>
    </row>
    <row r="839" spans="1:14" ht="14.4" customHeight="1" x14ac:dyDescent="0.3">
      <c r="A839" s="661" t="s">
        <v>543</v>
      </c>
      <c r="B839" s="662" t="s">
        <v>2791</v>
      </c>
      <c r="C839" s="663" t="s">
        <v>559</v>
      </c>
      <c r="D839" s="664" t="s">
        <v>2795</v>
      </c>
      <c r="E839" s="663" t="s">
        <v>571</v>
      </c>
      <c r="F839" s="664" t="s">
        <v>2798</v>
      </c>
      <c r="G839" s="663" t="s">
        <v>635</v>
      </c>
      <c r="H839" s="663" t="s">
        <v>2737</v>
      </c>
      <c r="I839" s="663" t="s">
        <v>2738</v>
      </c>
      <c r="J839" s="663" t="s">
        <v>2145</v>
      </c>
      <c r="K839" s="663" t="s">
        <v>2739</v>
      </c>
      <c r="L839" s="665">
        <v>108.41000000000001</v>
      </c>
      <c r="M839" s="665">
        <v>13</v>
      </c>
      <c r="N839" s="666">
        <v>1409.3300000000002</v>
      </c>
    </row>
    <row r="840" spans="1:14" ht="14.4" customHeight="1" x14ac:dyDescent="0.3">
      <c r="A840" s="661" t="s">
        <v>543</v>
      </c>
      <c r="B840" s="662" t="s">
        <v>2791</v>
      </c>
      <c r="C840" s="663" t="s">
        <v>559</v>
      </c>
      <c r="D840" s="664" t="s">
        <v>2795</v>
      </c>
      <c r="E840" s="663" t="s">
        <v>571</v>
      </c>
      <c r="F840" s="664" t="s">
        <v>2798</v>
      </c>
      <c r="G840" s="663" t="s">
        <v>635</v>
      </c>
      <c r="H840" s="663" t="s">
        <v>2143</v>
      </c>
      <c r="I840" s="663" t="s">
        <v>2144</v>
      </c>
      <c r="J840" s="663" t="s">
        <v>2145</v>
      </c>
      <c r="K840" s="663" t="s">
        <v>2146</v>
      </c>
      <c r="L840" s="665">
        <v>448.92020000000002</v>
      </c>
      <c r="M840" s="665">
        <v>50</v>
      </c>
      <c r="N840" s="666">
        <v>22446.010000000002</v>
      </c>
    </row>
    <row r="841" spans="1:14" ht="14.4" customHeight="1" x14ac:dyDescent="0.3">
      <c r="A841" s="661" t="s">
        <v>543</v>
      </c>
      <c r="B841" s="662" t="s">
        <v>2791</v>
      </c>
      <c r="C841" s="663" t="s">
        <v>559</v>
      </c>
      <c r="D841" s="664" t="s">
        <v>2795</v>
      </c>
      <c r="E841" s="663" t="s">
        <v>571</v>
      </c>
      <c r="F841" s="664" t="s">
        <v>2798</v>
      </c>
      <c r="G841" s="663" t="s">
        <v>635</v>
      </c>
      <c r="H841" s="663" t="s">
        <v>2147</v>
      </c>
      <c r="I841" s="663" t="s">
        <v>2148</v>
      </c>
      <c r="J841" s="663" t="s">
        <v>2149</v>
      </c>
      <c r="K841" s="663" t="s">
        <v>2150</v>
      </c>
      <c r="L841" s="665">
        <v>298.93</v>
      </c>
      <c r="M841" s="665">
        <v>5</v>
      </c>
      <c r="N841" s="666">
        <v>1494.65</v>
      </c>
    </row>
    <row r="842" spans="1:14" ht="14.4" customHeight="1" x14ac:dyDescent="0.3">
      <c r="A842" s="661" t="s">
        <v>543</v>
      </c>
      <c r="B842" s="662" t="s">
        <v>2791</v>
      </c>
      <c r="C842" s="663" t="s">
        <v>559</v>
      </c>
      <c r="D842" s="664" t="s">
        <v>2795</v>
      </c>
      <c r="E842" s="663" t="s">
        <v>571</v>
      </c>
      <c r="F842" s="664" t="s">
        <v>2798</v>
      </c>
      <c r="G842" s="663" t="s">
        <v>635</v>
      </c>
      <c r="H842" s="663" t="s">
        <v>2740</v>
      </c>
      <c r="I842" s="663" t="s">
        <v>2740</v>
      </c>
      <c r="J842" s="663" t="s">
        <v>2741</v>
      </c>
      <c r="K842" s="663" t="s">
        <v>2742</v>
      </c>
      <c r="L842" s="665">
        <v>2402.8334975369453</v>
      </c>
      <c r="M842" s="665">
        <v>406</v>
      </c>
      <c r="N842" s="666">
        <v>975550.39999999979</v>
      </c>
    </row>
    <row r="843" spans="1:14" ht="14.4" customHeight="1" x14ac:dyDescent="0.3">
      <c r="A843" s="661" t="s">
        <v>543</v>
      </c>
      <c r="B843" s="662" t="s">
        <v>2791</v>
      </c>
      <c r="C843" s="663" t="s">
        <v>559</v>
      </c>
      <c r="D843" s="664" t="s">
        <v>2795</v>
      </c>
      <c r="E843" s="663" t="s">
        <v>571</v>
      </c>
      <c r="F843" s="664" t="s">
        <v>2798</v>
      </c>
      <c r="G843" s="663" t="s">
        <v>635</v>
      </c>
      <c r="H843" s="663" t="s">
        <v>2743</v>
      </c>
      <c r="I843" s="663" t="s">
        <v>2744</v>
      </c>
      <c r="J843" s="663" t="s">
        <v>2745</v>
      </c>
      <c r="K843" s="663" t="s">
        <v>2746</v>
      </c>
      <c r="L843" s="665">
        <v>524.66</v>
      </c>
      <c r="M843" s="665">
        <v>3</v>
      </c>
      <c r="N843" s="666">
        <v>1573.98</v>
      </c>
    </row>
    <row r="844" spans="1:14" ht="14.4" customHeight="1" x14ac:dyDescent="0.3">
      <c r="A844" s="661" t="s">
        <v>543</v>
      </c>
      <c r="B844" s="662" t="s">
        <v>2791</v>
      </c>
      <c r="C844" s="663" t="s">
        <v>559</v>
      </c>
      <c r="D844" s="664" t="s">
        <v>2795</v>
      </c>
      <c r="E844" s="663" t="s">
        <v>571</v>
      </c>
      <c r="F844" s="664" t="s">
        <v>2798</v>
      </c>
      <c r="G844" s="663" t="s">
        <v>635</v>
      </c>
      <c r="H844" s="663" t="s">
        <v>2192</v>
      </c>
      <c r="I844" s="663" t="s">
        <v>2192</v>
      </c>
      <c r="J844" s="663" t="s">
        <v>2193</v>
      </c>
      <c r="K844" s="663" t="s">
        <v>2194</v>
      </c>
      <c r="L844" s="665">
        <v>273.89991651687194</v>
      </c>
      <c r="M844" s="665">
        <v>45</v>
      </c>
      <c r="N844" s="666">
        <v>12325.496243259238</v>
      </c>
    </row>
    <row r="845" spans="1:14" ht="14.4" customHeight="1" x14ac:dyDescent="0.3">
      <c r="A845" s="661" t="s">
        <v>543</v>
      </c>
      <c r="B845" s="662" t="s">
        <v>2791</v>
      </c>
      <c r="C845" s="663" t="s">
        <v>559</v>
      </c>
      <c r="D845" s="664" t="s">
        <v>2795</v>
      </c>
      <c r="E845" s="663" t="s">
        <v>571</v>
      </c>
      <c r="F845" s="664" t="s">
        <v>2798</v>
      </c>
      <c r="G845" s="663" t="s">
        <v>635</v>
      </c>
      <c r="H845" s="663" t="s">
        <v>2747</v>
      </c>
      <c r="I845" s="663" t="s">
        <v>2747</v>
      </c>
      <c r="J845" s="663" t="s">
        <v>2748</v>
      </c>
      <c r="K845" s="663" t="s">
        <v>2749</v>
      </c>
      <c r="L845" s="665">
        <v>57.698622109504441</v>
      </c>
      <c r="M845" s="665">
        <v>13</v>
      </c>
      <c r="N845" s="666">
        <v>750.08208742355771</v>
      </c>
    </row>
    <row r="846" spans="1:14" ht="14.4" customHeight="1" x14ac:dyDescent="0.3">
      <c r="A846" s="661" t="s">
        <v>543</v>
      </c>
      <c r="B846" s="662" t="s">
        <v>2791</v>
      </c>
      <c r="C846" s="663" t="s">
        <v>559</v>
      </c>
      <c r="D846" s="664" t="s">
        <v>2795</v>
      </c>
      <c r="E846" s="663" t="s">
        <v>571</v>
      </c>
      <c r="F846" s="664" t="s">
        <v>2798</v>
      </c>
      <c r="G846" s="663" t="s">
        <v>635</v>
      </c>
      <c r="H846" s="663" t="s">
        <v>2750</v>
      </c>
      <c r="I846" s="663" t="s">
        <v>2750</v>
      </c>
      <c r="J846" s="663" t="s">
        <v>2751</v>
      </c>
      <c r="K846" s="663" t="s">
        <v>2752</v>
      </c>
      <c r="L846" s="665">
        <v>63.190676173222556</v>
      </c>
      <c r="M846" s="665">
        <v>30</v>
      </c>
      <c r="N846" s="666">
        <v>1895.7202851966767</v>
      </c>
    </row>
    <row r="847" spans="1:14" ht="14.4" customHeight="1" x14ac:dyDescent="0.3">
      <c r="A847" s="661" t="s">
        <v>543</v>
      </c>
      <c r="B847" s="662" t="s">
        <v>2791</v>
      </c>
      <c r="C847" s="663" t="s">
        <v>559</v>
      </c>
      <c r="D847" s="664" t="s">
        <v>2795</v>
      </c>
      <c r="E847" s="663" t="s">
        <v>571</v>
      </c>
      <c r="F847" s="664" t="s">
        <v>2798</v>
      </c>
      <c r="G847" s="663" t="s">
        <v>635</v>
      </c>
      <c r="H847" s="663" t="s">
        <v>2753</v>
      </c>
      <c r="I847" s="663" t="s">
        <v>2753</v>
      </c>
      <c r="J847" s="663" t="s">
        <v>2152</v>
      </c>
      <c r="K847" s="663" t="s">
        <v>2754</v>
      </c>
      <c r="L847" s="665">
        <v>67.319994753876685</v>
      </c>
      <c r="M847" s="665">
        <v>9</v>
      </c>
      <c r="N847" s="666">
        <v>605.87995278489018</v>
      </c>
    </row>
    <row r="848" spans="1:14" ht="14.4" customHeight="1" x14ac:dyDescent="0.3">
      <c r="A848" s="661" t="s">
        <v>543</v>
      </c>
      <c r="B848" s="662" t="s">
        <v>2791</v>
      </c>
      <c r="C848" s="663" t="s">
        <v>559</v>
      </c>
      <c r="D848" s="664" t="s">
        <v>2795</v>
      </c>
      <c r="E848" s="663" t="s">
        <v>2560</v>
      </c>
      <c r="F848" s="664" t="s">
        <v>2804</v>
      </c>
      <c r="G848" s="663" t="s">
        <v>576</v>
      </c>
      <c r="H848" s="663" t="s">
        <v>2607</v>
      </c>
      <c r="I848" s="663" t="s">
        <v>2608</v>
      </c>
      <c r="J848" s="663" t="s">
        <v>2609</v>
      </c>
      <c r="K848" s="663" t="s">
        <v>2610</v>
      </c>
      <c r="L848" s="665">
        <v>1671.92</v>
      </c>
      <c r="M848" s="665">
        <v>0.8</v>
      </c>
      <c r="N848" s="666">
        <v>1337.5360000000001</v>
      </c>
    </row>
    <row r="849" spans="1:14" ht="14.4" customHeight="1" x14ac:dyDescent="0.3">
      <c r="A849" s="661" t="s">
        <v>543</v>
      </c>
      <c r="B849" s="662" t="s">
        <v>2791</v>
      </c>
      <c r="C849" s="663" t="s">
        <v>562</v>
      </c>
      <c r="D849" s="664" t="s">
        <v>2796</v>
      </c>
      <c r="E849" s="663" t="s">
        <v>571</v>
      </c>
      <c r="F849" s="664" t="s">
        <v>2798</v>
      </c>
      <c r="G849" s="663"/>
      <c r="H849" s="663" t="s">
        <v>2766</v>
      </c>
      <c r="I849" s="663" t="s">
        <v>2766</v>
      </c>
      <c r="J849" s="663" t="s">
        <v>801</v>
      </c>
      <c r="K849" s="663" t="s">
        <v>1989</v>
      </c>
      <c r="L849" s="665">
        <v>103.32090428043226</v>
      </c>
      <c r="M849" s="665">
        <v>1</v>
      </c>
      <c r="N849" s="666">
        <v>103.32090428043226</v>
      </c>
    </row>
    <row r="850" spans="1:14" ht="14.4" customHeight="1" x14ac:dyDescent="0.3">
      <c r="A850" s="661" t="s">
        <v>543</v>
      </c>
      <c r="B850" s="662" t="s">
        <v>2791</v>
      </c>
      <c r="C850" s="663" t="s">
        <v>562</v>
      </c>
      <c r="D850" s="664" t="s">
        <v>2796</v>
      </c>
      <c r="E850" s="663" t="s">
        <v>571</v>
      </c>
      <c r="F850" s="664" t="s">
        <v>2798</v>
      </c>
      <c r="G850" s="663" t="s">
        <v>576</v>
      </c>
      <c r="H850" s="663" t="s">
        <v>698</v>
      </c>
      <c r="I850" s="663" t="s">
        <v>699</v>
      </c>
      <c r="J850" s="663" t="s">
        <v>700</v>
      </c>
      <c r="K850" s="663" t="s">
        <v>701</v>
      </c>
      <c r="L850" s="665">
        <v>87.030000000000015</v>
      </c>
      <c r="M850" s="665">
        <v>3</v>
      </c>
      <c r="N850" s="666">
        <v>261.09000000000003</v>
      </c>
    </row>
    <row r="851" spans="1:14" ht="14.4" customHeight="1" x14ac:dyDescent="0.3">
      <c r="A851" s="661" t="s">
        <v>543</v>
      </c>
      <c r="B851" s="662" t="s">
        <v>2791</v>
      </c>
      <c r="C851" s="663" t="s">
        <v>562</v>
      </c>
      <c r="D851" s="664" t="s">
        <v>2796</v>
      </c>
      <c r="E851" s="663" t="s">
        <v>571</v>
      </c>
      <c r="F851" s="664" t="s">
        <v>2798</v>
      </c>
      <c r="G851" s="663" t="s">
        <v>576</v>
      </c>
      <c r="H851" s="663" t="s">
        <v>581</v>
      </c>
      <c r="I851" s="663" t="s">
        <v>582</v>
      </c>
      <c r="J851" s="663" t="s">
        <v>583</v>
      </c>
      <c r="K851" s="663" t="s">
        <v>584</v>
      </c>
      <c r="L851" s="665">
        <v>167.60941224894395</v>
      </c>
      <c r="M851" s="665">
        <v>8</v>
      </c>
      <c r="N851" s="666">
        <v>1340.8752979915516</v>
      </c>
    </row>
    <row r="852" spans="1:14" ht="14.4" customHeight="1" x14ac:dyDescent="0.3">
      <c r="A852" s="661" t="s">
        <v>543</v>
      </c>
      <c r="B852" s="662" t="s">
        <v>2791</v>
      </c>
      <c r="C852" s="663" t="s">
        <v>562</v>
      </c>
      <c r="D852" s="664" t="s">
        <v>2796</v>
      </c>
      <c r="E852" s="663" t="s">
        <v>571</v>
      </c>
      <c r="F852" s="664" t="s">
        <v>2798</v>
      </c>
      <c r="G852" s="663" t="s">
        <v>576</v>
      </c>
      <c r="H852" s="663" t="s">
        <v>721</v>
      </c>
      <c r="I852" s="663" t="s">
        <v>722</v>
      </c>
      <c r="J852" s="663" t="s">
        <v>723</v>
      </c>
      <c r="K852" s="663" t="s">
        <v>724</v>
      </c>
      <c r="L852" s="665">
        <v>78.24730761393252</v>
      </c>
      <c r="M852" s="665">
        <v>1</v>
      </c>
      <c r="N852" s="666">
        <v>78.24730761393252</v>
      </c>
    </row>
    <row r="853" spans="1:14" ht="14.4" customHeight="1" x14ac:dyDescent="0.3">
      <c r="A853" s="661" t="s">
        <v>543</v>
      </c>
      <c r="B853" s="662" t="s">
        <v>2791</v>
      </c>
      <c r="C853" s="663" t="s">
        <v>562</v>
      </c>
      <c r="D853" s="664" t="s">
        <v>2796</v>
      </c>
      <c r="E853" s="663" t="s">
        <v>571</v>
      </c>
      <c r="F853" s="664" t="s">
        <v>2798</v>
      </c>
      <c r="G853" s="663" t="s">
        <v>576</v>
      </c>
      <c r="H853" s="663" t="s">
        <v>2623</v>
      </c>
      <c r="I853" s="663" t="s">
        <v>2624</v>
      </c>
      <c r="J853" s="663" t="s">
        <v>1359</v>
      </c>
      <c r="K853" s="663" t="s">
        <v>2625</v>
      </c>
      <c r="L853" s="665">
        <v>79.791514041745742</v>
      </c>
      <c r="M853" s="665">
        <v>2</v>
      </c>
      <c r="N853" s="666">
        <v>159.58302808349148</v>
      </c>
    </row>
    <row r="854" spans="1:14" ht="14.4" customHeight="1" x14ac:dyDescent="0.3">
      <c r="A854" s="661" t="s">
        <v>543</v>
      </c>
      <c r="B854" s="662" t="s">
        <v>2791</v>
      </c>
      <c r="C854" s="663" t="s">
        <v>562</v>
      </c>
      <c r="D854" s="664" t="s">
        <v>2796</v>
      </c>
      <c r="E854" s="663" t="s">
        <v>571</v>
      </c>
      <c r="F854" s="664" t="s">
        <v>2798</v>
      </c>
      <c r="G854" s="663" t="s">
        <v>576</v>
      </c>
      <c r="H854" s="663" t="s">
        <v>741</v>
      </c>
      <c r="I854" s="663" t="s">
        <v>742</v>
      </c>
      <c r="J854" s="663" t="s">
        <v>743</v>
      </c>
      <c r="K854" s="663" t="s">
        <v>744</v>
      </c>
      <c r="L854" s="665">
        <v>27.75</v>
      </c>
      <c r="M854" s="665">
        <v>1</v>
      </c>
      <c r="N854" s="666">
        <v>27.75</v>
      </c>
    </row>
    <row r="855" spans="1:14" ht="14.4" customHeight="1" x14ac:dyDescent="0.3">
      <c r="A855" s="661" t="s">
        <v>543</v>
      </c>
      <c r="B855" s="662" t="s">
        <v>2791</v>
      </c>
      <c r="C855" s="663" t="s">
        <v>562</v>
      </c>
      <c r="D855" s="664" t="s">
        <v>2796</v>
      </c>
      <c r="E855" s="663" t="s">
        <v>571</v>
      </c>
      <c r="F855" s="664" t="s">
        <v>2798</v>
      </c>
      <c r="G855" s="663" t="s">
        <v>576</v>
      </c>
      <c r="H855" s="663" t="s">
        <v>585</v>
      </c>
      <c r="I855" s="663" t="s">
        <v>586</v>
      </c>
      <c r="J855" s="663" t="s">
        <v>587</v>
      </c>
      <c r="K855" s="663" t="s">
        <v>588</v>
      </c>
      <c r="L855" s="665">
        <v>59.424892597812111</v>
      </c>
      <c r="M855" s="665">
        <v>52</v>
      </c>
      <c r="N855" s="666">
        <v>3090.0944150862297</v>
      </c>
    </row>
    <row r="856" spans="1:14" ht="14.4" customHeight="1" x14ac:dyDescent="0.3">
      <c r="A856" s="661" t="s">
        <v>543</v>
      </c>
      <c r="B856" s="662" t="s">
        <v>2791</v>
      </c>
      <c r="C856" s="663" t="s">
        <v>562</v>
      </c>
      <c r="D856" s="664" t="s">
        <v>2796</v>
      </c>
      <c r="E856" s="663" t="s">
        <v>571</v>
      </c>
      <c r="F856" s="664" t="s">
        <v>2798</v>
      </c>
      <c r="G856" s="663" t="s">
        <v>576</v>
      </c>
      <c r="H856" s="663" t="s">
        <v>2767</v>
      </c>
      <c r="I856" s="663" t="s">
        <v>2768</v>
      </c>
      <c r="J856" s="663" t="s">
        <v>2769</v>
      </c>
      <c r="K856" s="663" t="s">
        <v>2770</v>
      </c>
      <c r="L856" s="665">
        <v>104.86852902683012</v>
      </c>
      <c r="M856" s="665">
        <v>3</v>
      </c>
      <c r="N856" s="666">
        <v>314.60558708049035</v>
      </c>
    </row>
    <row r="857" spans="1:14" ht="14.4" customHeight="1" x14ac:dyDescent="0.3">
      <c r="A857" s="661" t="s">
        <v>543</v>
      </c>
      <c r="B857" s="662" t="s">
        <v>2791</v>
      </c>
      <c r="C857" s="663" t="s">
        <v>562</v>
      </c>
      <c r="D857" s="664" t="s">
        <v>2796</v>
      </c>
      <c r="E857" s="663" t="s">
        <v>571</v>
      </c>
      <c r="F857" s="664" t="s">
        <v>2798</v>
      </c>
      <c r="G857" s="663" t="s">
        <v>576</v>
      </c>
      <c r="H857" s="663" t="s">
        <v>795</v>
      </c>
      <c r="I857" s="663" t="s">
        <v>796</v>
      </c>
      <c r="J857" s="663" t="s">
        <v>797</v>
      </c>
      <c r="K857" s="663" t="s">
        <v>798</v>
      </c>
      <c r="L857" s="665">
        <v>239.8</v>
      </c>
      <c r="M857" s="665">
        <v>1</v>
      </c>
      <c r="N857" s="666">
        <v>239.8</v>
      </c>
    </row>
    <row r="858" spans="1:14" ht="14.4" customHeight="1" x14ac:dyDescent="0.3">
      <c r="A858" s="661" t="s">
        <v>543</v>
      </c>
      <c r="B858" s="662" t="s">
        <v>2791</v>
      </c>
      <c r="C858" s="663" t="s">
        <v>562</v>
      </c>
      <c r="D858" s="664" t="s">
        <v>2796</v>
      </c>
      <c r="E858" s="663" t="s">
        <v>571</v>
      </c>
      <c r="F858" s="664" t="s">
        <v>2798</v>
      </c>
      <c r="G858" s="663" t="s">
        <v>576</v>
      </c>
      <c r="H858" s="663" t="s">
        <v>915</v>
      </c>
      <c r="I858" s="663" t="s">
        <v>916</v>
      </c>
      <c r="J858" s="663" t="s">
        <v>917</v>
      </c>
      <c r="K858" s="663" t="s">
        <v>918</v>
      </c>
      <c r="L858" s="665">
        <v>117.41000000000003</v>
      </c>
      <c r="M858" s="665">
        <v>2</v>
      </c>
      <c r="N858" s="666">
        <v>234.82000000000005</v>
      </c>
    </row>
    <row r="859" spans="1:14" ht="14.4" customHeight="1" x14ac:dyDescent="0.3">
      <c r="A859" s="661" t="s">
        <v>543</v>
      </c>
      <c r="B859" s="662" t="s">
        <v>2791</v>
      </c>
      <c r="C859" s="663" t="s">
        <v>562</v>
      </c>
      <c r="D859" s="664" t="s">
        <v>2796</v>
      </c>
      <c r="E859" s="663" t="s">
        <v>571</v>
      </c>
      <c r="F859" s="664" t="s">
        <v>2798</v>
      </c>
      <c r="G859" s="663" t="s">
        <v>576</v>
      </c>
      <c r="H859" s="663" t="s">
        <v>2771</v>
      </c>
      <c r="I859" s="663" t="s">
        <v>2772</v>
      </c>
      <c r="J859" s="663" t="s">
        <v>2773</v>
      </c>
      <c r="K859" s="663" t="s">
        <v>2774</v>
      </c>
      <c r="L859" s="665">
        <v>150.93</v>
      </c>
      <c r="M859" s="665">
        <v>1</v>
      </c>
      <c r="N859" s="666">
        <v>150.93</v>
      </c>
    </row>
    <row r="860" spans="1:14" ht="14.4" customHeight="1" x14ac:dyDescent="0.3">
      <c r="A860" s="661" t="s">
        <v>543</v>
      </c>
      <c r="B860" s="662" t="s">
        <v>2791</v>
      </c>
      <c r="C860" s="663" t="s">
        <v>562</v>
      </c>
      <c r="D860" s="664" t="s">
        <v>2796</v>
      </c>
      <c r="E860" s="663" t="s">
        <v>571</v>
      </c>
      <c r="F860" s="664" t="s">
        <v>2798</v>
      </c>
      <c r="G860" s="663" t="s">
        <v>576</v>
      </c>
      <c r="H860" s="663" t="s">
        <v>596</v>
      </c>
      <c r="I860" s="663" t="s">
        <v>597</v>
      </c>
      <c r="J860" s="663" t="s">
        <v>598</v>
      </c>
      <c r="K860" s="663" t="s">
        <v>599</v>
      </c>
      <c r="L860" s="665">
        <v>60.138043653097384</v>
      </c>
      <c r="M860" s="665">
        <v>3</v>
      </c>
      <c r="N860" s="666">
        <v>180.41413095929215</v>
      </c>
    </row>
    <row r="861" spans="1:14" ht="14.4" customHeight="1" x14ac:dyDescent="0.3">
      <c r="A861" s="661" t="s">
        <v>543</v>
      </c>
      <c r="B861" s="662" t="s">
        <v>2791</v>
      </c>
      <c r="C861" s="663" t="s">
        <v>562</v>
      </c>
      <c r="D861" s="664" t="s">
        <v>2796</v>
      </c>
      <c r="E861" s="663" t="s">
        <v>571</v>
      </c>
      <c r="F861" s="664" t="s">
        <v>2798</v>
      </c>
      <c r="G861" s="663" t="s">
        <v>576</v>
      </c>
      <c r="H861" s="663" t="s">
        <v>955</v>
      </c>
      <c r="I861" s="663" t="s">
        <v>956</v>
      </c>
      <c r="J861" s="663" t="s">
        <v>957</v>
      </c>
      <c r="K861" s="663" t="s">
        <v>958</v>
      </c>
      <c r="L861" s="665">
        <v>127.45000000000003</v>
      </c>
      <c r="M861" s="665">
        <v>1</v>
      </c>
      <c r="N861" s="666">
        <v>127.45000000000003</v>
      </c>
    </row>
    <row r="862" spans="1:14" ht="14.4" customHeight="1" x14ac:dyDescent="0.3">
      <c r="A862" s="661" t="s">
        <v>543</v>
      </c>
      <c r="B862" s="662" t="s">
        <v>2791</v>
      </c>
      <c r="C862" s="663" t="s">
        <v>562</v>
      </c>
      <c r="D862" s="664" t="s">
        <v>2796</v>
      </c>
      <c r="E862" s="663" t="s">
        <v>571</v>
      </c>
      <c r="F862" s="664" t="s">
        <v>2798</v>
      </c>
      <c r="G862" s="663" t="s">
        <v>576</v>
      </c>
      <c r="H862" s="663" t="s">
        <v>980</v>
      </c>
      <c r="I862" s="663" t="s">
        <v>981</v>
      </c>
      <c r="J862" s="663" t="s">
        <v>982</v>
      </c>
      <c r="K862" s="663" t="s">
        <v>983</v>
      </c>
      <c r="L862" s="665">
        <v>44.039999999999992</v>
      </c>
      <c r="M862" s="665">
        <v>2</v>
      </c>
      <c r="N862" s="666">
        <v>88.079999999999984</v>
      </c>
    </row>
    <row r="863" spans="1:14" ht="14.4" customHeight="1" x14ac:dyDescent="0.3">
      <c r="A863" s="661" t="s">
        <v>543</v>
      </c>
      <c r="B863" s="662" t="s">
        <v>2791</v>
      </c>
      <c r="C863" s="663" t="s">
        <v>562</v>
      </c>
      <c r="D863" s="664" t="s">
        <v>2796</v>
      </c>
      <c r="E863" s="663" t="s">
        <v>571</v>
      </c>
      <c r="F863" s="664" t="s">
        <v>2798</v>
      </c>
      <c r="G863" s="663" t="s">
        <v>576</v>
      </c>
      <c r="H863" s="663" t="s">
        <v>1016</v>
      </c>
      <c r="I863" s="663" t="s">
        <v>624</v>
      </c>
      <c r="J863" s="663" t="s">
        <v>1017</v>
      </c>
      <c r="K863" s="663"/>
      <c r="L863" s="665">
        <v>100.67999999999998</v>
      </c>
      <c r="M863" s="665">
        <v>1</v>
      </c>
      <c r="N863" s="666">
        <v>100.67999999999998</v>
      </c>
    </row>
    <row r="864" spans="1:14" ht="14.4" customHeight="1" x14ac:dyDescent="0.3">
      <c r="A864" s="661" t="s">
        <v>543</v>
      </c>
      <c r="B864" s="662" t="s">
        <v>2791</v>
      </c>
      <c r="C864" s="663" t="s">
        <v>562</v>
      </c>
      <c r="D864" s="664" t="s">
        <v>2796</v>
      </c>
      <c r="E864" s="663" t="s">
        <v>571</v>
      </c>
      <c r="F864" s="664" t="s">
        <v>2798</v>
      </c>
      <c r="G864" s="663" t="s">
        <v>576</v>
      </c>
      <c r="H864" s="663" t="s">
        <v>2759</v>
      </c>
      <c r="I864" s="663" t="s">
        <v>2760</v>
      </c>
      <c r="J864" s="663" t="s">
        <v>1038</v>
      </c>
      <c r="K864" s="663" t="s">
        <v>1767</v>
      </c>
      <c r="L864" s="665">
        <v>87.57</v>
      </c>
      <c r="M864" s="665">
        <v>6</v>
      </c>
      <c r="N864" s="666">
        <v>525.41999999999996</v>
      </c>
    </row>
    <row r="865" spans="1:14" ht="14.4" customHeight="1" x14ac:dyDescent="0.3">
      <c r="A865" s="661" t="s">
        <v>543</v>
      </c>
      <c r="B865" s="662" t="s">
        <v>2791</v>
      </c>
      <c r="C865" s="663" t="s">
        <v>562</v>
      </c>
      <c r="D865" s="664" t="s">
        <v>2796</v>
      </c>
      <c r="E865" s="663" t="s">
        <v>571</v>
      </c>
      <c r="F865" s="664" t="s">
        <v>2798</v>
      </c>
      <c r="G865" s="663" t="s">
        <v>576</v>
      </c>
      <c r="H865" s="663" t="s">
        <v>1076</v>
      </c>
      <c r="I865" s="663" t="s">
        <v>1077</v>
      </c>
      <c r="J865" s="663" t="s">
        <v>1056</v>
      </c>
      <c r="K865" s="663" t="s">
        <v>1078</v>
      </c>
      <c r="L865" s="665">
        <v>27.670000000000009</v>
      </c>
      <c r="M865" s="665">
        <v>7</v>
      </c>
      <c r="N865" s="666">
        <v>193.69000000000005</v>
      </c>
    </row>
    <row r="866" spans="1:14" ht="14.4" customHeight="1" x14ac:dyDescent="0.3">
      <c r="A866" s="661" t="s">
        <v>543</v>
      </c>
      <c r="B866" s="662" t="s">
        <v>2791</v>
      </c>
      <c r="C866" s="663" t="s">
        <v>562</v>
      </c>
      <c r="D866" s="664" t="s">
        <v>2796</v>
      </c>
      <c r="E866" s="663" t="s">
        <v>571</v>
      </c>
      <c r="F866" s="664" t="s">
        <v>2798</v>
      </c>
      <c r="G866" s="663" t="s">
        <v>576</v>
      </c>
      <c r="H866" s="663" t="s">
        <v>1110</v>
      </c>
      <c r="I866" s="663" t="s">
        <v>1111</v>
      </c>
      <c r="J866" s="663" t="s">
        <v>1112</v>
      </c>
      <c r="K866" s="663" t="s">
        <v>701</v>
      </c>
      <c r="L866" s="665">
        <v>125.7</v>
      </c>
      <c r="M866" s="665">
        <v>1</v>
      </c>
      <c r="N866" s="666">
        <v>125.7</v>
      </c>
    </row>
    <row r="867" spans="1:14" ht="14.4" customHeight="1" x14ac:dyDescent="0.3">
      <c r="A867" s="661" t="s">
        <v>543</v>
      </c>
      <c r="B867" s="662" t="s">
        <v>2791</v>
      </c>
      <c r="C867" s="663" t="s">
        <v>562</v>
      </c>
      <c r="D867" s="664" t="s">
        <v>2796</v>
      </c>
      <c r="E867" s="663" t="s">
        <v>571</v>
      </c>
      <c r="F867" s="664" t="s">
        <v>2798</v>
      </c>
      <c r="G867" s="663" t="s">
        <v>576</v>
      </c>
      <c r="H867" s="663" t="s">
        <v>600</v>
      </c>
      <c r="I867" s="663" t="s">
        <v>601</v>
      </c>
      <c r="J867" s="663" t="s">
        <v>602</v>
      </c>
      <c r="K867" s="663" t="s">
        <v>603</v>
      </c>
      <c r="L867" s="665">
        <v>1592.8000007211108</v>
      </c>
      <c r="M867" s="665">
        <v>43</v>
      </c>
      <c r="N867" s="666">
        <v>68490.400031007768</v>
      </c>
    </row>
    <row r="868" spans="1:14" ht="14.4" customHeight="1" x14ac:dyDescent="0.3">
      <c r="A868" s="661" t="s">
        <v>543</v>
      </c>
      <c r="B868" s="662" t="s">
        <v>2791</v>
      </c>
      <c r="C868" s="663" t="s">
        <v>562</v>
      </c>
      <c r="D868" s="664" t="s">
        <v>2796</v>
      </c>
      <c r="E868" s="663" t="s">
        <v>571</v>
      </c>
      <c r="F868" s="664" t="s">
        <v>2798</v>
      </c>
      <c r="G868" s="663" t="s">
        <v>576</v>
      </c>
      <c r="H868" s="663" t="s">
        <v>1200</v>
      </c>
      <c r="I868" s="663" t="s">
        <v>1201</v>
      </c>
      <c r="J868" s="663" t="s">
        <v>1202</v>
      </c>
      <c r="K868" s="663" t="s">
        <v>1203</v>
      </c>
      <c r="L868" s="665">
        <v>68.790375309885164</v>
      </c>
      <c r="M868" s="665">
        <v>4</v>
      </c>
      <c r="N868" s="666">
        <v>275.16150123954066</v>
      </c>
    </row>
    <row r="869" spans="1:14" ht="14.4" customHeight="1" x14ac:dyDescent="0.3">
      <c r="A869" s="661" t="s">
        <v>543</v>
      </c>
      <c r="B869" s="662" t="s">
        <v>2791</v>
      </c>
      <c r="C869" s="663" t="s">
        <v>562</v>
      </c>
      <c r="D869" s="664" t="s">
        <v>2796</v>
      </c>
      <c r="E869" s="663" t="s">
        <v>571</v>
      </c>
      <c r="F869" s="664" t="s">
        <v>2798</v>
      </c>
      <c r="G869" s="663" t="s">
        <v>576</v>
      </c>
      <c r="H869" s="663" t="s">
        <v>1289</v>
      </c>
      <c r="I869" s="663" t="s">
        <v>1290</v>
      </c>
      <c r="J869" s="663" t="s">
        <v>1291</v>
      </c>
      <c r="K869" s="663" t="s">
        <v>1292</v>
      </c>
      <c r="L869" s="665">
        <v>78.529999999999987</v>
      </c>
      <c r="M869" s="665">
        <v>1</v>
      </c>
      <c r="N869" s="666">
        <v>78.529999999999987</v>
      </c>
    </row>
    <row r="870" spans="1:14" ht="14.4" customHeight="1" x14ac:dyDescent="0.3">
      <c r="A870" s="661" t="s">
        <v>543</v>
      </c>
      <c r="B870" s="662" t="s">
        <v>2791</v>
      </c>
      <c r="C870" s="663" t="s">
        <v>562</v>
      </c>
      <c r="D870" s="664" t="s">
        <v>2796</v>
      </c>
      <c r="E870" s="663" t="s">
        <v>571</v>
      </c>
      <c r="F870" s="664" t="s">
        <v>2798</v>
      </c>
      <c r="G870" s="663" t="s">
        <v>576</v>
      </c>
      <c r="H870" s="663" t="s">
        <v>1319</v>
      </c>
      <c r="I870" s="663" t="s">
        <v>624</v>
      </c>
      <c r="J870" s="663" t="s">
        <v>1320</v>
      </c>
      <c r="K870" s="663"/>
      <c r="L870" s="665">
        <v>69.550000000000026</v>
      </c>
      <c r="M870" s="665">
        <v>1</v>
      </c>
      <c r="N870" s="666">
        <v>69.550000000000026</v>
      </c>
    </row>
    <row r="871" spans="1:14" ht="14.4" customHeight="1" x14ac:dyDescent="0.3">
      <c r="A871" s="661" t="s">
        <v>543</v>
      </c>
      <c r="B871" s="662" t="s">
        <v>2791</v>
      </c>
      <c r="C871" s="663" t="s">
        <v>562</v>
      </c>
      <c r="D871" s="664" t="s">
        <v>2796</v>
      </c>
      <c r="E871" s="663" t="s">
        <v>571</v>
      </c>
      <c r="F871" s="664" t="s">
        <v>2798</v>
      </c>
      <c r="G871" s="663" t="s">
        <v>576</v>
      </c>
      <c r="H871" s="663" t="s">
        <v>1326</v>
      </c>
      <c r="I871" s="663" t="s">
        <v>1327</v>
      </c>
      <c r="J871" s="663" t="s">
        <v>1328</v>
      </c>
      <c r="K871" s="663" t="s">
        <v>1116</v>
      </c>
      <c r="L871" s="665">
        <v>57.940000000000026</v>
      </c>
      <c r="M871" s="665">
        <v>1</v>
      </c>
      <c r="N871" s="666">
        <v>57.940000000000026</v>
      </c>
    </row>
    <row r="872" spans="1:14" ht="14.4" customHeight="1" x14ac:dyDescent="0.3">
      <c r="A872" s="661" t="s">
        <v>543</v>
      </c>
      <c r="B872" s="662" t="s">
        <v>2791</v>
      </c>
      <c r="C872" s="663" t="s">
        <v>562</v>
      </c>
      <c r="D872" s="664" t="s">
        <v>2796</v>
      </c>
      <c r="E872" s="663" t="s">
        <v>571</v>
      </c>
      <c r="F872" s="664" t="s">
        <v>2798</v>
      </c>
      <c r="G872" s="663" t="s">
        <v>576</v>
      </c>
      <c r="H872" s="663" t="s">
        <v>604</v>
      </c>
      <c r="I872" s="663" t="s">
        <v>605</v>
      </c>
      <c r="J872" s="663" t="s">
        <v>606</v>
      </c>
      <c r="K872" s="663" t="s">
        <v>607</v>
      </c>
      <c r="L872" s="665">
        <v>536.70492480006908</v>
      </c>
      <c r="M872" s="665">
        <v>17</v>
      </c>
      <c r="N872" s="666">
        <v>9123.9837216011747</v>
      </c>
    </row>
    <row r="873" spans="1:14" ht="14.4" customHeight="1" x14ac:dyDescent="0.3">
      <c r="A873" s="661" t="s">
        <v>543</v>
      </c>
      <c r="B873" s="662" t="s">
        <v>2791</v>
      </c>
      <c r="C873" s="663" t="s">
        <v>562</v>
      </c>
      <c r="D873" s="664" t="s">
        <v>2796</v>
      </c>
      <c r="E873" s="663" t="s">
        <v>571</v>
      </c>
      <c r="F873" s="664" t="s">
        <v>2798</v>
      </c>
      <c r="G873" s="663" t="s">
        <v>576</v>
      </c>
      <c r="H873" s="663" t="s">
        <v>608</v>
      </c>
      <c r="I873" s="663" t="s">
        <v>609</v>
      </c>
      <c r="J873" s="663" t="s">
        <v>606</v>
      </c>
      <c r="K873" s="663" t="s">
        <v>610</v>
      </c>
      <c r="L873" s="665">
        <v>312.84000000000009</v>
      </c>
      <c r="M873" s="665">
        <v>8</v>
      </c>
      <c r="N873" s="666">
        <v>2502.7200000000007</v>
      </c>
    </row>
    <row r="874" spans="1:14" ht="14.4" customHeight="1" x14ac:dyDescent="0.3">
      <c r="A874" s="661" t="s">
        <v>543</v>
      </c>
      <c r="B874" s="662" t="s">
        <v>2791</v>
      </c>
      <c r="C874" s="663" t="s">
        <v>562</v>
      </c>
      <c r="D874" s="664" t="s">
        <v>2796</v>
      </c>
      <c r="E874" s="663" t="s">
        <v>571</v>
      </c>
      <c r="F874" s="664" t="s">
        <v>2798</v>
      </c>
      <c r="G874" s="663" t="s">
        <v>576</v>
      </c>
      <c r="H874" s="663" t="s">
        <v>1345</v>
      </c>
      <c r="I874" s="663" t="s">
        <v>1346</v>
      </c>
      <c r="J874" s="663" t="s">
        <v>606</v>
      </c>
      <c r="K874" s="663" t="s">
        <v>1347</v>
      </c>
      <c r="L874" s="665">
        <v>253.41941216826311</v>
      </c>
      <c r="M874" s="665">
        <v>44</v>
      </c>
      <c r="N874" s="666">
        <v>11150.454135403577</v>
      </c>
    </row>
    <row r="875" spans="1:14" ht="14.4" customHeight="1" x14ac:dyDescent="0.3">
      <c r="A875" s="661" t="s">
        <v>543</v>
      </c>
      <c r="B875" s="662" t="s">
        <v>2791</v>
      </c>
      <c r="C875" s="663" t="s">
        <v>562</v>
      </c>
      <c r="D875" s="664" t="s">
        <v>2796</v>
      </c>
      <c r="E875" s="663" t="s">
        <v>571</v>
      </c>
      <c r="F875" s="664" t="s">
        <v>2798</v>
      </c>
      <c r="G875" s="663" t="s">
        <v>576</v>
      </c>
      <c r="H875" s="663" t="s">
        <v>611</v>
      </c>
      <c r="I875" s="663" t="s">
        <v>612</v>
      </c>
      <c r="J875" s="663" t="s">
        <v>613</v>
      </c>
      <c r="K875" s="663" t="s">
        <v>614</v>
      </c>
      <c r="L875" s="665">
        <v>47.515629356948594</v>
      </c>
      <c r="M875" s="665">
        <v>32</v>
      </c>
      <c r="N875" s="666">
        <v>1520.500139422355</v>
      </c>
    </row>
    <row r="876" spans="1:14" ht="14.4" customHeight="1" x14ac:dyDescent="0.3">
      <c r="A876" s="661" t="s">
        <v>543</v>
      </c>
      <c r="B876" s="662" t="s">
        <v>2791</v>
      </c>
      <c r="C876" s="663" t="s">
        <v>562</v>
      </c>
      <c r="D876" s="664" t="s">
        <v>2796</v>
      </c>
      <c r="E876" s="663" t="s">
        <v>571</v>
      </c>
      <c r="F876" s="664" t="s">
        <v>2798</v>
      </c>
      <c r="G876" s="663" t="s">
        <v>576</v>
      </c>
      <c r="H876" s="663" t="s">
        <v>1423</v>
      </c>
      <c r="I876" s="663" t="s">
        <v>1424</v>
      </c>
      <c r="J876" s="663" t="s">
        <v>1425</v>
      </c>
      <c r="K876" s="663" t="s">
        <v>1426</v>
      </c>
      <c r="L876" s="665">
        <v>112.31006239219653</v>
      </c>
      <c r="M876" s="665">
        <v>230</v>
      </c>
      <c r="N876" s="666">
        <v>25831.314350205201</v>
      </c>
    </row>
    <row r="877" spans="1:14" ht="14.4" customHeight="1" x14ac:dyDescent="0.3">
      <c r="A877" s="661" t="s">
        <v>543</v>
      </c>
      <c r="B877" s="662" t="s">
        <v>2791</v>
      </c>
      <c r="C877" s="663" t="s">
        <v>562</v>
      </c>
      <c r="D877" s="664" t="s">
        <v>2796</v>
      </c>
      <c r="E877" s="663" t="s">
        <v>571</v>
      </c>
      <c r="F877" s="664" t="s">
        <v>2798</v>
      </c>
      <c r="G877" s="663" t="s">
        <v>576</v>
      </c>
      <c r="H877" s="663" t="s">
        <v>1427</v>
      </c>
      <c r="I877" s="663" t="s">
        <v>1428</v>
      </c>
      <c r="J877" s="663" t="s">
        <v>1429</v>
      </c>
      <c r="K877" s="663" t="s">
        <v>1430</v>
      </c>
      <c r="L877" s="665">
        <v>105.02926018808776</v>
      </c>
      <c r="M877" s="665">
        <v>11</v>
      </c>
      <c r="N877" s="666">
        <v>1155.3218620689654</v>
      </c>
    </row>
    <row r="878" spans="1:14" ht="14.4" customHeight="1" x14ac:dyDescent="0.3">
      <c r="A878" s="661" t="s">
        <v>543</v>
      </c>
      <c r="B878" s="662" t="s">
        <v>2791</v>
      </c>
      <c r="C878" s="663" t="s">
        <v>562</v>
      </c>
      <c r="D878" s="664" t="s">
        <v>2796</v>
      </c>
      <c r="E878" s="663" t="s">
        <v>571</v>
      </c>
      <c r="F878" s="664" t="s">
        <v>2798</v>
      </c>
      <c r="G878" s="663" t="s">
        <v>576</v>
      </c>
      <c r="H878" s="663" t="s">
        <v>2775</v>
      </c>
      <c r="I878" s="663" t="s">
        <v>2776</v>
      </c>
      <c r="J878" s="663" t="s">
        <v>1726</v>
      </c>
      <c r="K878" s="663" t="s">
        <v>2777</v>
      </c>
      <c r="L878" s="665">
        <v>87.890000000000043</v>
      </c>
      <c r="M878" s="665">
        <v>1</v>
      </c>
      <c r="N878" s="666">
        <v>87.890000000000043</v>
      </c>
    </row>
    <row r="879" spans="1:14" ht="14.4" customHeight="1" x14ac:dyDescent="0.3">
      <c r="A879" s="661" t="s">
        <v>543</v>
      </c>
      <c r="B879" s="662" t="s">
        <v>2791</v>
      </c>
      <c r="C879" s="663" t="s">
        <v>562</v>
      </c>
      <c r="D879" s="664" t="s">
        <v>2796</v>
      </c>
      <c r="E879" s="663" t="s">
        <v>571</v>
      </c>
      <c r="F879" s="664" t="s">
        <v>2798</v>
      </c>
      <c r="G879" s="663" t="s">
        <v>576</v>
      </c>
      <c r="H879" s="663" t="s">
        <v>2778</v>
      </c>
      <c r="I879" s="663" t="s">
        <v>2779</v>
      </c>
      <c r="J879" s="663" t="s">
        <v>2780</v>
      </c>
      <c r="K879" s="663" t="s">
        <v>2781</v>
      </c>
      <c r="L879" s="665">
        <v>50.790000000000013</v>
      </c>
      <c r="M879" s="665">
        <v>1</v>
      </c>
      <c r="N879" s="666">
        <v>50.790000000000013</v>
      </c>
    </row>
    <row r="880" spans="1:14" ht="14.4" customHeight="1" x14ac:dyDescent="0.3">
      <c r="A880" s="661" t="s">
        <v>543</v>
      </c>
      <c r="B880" s="662" t="s">
        <v>2791</v>
      </c>
      <c r="C880" s="663" t="s">
        <v>562</v>
      </c>
      <c r="D880" s="664" t="s">
        <v>2796</v>
      </c>
      <c r="E880" s="663" t="s">
        <v>571</v>
      </c>
      <c r="F880" s="664" t="s">
        <v>2798</v>
      </c>
      <c r="G880" s="663" t="s">
        <v>576</v>
      </c>
      <c r="H880" s="663" t="s">
        <v>615</v>
      </c>
      <c r="I880" s="663" t="s">
        <v>616</v>
      </c>
      <c r="J880" s="663" t="s">
        <v>617</v>
      </c>
      <c r="K880" s="663" t="s">
        <v>618</v>
      </c>
      <c r="L880" s="665">
        <v>52.270097645176449</v>
      </c>
      <c r="M880" s="665">
        <v>2</v>
      </c>
      <c r="N880" s="666">
        <v>104.5401952903529</v>
      </c>
    </row>
    <row r="881" spans="1:14" ht="14.4" customHeight="1" x14ac:dyDescent="0.3">
      <c r="A881" s="661" t="s">
        <v>543</v>
      </c>
      <c r="B881" s="662" t="s">
        <v>2791</v>
      </c>
      <c r="C881" s="663" t="s">
        <v>562</v>
      </c>
      <c r="D881" s="664" t="s">
        <v>2796</v>
      </c>
      <c r="E881" s="663" t="s">
        <v>571</v>
      </c>
      <c r="F881" s="664" t="s">
        <v>2798</v>
      </c>
      <c r="G881" s="663" t="s">
        <v>576</v>
      </c>
      <c r="H881" s="663" t="s">
        <v>1555</v>
      </c>
      <c r="I881" s="663" t="s">
        <v>1556</v>
      </c>
      <c r="J881" s="663" t="s">
        <v>1557</v>
      </c>
      <c r="K881" s="663" t="s">
        <v>1558</v>
      </c>
      <c r="L881" s="665">
        <v>325.15988521537417</v>
      </c>
      <c r="M881" s="665">
        <v>57</v>
      </c>
      <c r="N881" s="666">
        <v>18534.113457276329</v>
      </c>
    </row>
    <row r="882" spans="1:14" ht="14.4" customHeight="1" x14ac:dyDescent="0.3">
      <c r="A882" s="661" t="s">
        <v>543</v>
      </c>
      <c r="B882" s="662" t="s">
        <v>2791</v>
      </c>
      <c r="C882" s="663" t="s">
        <v>562</v>
      </c>
      <c r="D882" s="664" t="s">
        <v>2796</v>
      </c>
      <c r="E882" s="663" t="s">
        <v>571</v>
      </c>
      <c r="F882" s="664" t="s">
        <v>2798</v>
      </c>
      <c r="G882" s="663" t="s">
        <v>576</v>
      </c>
      <c r="H882" s="663" t="s">
        <v>619</v>
      </c>
      <c r="I882" s="663" t="s">
        <v>620</v>
      </c>
      <c r="J882" s="663" t="s">
        <v>621</v>
      </c>
      <c r="K882" s="663" t="s">
        <v>622</v>
      </c>
      <c r="L882" s="665">
        <v>275.30999249698397</v>
      </c>
      <c r="M882" s="665">
        <v>13</v>
      </c>
      <c r="N882" s="666">
        <v>3579.0299024607916</v>
      </c>
    </row>
    <row r="883" spans="1:14" ht="14.4" customHeight="1" x14ac:dyDescent="0.3">
      <c r="A883" s="661" t="s">
        <v>543</v>
      </c>
      <c r="B883" s="662" t="s">
        <v>2791</v>
      </c>
      <c r="C883" s="663" t="s">
        <v>562</v>
      </c>
      <c r="D883" s="664" t="s">
        <v>2796</v>
      </c>
      <c r="E883" s="663" t="s">
        <v>571</v>
      </c>
      <c r="F883" s="664" t="s">
        <v>2798</v>
      </c>
      <c r="G883" s="663" t="s">
        <v>576</v>
      </c>
      <c r="H883" s="663" t="s">
        <v>2655</v>
      </c>
      <c r="I883" s="663" t="s">
        <v>2655</v>
      </c>
      <c r="J883" s="663" t="s">
        <v>2656</v>
      </c>
      <c r="K883" s="663" t="s">
        <v>2657</v>
      </c>
      <c r="L883" s="665">
        <v>667.92999999999984</v>
      </c>
      <c r="M883" s="665">
        <v>2</v>
      </c>
      <c r="N883" s="666">
        <v>1335.8599999999997</v>
      </c>
    </row>
    <row r="884" spans="1:14" ht="14.4" customHeight="1" x14ac:dyDescent="0.3">
      <c r="A884" s="661" t="s">
        <v>543</v>
      </c>
      <c r="B884" s="662" t="s">
        <v>2791</v>
      </c>
      <c r="C884" s="663" t="s">
        <v>562</v>
      </c>
      <c r="D884" s="664" t="s">
        <v>2796</v>
      </c>
      <c r="E884" s="663" t="s">
        <v>571</v>
      </c>
      <c r="F884" s="664" t="s">
        <v>2798</v>
      </c>
      <c r="G884" s="663" t="s">
        <v>576</v>
      </c>
      <c r="H884" s="663" t="s">
        <v>1620</v>
      </c>
      <c r="I884" s="663" t="s">
        <v>1621</v>
      </c>
      <c r="J884" s="663" t="s">
        <v>1622</v>
      </c>
      <c r="K884" s="663" t="s">
        <v>1623</v>
      </c>
      <c r="L884" s="665">
        <v>605.91126291112982</v>
      </c>
      <c r="M884" s="665">
        <v>9</v>
      </c>
      <c r="N884" s="666">
        <v>5453.2013662001682</v>
      </c>
    </row>
    <row r="885" spans="1:14" ht="14.4" customHeight="1" x14ac:dyDescent="0.3">
      <c r="A885" s="661" t="s">
        <v>543</v>
      </c>
      <c r="B885" s="662" t="s">
        <v>2791</v>
      </c>
      <c r="C885" s="663" t="s">
        <v>562</v>
      </c>
      <c r="D885" s="664" t="s">
        <v>2796</v>
      </c>
      <c r="E885" s="663" t="s">
        <v>571</v>
      </c>
      <c r="F885" s="664" t="s">
        <v>2798</v>
      </c>
      <c r="G885" s="663" t="s">
        <v>576</v>
      </c>
      <c r="H885" s="663" t="s">
        <v>1716</v>
      </c>
      <c r="I885" s="663" t="s">
        <v>1716</v>
      </c>
      <c r="J885" s="663" t="s">
        <v>1717</v>
      </c>
      <c r="K885" s="663" t="s">
        <v>1347</v>
      </c>
      <c r="L885" s="665">
        <v>395.09744104126185</v>
      </c>
      <c r="M885" s="665">
        <v>37</v>
      </c>
      <c r="N885" s="666">
        <v>14618.605318526688</v>
      </c>
    </row>
    <row r="886" spans="1:14" ht="14.4" customHeight="1" x14ac:dyDescent="0.3">
      <c r="A886" s="661" t="s">
        <v>543</v>
      </c>
      <c r="B886" s="662" t="s">
        <v>2791</v>
      </c>
      <c r="C886" s="663" t="s">
        <v>562</v>
      </c>
      <c r="D886" s="664" t="s">
        <v>2796</v>
      </c>
      <c r="E886" s="663" t="s">
        <v>571</v>
      </c>
      <c r="F886" s="664" t="s">
        <v>2798</v>
      </c>
      <c r="G886" s="663" t="s">
        <v>576</v>
      </c>
      <c r="H886" s="663" t="s">
        <v>1721</v>
      </c>
      <c r="I886" s="663" t="s">
        <v>1722</v>
      </c>
      <c r="J886" s="663" t="s">
        <v>801</v>
      </c>
      <c r="K886" s="663" t="s">
        <v>1723</v>
      </c>
      <c r="L886" s="665">
        <v>107.32999999999996</v>
      </c>
      <c r="M886" s="665">
        <v>1</v>
      </c>
      <c r="N886" s="666">
        <v>107.32999999999996</v>
      </c>
    </row>
    <row r="887" spans="1:14" ht="14.4" customHeight="1" x14ac:dyDescent="0.3">
      <c r="A887" s="661" t="s">
        <v>543</v>
      </c>
      <c r="B887" s="662" t="s">
        <v>2791</v>
      </c>
      <c r="C887" s="663" t="s">
        <v>562</v>
      </c>
      <c r="D887" s="664" t="s">
        <v>2796</v>
      </c>
      <c r="E887" s="663" t="s">
        <v>571</v>
      </c>
      <c r="F887" s="664" t="s">
        <v>2798</v>
      </c>
      <c r="G887" s="663" t="s">
        <v>576</v>
      </c>
      <c r="H887" s="663" t="s">
        <v>2698</v>
      </c>
      <c r="I887" s="663" t="s">
        <v>624</v>
      </c>
      <c r="J887" s="663" t="s">
        <v>2699</v>
      </c>
      <c r="K887" s="663"/>
      <c r="L887" s="665">
        <v>58.180000000000028</v>
      </c>
      <c r="M887" s="665">
        <v>2</v>
      </c>
      <c r="N887" s="666">
        <v>116.36000000000006</v>
      </c>
    </row>
    <row r="888" spans="1:14" ht="14.4" customHeight="1" x14ac:dyDescent="0.3">
      <c r="A888" s="661" t="s">
        <v>543</v>
      </c>
      <c r="B888" s="662" t="s">
        <v>2791</v>
      </c>
      <c r="C888" s="663" t="s">
        <v>562</v>
      </c>
      <c r="D888" s="664" t="s">
        <v>2796</v>
      </c>
      <c r="E888" s="663" t="s">
        <v>571</v>
      </c>
      <c r="F888" s="664" t="s">
        <v>2798</v>
      </c>
      <c r="G888" s="663" t="s">
        <v>576</v>
      </c>
      <c r="H888" s="663" t="s">
        <v>1799</v>
      </c>
      <c r="I888" s="663" t="s">
        <v>1799</v>
      </c>
      <c r="J888" s="663" t="s">
        <v>1023</v>
      </c>
      <c r="K888" s="663" t="s">
        <v>1800</v>
      </c>
      <c r="L888" s="665">
        <v>130.35</v>
      </c>
      <c r="M888" s="665">
        <v>1</v>
      </c>
      <c r="N888" s="666">
        <v>130.35</v>
      </c>
    </row>
    <row r="889" spans="1:14" ht="14.4" customHeight="1" x14ac:dyDescent="0.3">
      <c r="A889" s="661" t="s">
        <v>543</v>
      </c>
      <c r="B889" s="662" t="s">
        <v>2791</v>
      </c>
      <c r="C889" s="663" t="s">
        <v>562</v>
      </c>
      <c r="D889" s="664" t="s">
        <v>2796</v>
      </c>
      <c r="E889" s="663" t="s">
        <v>571</v>
      </c>
      <c r="F889" s="664" t="s">
        <v>2798</v>
      </c>
      <c r="G889" s="663" t="s">
        <v>576</v>
      </c>
      <c r="H889" s="663" t="s">
        <v>1801</v>
      </c>
      <c r="I889" s="663" t="s">
        <v>1801</v>
      </c>
      <c r="J889" s="663" t="s">
        <v>1802</v>
      </c>
      <c r="K889" s="663" t="s">
        <v>1803</v>
      </c>
      <c r="L889" s="665">
        <v>44</v>
      </c>
      <c r="M889" s="665">
        <v>3</v>
      </c>
      <c r="N889" s="666">
        <v>132</v>
      </c>
    </row>
    <row r="890" spans="1:14" ht="14.4" customHeight="1" x14ac:dyDescent="0.3">
      <c r="A890" s="661" t="s">
        <v>543</v>
      </c>
      <c r="B890" s="662" t="s">
        <v>2791</v>
      </c>
      <c r="C890" s="663" t="s">
        <v>562</v>
      </c>
      <c r="D890" s="664" t="s">
        <v>2796</v>
      </c>
      <c r="E890" s="663" t="s">
        <v>571</v>
      </c>
      <c r="F890" s="664" t="s">
        <v>2798</v>
      </c>
      <c r="G890" s="663" t="s">
        <v>576</v>
      </c>
      <c r="H890" s="663" t="s">
        <v>1826</v>
      </c>
      <c r="I890" s="663" t="s">
        <v>624</v>
      </c>
      <c r="J890" s="663" t="s">
        <v>1827</v>
      </c>
      <c r="K890" s="663"/>
      <c r="L890" s="665">
        <v>71.830000000000013</v>
      </c>
      <c r="M890" s="665">
        <v>1</v>
      </c>
      <c r="N890" s="666">
        <v>71.830000000000013</v>
      </c>
    </row>
    <row r="891" spans="1:14" ht="14.4" customHeight="1" x14ac:dyDescent="0.3">
      <c r="A891" s="661" t="s">
        <v>543</v>
      </c>
      <c r="B891" s="662" t="s">
        <v>2791</v>
      </c>
      <c r="C891" s="663" t="s">
        <v>562</v>
      </c>
      <c r="D891" s="664" t="s">
        <v>2796</v>
      </c>
      <c r="E891" s="663" t="s">
        <v>571</v>
      </c>
      <c r="F891" s="664" t="s">
        <v>2798</v>
      </c>
      <c r="G891" s="663" t="s">
        <v>576</v>
      </c>
      <c r="H891" s="663" t="s">
        <v>2782</v>
      </c>
      <c r="I891" s="663" t="s">
        <v>2782</v>
      </c>
      <c r="J891" s="663" t="s">
        <v>2783</v>
      </c>
      <c r="K891" s="663" t="s">
        <v>1807</v>
      </c>
      <c r="L891" s="665">
        <v>127.11069349672195</v>
      </c>
      <c r="M891" s="665">
        <v>1</v>
      </c>
      <c r="N891" s="666">
        <v>127.11069349672195</v>
      </c>
    </row>
    <row r="892" spans="1:14" ht="14.4" customHeight="1" x14ac:dyDescent="0.3">
      <c r="A892" s="661" t="s">
        <v>543</v>
      </c>
      <c r="B892" s="662" t="s">
        <v>2791</v>
      </c>
      <c r="C892" s="663" t="s">
        <v>562</v>
      </c>
      <c r="D892" s="664" t="s">
        <v>2796</v>
      </c>
      <c r="E892" s="663" t="s">
        <v>571</v>
      </c>
      <c r="F892" s="664" t="s">
        <v>2798</v>
      </c>
      <c r="G892" s="663" t="s">
        <v>576</v>
      </c>
      <c r="H892" s="663" t="s">
        <v>1873</v>
      </c>
      <c r="I892" s="663" t="s">
        <v>1873</v>
      </c>
      <c r="J892" s="663" t="s">
        <v>1874</v>
      </c>
      <c r="K892" s="663" t="s">
        <v>1875</v>
      </c>
      <c r="L892" s="665">
        <v>199.98</v>
      </c>
      <c r="M892" s="665">
        <v>1</v>
      </c>
      <c r="N892" s="666">
        <v>199.98</v>
      </c>
    </row>
    <row r="893" spans="1:14" ht="14.4" customHeight="1" x14ac:dyDescent="0.3">
      <c r="A893" s="661" t="s">
        <v>543</v>
      </c>
      <c r="B893" s="662" t="s">
        <v>2791</v>
      </c>
      <c r="C893" s="663" t="s">
        <v>562</v>
      </c>
      <c r="D893" s="664" t="s">
        <v>2796</v>
      </c>
      <c r="E893" s="663" t="s">
        <v>571</v>
      </c>
      <c r="F893" s="664" t="s">
        <v>2798</v>
      </c>
      <c r="G893" s="663" t="s">
        <v>576</v>
      </c>
      <c r="H893" s="663" t="s">
        <v>2711</v>
      </c>
      <c r="I893" s="663" t="s">
        <v>2711</v>
      </c>
      <c r="J893" s="663" t="s">
        <v>2712</v>
      </c>
      <c r="K893" s="663" t="s">
        <v>2713</v>
      </c>
      <c r="L893" s="665">
        <v>264.98999904668756</v>
      </c>
      <c r="M893" s="665">
        <v>21</v>
      </c>
      <c r="N893" s="666">
        <v>5564.7899799804391</v>
      </c>
    </row>
    <row r="894" spans="1:14" ht="14.4" customHeight="1" x14ac:dyDescent="0.3">
      <c r="A894" s="661" t="s">
        <v>543</v>
      </c>
      <c r="B894" s="662" t="s">
        <v>2791</v>
      </c>
      <c r="C894" s="663" t="s">
        <v>562</v>
      </c>
      <c r="D894" s="664" t="s">
        <v>2796</v>
      </c>
      <c r="E894" s="663" t="s">
        <v>571</v>
      </c>
      <c r="F894" s="664" t="s">
        <v>2798</v>
      </c>
      <c r="G894" s="663" t="s">
        <v>576</v>
      </c>
      <c r="H894" s="663" t="s">
        <v>632</v>
      </c>
      <c r="I894" s="663" t="s">
        <v>632</v>
      </c>
      <c r="J894" s="663" t="s">
        <v>633</v>
      </c>
      <c r="K894" s="663" t="s">
        <v>634</v>
      </c>
      <c r="L894" s="665">
        <v>264</v>
      </c>
      <c r="M894" s="665">
        <v>15</v>
      </c>
      <c r="N894" s="666">
        <v>3960</v>
      </c>
    </row>
    <row r="895" spans="1:14" ht="14.4" customHeight="1" x14ac:dyDescent="0.3">
      <c r="A895" s="661" t="s">
        <v>543</v>
      </c>
      <c r="B895" s="662" t="s">
        <v>2791</v>
      </c>
      <c r="C895" s="663" t="s">
        <v>562</v>
      </c>
      <c r="D895" s="664" t="s">
        <v>2796</v>
      </c>
      <c r="E895" s="663" t="s">
        <v>571</v>
      </c>
      <c r="F895" s="664" t="s">
        <v>2798</v>
      </c>
      <c r="G895" s="663" t="s">
        <v>635</v>
      </c>
      <c r="H895" s="663" t="s">
        <v>2784</v>
      </c>
      <c r="I895" s="663" t="s">
        <v>2785</v>
      </c>
      <c r="J895" s="663" t="s">
        <v>2786</v>
      </c>
      <c r="K895" s="663" t="s">
        <v>2787</v>
      </c>
      <c r="L895" s="665">
        <v>75.91893509790161</v>
      </c>
      <c r="M895" s="665">
        <v>1</v>
      </c>
      <c r="N895" s="666">
        <v>75.91893509790161</v>
      </c>
    </row>
    <row r="896" spans="1:14" ht="14.4" customHeight="1" x14ac:dyDescent="0.3">
      <c r="A896" s="661" t="s">
        <v>543</v>
      </c>
      <c r="B896" s="662" t="s">
        <v>2791</v>
      </c>
      <c r="C896" s="663" t="s">
        <v>562</v>
      </c>
      <c r="D896" s="664" t="s">
        <v>2796</v>
      </c>
      <c r="E896" s="663" t="s">
        <v>571</v>
      </c>
      <c r="F896" s="664" t="s">
        <v>2798</v>
      </c>
      <c r="G896" s="663" t="s">
        <v>635</v>
      </c>
      <c r="H896" s="663" t="s">
        <v>1987</v>
      </c>
      <c r="I896" s="663" t="s">
        <v>1988</v>
      </c>
      <c r="J896" s="663" t="s">
        <v>801</v>
      </c>
      <c r="K896" s="663" t="s">
        <v>1989</v>
      </c>
      <c r="L896" s="665">
        <v>105.05999999999997</v>
      </c>
      <c r="M896" s="665">
        <v>2</v>
      </c>
      <c r="N896" s="666">
        <v>210.11999999999995</v>
      </c>
    </row>
    <row r="897" spans="1:14" ht="14.4" customHeight="1" x14ac:dyDescent="0.3">
      <c r="A897" s="661" t="s">
        <v>543</v>
      </c>
      <c r="B897" s="662" t="s">
        <v>2791</v>
      </c>
      <c r="C897" s="663" t="s">
        <v>562</v>
      </c>
      <c r="D897" s="664" t="s">
        <v>2796</v>
      </c>
      <c r="E897" s="663" t="s">
        <v>571</v>
      </c>
      <c r="F897" s="664" t="s">
        <v>2798</v>
      </c>
      <c r="G897" s="663" t="s">
        <v>635</v>
      </c>
      <c r="H897" s="663" t="s">
        <v>2725</v>
      </c>
      <c r="I897" s="663" t="s">
        <v>2726</v>
      </c>
      <c r="J897" s="663" t="s">
        <v>2727</v>
      </c>
      <c r="K897" s="663" t="s">
        <v>2728</v>
      </c>
      <c r="L897" s="665">
        <v>48.89800000000001</v>
      </c>
      <c r="M897" s="665">
        <v>5</v>
      </c>
      <c r="N897" s="666">
        <v>244.49000000000004</v>
      </c>
    </row>
    <row r="898" spans="1:14" ht="14.4" customHeight="1" x14ac:dyDescent="0.3">
      <c r="A898" s="661" t="s">
        <v>543</v>
      </c>
      <c r="B898" s="662" t="s">
        <v>2791</v>
      </c>
      <c r="C898" s="663" t="s">
        <v>562</v>
      </c>
      <c r="D898" s="664" t="s">
        <v>2796</v>
      </c>
      <c r="E898" s="663" t="s">
        <v>571</v>
      </c>
      <c r="F898" s="664" t="s">
        <v>2798</v>
      </c>
      <c r="G898" s="663" t="s">
        <v>635</v>
      </c>
      <c r="H898" s="663" t="s">
        <v>2747</v>
      </c>
      <c r="I898" s="663" t="s">
        <v>2747</v>
      </c>
      <c r="J898" s="663" t="s">
        <v>2748</v>
      </c>
      <c r="K898" s="663" t="s">
        <v>2749</v>
      </c>
      <c r="L898" s="665">
        <v>57.699442027308329</v>
      </c>
      <c r="M898" s="665">
        <v>19</v>
      </c>
      <c r="N898" s="666">
        <v>1096.2893985188582</v>
      </c>
    </row>
    <row r="899" spans="1:14" ht="14.4" customHeight="1" x14ac:dyDescent="0.3">
      <c r="A899" s="661" t="s">
        <v>543</v>
      </c>
      <c r="B899" s="662" t="s">
        <v>2791</v>
      </c>
      <c r="C899" s="663" t="s">
        <v>565</v>
      </c>
      <c r="D899" s="664" t="s">
        <v>2797</v>
      </c>
      <c r="E899" s="663" t="s">
        <v>571</v>
      </c>
      <c r="F899" s="664" t="s">
        <v>2798</v>
      </c>
      <c r="G899" s="663"/>
      <c r="H899" s="663" t="s">
        <v>656</v>
      </c>
      <c r="I899" s="663" t="s">
        <v>657</v>
      </c>
      <c r="J899" s="663" t="s">
        <v>658</v>
      </c>
      <c r="K899" s="663" t="s">
        <v>659</v>
      </c>
      <c r="L899" s="665">
        <v>150.03</v>
      </c>
      <c r="M899" s="665">
        <v>1</v>
      </c>
      <c r="N899" s="666">
        <v>150.03</v>
      </c>
    </row>
    <row r="900" spans="1:14" ht="14.4" customHeight="1" x14ac:dyDescent="0.3">
      <c r="A900" s="661" t="s">
        <v>543</v>
      </c>
      <c r="B900" s="662" t="s">
        <v>2791</v>
      </c>
      <c r="C900" s="663" t="s">
        <v>565</v>
      </c>
      <c r="D900" s="664" t="s">
        <v>2797</v>
      </c>
      <c r="E900" s="663" t="s">
        <v>571</v>
      </c>
      <c r="F900" s="664" t="s">
        <v>2798</v>
      </c>
      <c r="G900" s="663"/>
      <c r="H900" s="663" t="s">
        <v>572</v>
      </c>
      <c r="I900" s="663" t="s">
        <v>573</v>
      </c>
      <c r="J900" s="663" t="s">
        <v>574</v>
      </c>
      <c r="K900" s="663" t="s">
        <v>575</v>
      </c>
      <c r="L900" s="665">
        <v>170.24</v>
      </c>
      <c r="M900" s="665">
        <v>1</v>
      </c>
      <c r="N900" s="666">
        <v>170.24</v>
      </c>
    </row>
    <row r="901" spans="1:14" ht="14.4" customHeight="1" x14ac:dyDescent="0.3">
      <c r="A901" s="661" t="s">
        <v>543</v>
      </c>
      <c r="B901" s="662" t="s">
        <v>2791</v>
      </c>
      <c r="C901" s="663" t="s">
        <v>565</v>
      </c>
      <c r="D901" s="664" t="s">
        <v>2797</v>
      </c>
      <c r="E901" s="663" t="s">
        <v>571</v>
      </c>
      <c r="F901" s="664" t="s">
        <v>2798</v>
      </c>
      <c r="G901" s="663"/>
      <c r="H901" s="663" t="s">
        <v>2755</v>
      </c>
      <c r="I901" s="663" t="s">
        <v>2756</v>
      </c>
      <c r="J901" s="663" t="s">
        <v>2757</v>
      </c>
      <c r="K901" s="663" t="s">
        <v>2758</v>
      </c>
      <c r="L901" s="665">
        <v>3553.2201245811721</v>
      </c>
      <c r="M901" s="665">
        <v>92</v>
      </c>
      <c r="N901" s="666">
        <v>326896.25146146782</v>
      </c>
    </row>
    <row r="902" spans="1:14" ht="14.4" customHeight="1" x14ac:dyDescent="0.3">
      <c r="A902" s="661" t="s">
        <v>543</v>
      </c>
      <c r="B902" s="662" t="s">
        <v>2791</v>
      </c>
      <c r="C902" s="663" t="s">
        <v>565</v>
      </c>
      <c r="D902" s="664" t="s">
        <v>2797</v>
      </c>
      <c r="E902" s="663" t="s">
        <v>571</v>
      </c>
      <c r="F902" s="664" t="s">
        <v>2798</v>
      </c>
      <c r="G902" s="663" t="s">
        <v>576</v>
      </c>
      <c r="H902" s="663" t="s">
        <v>698</v>
      </c>
      <c r="I902" s="663" t="s">
        <v>699</v>
      </c>
      <c r="J902" s="663" t="s">
        <v>700</v>
      </c>
      <c r="K902" s="663" t="s">
        <v>701</v>
      </c>
      <c r="L902" s="665">
        <v>87.029999999999987</v>
      </c>
      <c r="M902" s="665">
        <v>6</v>
      </c>
      <c r="N902" s="666">
        <v>522.17999999999995</v>
      </c>
    </row>
    <row r="903" spans="1:14" ht="14.4" customHeight="1" x14ac:dyDescent="0.3">
      <c r="A903" s="661" t="s">
        <v>543</v>
      </c>
      <c r="B903" s="662" t="s">
        <v>2791</v>
      </c>
      <c r="C903" s="663" t="s">
        <v>565</v>
      </c>
      <c r="D903" s="664" t="s">
        <v>2797</v>
      </c>
      <c r="E903" s="663" t="s">
        <v>571</v>
      </c>
      <c r="F903" s="664" t="s">
        <v>2798</v>
      </c>
      <c r="G903" s="663" t="s">
        <v>576</v>
      </c>
      <c r="H903" s="663" t="s">
        <v>581</v>
      </c>
      <c r="I903" s="663" t="s">
        <v>582</v>
      </c>
      <c r="J903" s="663" t="s">
        <v>583</v>
      </c>
      <c r="K903" s="663" t="s">
        <v>584</v>
      </c>
      <c r="L903" s="665">
        <v>167.61000000000004</v>
      </c>
      <c r="M903" s="665">
        <v>12</v>
      </c>
      <c r="N903" s="666">
        <v>2011.3200000000004</v>
      </c>
    </row>
    <row r="904" spans="1:14" ht="14.4" customHeight="1" x14ac:dyDescent="0.3">
      <c r="A904" s="661" t="s">
        <v>543</v>
      </c>
      <c r="B904" s="662" t="s">
        <v>2791</v>
      </c>
      <c r="C904" s="663" t="s">
        <v>565</v>
      </c>
      <c r="D904" s="664" t="s">
        <v>2797</v>
      </c>
      <c r="E904" s="663" t="s">
        <v>571</v>
      </c>
      <c r="F904" s="664" t="s">
        <v>2798</v>
      </c>
      <c r="G904" s="663" t="s">
        <v>576</v>
      </c>
      <c r="H904" s="663" t="s">
        <v>709</v>
      </c>
      <c r="I904" s="663" t="s">
        <v>710</v>
      </c>
      <c r="J904" s="663" t="s">
        <v>711</v>
      </c>
      <c r="K904" s="663" t="s">
        <v>712</v>
      </c>
      <c r="L904" s="665">
        <v>64.54000589914196</v>
      </c>
      <c r="M904" s="665">
        <v>35</v>
      </c>
      <c r="N904" s="666">
        <v>2258.9002064699685</v>
      </c>
    </row>
    <row r="905" spans="1:14" ht="14.4" customHeight="1" x14ac:dyDescent="0.3">
      <c r="A905" s="661" t="s">
        <v>543</v>
      </c>
      <c r="B905" s="662" t="s">
        <v>2791</v>
      </c>
      <c r="C905" s="663" t="s">
        <v>565</v>
      </c>
      <c r="D905" s="664" t="s">
        <v>2797</v>
      </c>
      <c r="E905" s="663" t="s">
        <v>571</v>
      </c>
      <c r="F905" s="664" t="s">
        <v>2798</v>
      </c>
      <c r="G905" s="663" t="s">
        <v>576</v>
      </c>
      <c r="H905" s="663" t="s">
        <v>741</v>
      </c>
      <c r="I905" s="663" t="s">
        <v>742</v>
      </c>
      <c r="J905" s="663" t="s">
        <v>743</v>
      </c>
      <c r="K905" s="663" t="s">
        <v>744</v>
      </c>
      <c r="L905" s="665">
        <v>27.75</v>
      </c>
      <c r="M905" s="665">
        <v>1</v>
      </c>
      <c r="N905" s="666">
        <v>27.75</v>
      </c>
    </row>
    <row r="906" spans="1:14" ht="14.4" customHeight="1" x14ac:dyDescent="0.3">
      <c r="A906" s="661" t="s">
        <v>543</v>
      </c>
      <c r="B906" s="662" t="s">
        <v>2791</v>
      </c>
      <c r="C906" s="663" t="s">
        <v>565</v>
      </c>
      <c r="D906" s="664" t="s">
        <v>2797</v>
      </c>
      <c r="E906" s="663" t="s">
        <v>571</v>
      </c>
      <c r="F906" s="664" t="s">
        <v>2798</v>
      </c>
      <c r="G906" s="663" t="s">
        <v>576</v>
      </c>
      <c r="H906" s="663" t="s">
        <v>585</v>
      </c>
      <c r="I906" s="663" t="s">
        <v>586</v>
      </c>
      <c r="J906" s="663" t="s">
        <v>587</v>
      </c>
      <c r="K906" s="663" t="s">
        <v>588</v>
      </c>
      <c r="L906" s="665">
        <v>56.949077411130091</v>
      </c>
      <c r="M906" s="665">
        <v>37</v>
      </c>
      <c r="N906" s="666">
        <v>2107.1158642118135</v>
      </c>
    </row>
    <row r="907" spans="1:14" ht="14.4" customHeight="1" x14ac:dyDescent="0.3">
      <c r="A907" s="661" t="s">
        <v>543</v>
      </c>
      <c r="B907" s="662" t="s">
        <v>2791</v>
      </c>
      <c r="C907" s="663" t="s">
        <v>565</v>
      </c>
      <c r="D907" s="664" t="s">
        <v>2797</v>
      </c>
      <c r="E907" s="663" t="s">
        <v>571</v>
      </c>
      <c r="F907" s="664" t="s">
        <v>2798</v>
      </c>
      <c r="G907" s="663" t="s">
        <v>576</v>
      </c>
      <c r="H907" s="663" t="s">
        <v>815</v>
      </c>
      <c r="I907" s="663" t="s">
        <v>815</v>
      </c>
      <c r="J907" s="663" t="s">
        <v>816</v>
      </c>
      <c r="K907" s="663" t="s">
        <v>817</v>
      </c>
      <c r="L907" s="665">
        <v>36.53</v>
      </c>
      <c r="M907" s="665">
        <v>11</v>
      </c>
      <c r="N907" s="666">
        <v>401.83000000000004</v>
      </c>
    </row>
    <row r="908" spans="1:14" ht="14.4" customHeight="1" x14ac:dyDescent="0.3">
      <c r="A908" s="661" t="s">
        <v>543</v>
      </c>
      <c r="B908" s="662" t="s">
        <v>2791</v>
      </c>
      <c r="C908" s="663" t="s">
        <v>565</v>
      </c>
      <c r="D908" s="664" t="s">
        <v>2797</v>
      </c>
      <c r="E908" s="663" t="s">
        <v>571</v>
      </c>
      <c r="F908" s="664" t="s">
        <v>2798</v>
      </c>
      <c r="G908" s="663" t="s">
        <v>576</v>
      </c>
      <c r="H908" s="663" t="s">
        <v>596</v>
      </c>
      <c r="I908" s="663" t="s">
        <v>597</v>
      </c>
      <c r="J908" s="663" t="s">
        <v>598</v>
      </c>
      <c r="K908" s="663" t="s">
        <v>599</v>
      </c>
      <c r="L908" s="665">
        <v>60.506770318302422</v>
      </c>
      <c r="M908" s="665">
        <v>26</v>
      </c>
      <c r="N908" s="666">
        <v>1573.176028275863</v>
      </c>
    </row>
    <row r="909" spans="1:14" ht="14.4" customHeight="1" x14ac:dyDescent="0.3">
      <c r="A909" s="661" t="s">
        <v>543</v>
      </c>
      <c r="B909" s="662" t="s">
        <v>2791</v>
      </c>
      <c r="C909" s="663" t="s">
        <v>565</v>
      </c>
      <c r="D909" s="664" t="s">
        <v>2797</v>
      </c>
      <c r="E909" s="663" t="s">
        <v>571</v>
      </c>
      <c r="F909" s="664" t="s">
        <v>2798</v>
      </c>
      <c r="G909" s="663" t="s">
        <v>576</v>
      </c>
      <c r="H909" s="663" t="s">
        <v>1110</v>
      </c>
      <c r="I909" s="663" t="s">
        <v>1111</v>
      </c>
      <c r="J909" s="663" t="s">
        <v>1112</v>
      </c>
      <c r="K909" s="663" t="s">
        <v>701</v>
      </c>
      <c r="L909" s="665">
        <v>125.70000000000005</v>
      </c>
      <c r="M909" s="665">
        <v>3</v>
      </c>
      <c r="N909" s="666">
        <v>377.10000000000014</v>
      </c>
    </row>
    <row r="910" spans="1:14" ht="14.4" customHeight="1" x14ac:dyDescent="0.3">
      <c r="A910" s="661" t="s">
        <v>543</v>
      </c>
      <c r="B910" s="662" t="s">
        <v>2791</v>
      </c>
      <c r="C910" s="663" t="s">
        <v>565</v>
      </c>
      <c r="D910" s="664" t="s">
        <v>2797</v>
      </c>
      <c r="E910" s="663" t="s">
        <v>571</v>
      </c>
      <c r="F910" s="664" t="s">
        <v>2798</v>
      </c>
      <c r="G910" s="663" t="s">
        <v>576</v>
      </c>
      <c r="H910" s="663" t="s">
        <v>1113</v>
      </c>
      <c r="I910" s="663" t="s">
        <v>1114</v>
      </c>
      <c r="J910" s="663" t="s">
        <v>1115</v>
      </c>
      <c r="K910" s="663" t="s">
        <v>1116</v>
      </c>
      <c r="L910" s="665">
        <v>60.27999999999998</v>
      </c>
      <c r="M910" s="665">
        <v>4</v>
      </c>
      <c r="N910" s="666">
        <v>241.11999999999992</v>
      </c>
    </row>
    <row r="911" spans="1:14" ht="14.4" customHeight="1" x14ac:dyDescent="0.3">
      <c r="A911" s="661" t="s">
        <v>543</v>
      </c>
      <c r="B911" s="662" t="s">
        <v>2791</v>
      </c>
      <c r="C911" s="663" t="s">
        <v>565</v>
      </c>
      <c r="D911" s="664" t="s">
        <v>2797</v>
      </c>
      <c r="E911" s="663" t="s">
        <v>571</v>
      </c>
      <c r="F911" s="664" t="s">
        <v>2798</v>
      </c>
      <c r="G911" s="663" t="s">
        <v>576</v>
      </c>
      <c r="H911" s="663" t="s">
        <v>1263</v>
      </c>
      <c r="I911" s="663" t="s">
        <v>1264</v>
      </c>
      <c r="J911" s="663" t="s">
        <v>1265</v>
      </c>
      <c r="K911" s="663" t="s">
        <v>728</v>
      </c>
      <c r="L911" s="665">
        <v>42.258509294467459</v>
      </c>
      <c r="M911" s="665">
        <v>21</v>
      </c>
      <c r="N911" s="666">
        <v>887.42869518381656</v>
      </c>
    </row>
    <row r="912" spans="1:14" ht="14.4" customHeight="1" x14ac:dyDescent="0.3">
      <c r="A912" s="661" t="s">
        <v>543</v>
      </c>
      <c r="B912" s="662" t="s">
        <v>2791</v>
      </c>
      <c r="C912" s="663" t="s">
        <v>565</v>
      </c>
      <c r="D912" s="664" t="s">
        <v>2797</v>
      </c>
      <c r="E912" s="663" t="s">
        <v>571</v>
      </c>
      <c r="F912" s="664" t="s">
        <v>2798</v>
      </c>
      <c r="G912" s="663" t="s">
        <v>576</v>
      </c>
      <c r="H912" s="663" t="s">
        <v>1278</v>
      </c>
      <c r="I912" s="663" t="s">
        <v>1279</v>
      </c>
      <c r="J912" s="663" t="s">
        <v>1280</v>
      </c>
      <c r="K912" s="663" t="s">
        <v>1281</v>
      </c>
      <c r="L912" s="665">
        <v>913.27500000000009</v>
      </c>
      <c r="M912" s="665">
        <v>4</v>
      </c>
      <c r="N912" s="666">
        <v>3653.1000000000004</v>
      </c>
    </row>
    <row r="913" spans="1:14" ht="14.4" customHeight="1" x14ac:dyDescent="0.3">
      <c r="A913" s="661" t="s">
        <v>543</v>
      </c>
      <c r="B913" s="662" t="s">
        <v>2791</v>
      </c>
      <c r="C913" s="663" t="s">
        <v>565</v>
      </c>
      <c r="D913" s="664" t="s">
        <v>2797</v>
      </c>
      <c r="E913" s="663" t="s">
        <v>571</v>
      </c>
      <c r="F913" s="664" t="s">
        <v>2798</v>
      </c>
      <c r="G913" s="663" t="s">
        <v>576</v>
      </c>
      <c r="H913" s="663" t="s">
        <v>2761</v>
      </c>
      <c r="I913" s="663" t="s">
        <v>624</v>
      </c>
      <c r="J913" s="663" t="s">
        <v>2762</v>
      </c>
      <c r="K913" s="663" t="s">
        <v>2763</v>
      </c>
      <c r="L913" s="665">
        <v>440.27500000000003</v>
      </c>
      <c r="M913" s="665">
        <v>6</v>
      </c>
      <c r="N913" s="666">
        <v>2641.65</v>
      </c>
    </row>
    <row r="914" spans="1:14" ht="14.4" customHeight="1" x14ac:dyDescent="0.3">
      <c r="A914" s="661" t="s">
        <v>543</v>
      </c>
      <c r="B914" s="662" t="s">
        <v>2791</v>
      </c>
      <c r="C914" s="663" t="s">
        <v>565</v>
      </c>
      <c r="D914" s="664" t="s">
        <v>2797</v>
      </c>
      <c r="E914" s="663" t="s">
        <v>571</v>
      </c>
      <c r="F914" s="664" t="s">
        <v>2798</v>
      </c>
      <c r="G914" s="663" t="s">
        <v>576</v>
      </c>
      <c r="H914" s="663" t="s">
        <v>1326</v>
      </c>
      <c r="I914" s="663" t="s">
        <v>1327</v>
      </c>
      <c r="J914" s="663" t="s">
        <v>1328</v>
      </c>
      <c r="K914" s="663" t="s">
        <v>1116</v>
      </c>
      <c r="L914" s="665">
        <v>57.940004176237451</v>
      </c>
      <c r="M914" s="665">
        <v>38</v>
      </c>
      <c r="N914" s="666">
        <v>2201.7201586970232</v>
      </c>
    </row>
    <row r="915" spans="1:14" ht="14.4" customHeight="1" x14ac:dyDescent="0.3">
      <c r="A915" s="661" t="s">
        <v>543</v>
      </c>
      <c r="B915" s="662" t="s">
        <v>2791</v>
      </c>
      <c r="C915" s="663" t="s">
        <v>565</v>
      </c>
      <c r="D915" s="664" t="s">
        <v>2797</v>
      </c>
      <c r="E915" s="663" t="s">
        <v>571</v>
      </c>
      <c r="F915" s="664" t="s">
        <v>2798</v>
      </c>
      <c r="G915" s="663" t="s">
        <v>576</v>
      </c>
      <c r="H915" s="663" t="s">
        <v>2633</v>
      </c>
      <c r="I915" s="663" t="s">
        <v>2634</v>
      </c>
      <c r="J915" s="663" t="s">
        <v>2635</v>
      </c>
      <c r="K915" s="663" t="s">
        <v>2636</v>
      </c>
      <c r="L915" s="665">
        <v>54.789999603192776</v>
      </c>
      <c r="M915" s="665">
        <v>12</v>
      </c>
      <c r="N915" s="666">
        <v>657.47999523831334</v>
      </c>
    </row>
    <row r="916" spans="1:14" ht="14.4" customHeight="1" x14ac:dyDescent="0.3">
      <c r="A916" s="661" t="s">
        <v>543</v>
      </c>
      <c r="B916" s="662" t="s">
        <v>2791</v>
      </c>
      <c r="C916" s="663" t="s">
        <v>565</v>
      </c>
      <c r="D916" s="664" t="s">
        <v>2797</v>
      </c>
      <c r="E916" s="663" t="s">
        <v>571</v>
      </c>
      <c r="F916" s="664" t="s">
        <v>2798</v>
      </c>
      <c r="G916" s="663" t="s">
        <v>576</v>
      </c>
      <c r="H916" s="663" t="s">
        <v>1341</v>
      </c>
      <c r="I916" s="663" t="s">
        <v>1342</v>
      </c>
      <c r="J916" s="663" t="s">
        <v>1343</v>
      </c>
      <c r="K916" s="663" t="s">
        <v>1344</v>
      </c>
      <c r="L916" s="665">
        <v>58.86999999999999</v>
      </c>
      <c r="M916" s="665">
        <v>2</v>
      </c>
      <c r="N916" s="666">
        <v>117.73999999999998</v>
      </c>
    </row>
    <row r="917" spans="1:14" ht="14.4" customHeight="1" x14ac:dyDescent="0.3">
      <c r="A917" s="661" t="s">
        <v>543</v>
      </c>
      <c r="B917" s="662" t="s">
        <v>2791</v>
      </c>
      <c r="C917" s="663" t="s">
        <v>565</v>
      </c>
      <c r="D917" s="664" t="s">
        <v>2797</v>
      </c>
      <c r="E917" s="663" t="s">
        <v>571</v>
      </c>
      <c r="F917" s="664" t="s">
        <v>2798</v>
      </c>
      <c r="G917" s="663" t="s">
        <v>576</v>
      </c>
      <c r="H917" s="663" t="s">
        <v>604</v>
      </c>
      <c r="I917" s="663" t="s">
        <v>605</v>
      </c>
      <c r="J917" s="663" t="s">
        <v>606</v>
      </c>
      <c r="K917" s="663" t="s">
        <v>607</v>
      </c>
      <c r="L917" s="665">
        <v>537.87000000000012</v>
      </c>
      <c r="M917" s="665">
        <v>5</v>
      </c>
      <c r="N917" s="666">
        <v>2689.3500000000004</v>
      </c>
    </row>
    <row r="918" spans="1:14" ht="14.4" customHeight="1" x14ac:dyDescent="0.3">
      <c r="A918" s="661" t="s">
        <v>543</v>
      </c>
      <c r="B918" s="662" t="s">
        <v>2791</v>
      </c>
      <c r="C918" s="663" t="s">
        <v>565</v>
      </c>
      <c r="D918" s="664" t="s">
        <v>2797</v>
      </c>
      <c r="E918" s="663" t="s">
        <v>571</v>
      </c>
      <c r="F918" s="664" t="s">
        <v>2798</v>
      </c>
      <c r="G918" s="663" t="s">
        <v>576</v>
      </c>
      <c r="H918" s="663" t="s">
        <v>608</v>
      </c>
      <c r="I918" s="663" t="s">
        <v>609</v>
      </c>
      <c r="J918" s="663" t="s">
        <v>606</v>
      </c>
      <c r="K918" s="663" t="s">
        <v>610</v>
      </c>
      <c r="L918" s="665">
        <v>312.84000000000003</v>
      </c>
      <c r="M918" s="665">
        <v>7</v>
      </c>
      <c r="N918" s="666">
        <v>2189.88</v>
      </c>
    </row>
    <row r="919" spans="1:14" ht="14.4" customHeight="1" x14ac:dyDescent="0.3">
      <c r="A919" s="661" t="s">
        <v>543</v>
      </c>
      <c r="B919" s="662" t="s">
        <v>2791</v>
      </c>
      <c r="C919" s="663" t="s">
        <v>565</v>
      </c>
      <c r="D919" s="664" t="s">
        <v>2797</v>
      </c>
      <c r="E919" s="663" t="s">
        <v>571</v>
      </c>
      <c r="F919" s="664" t="s">
        <v>2798</v>
      </c>
      <c r="G919" s="663" t="s">
        <v>576</v>
      </c>
      <c r="H919" s="663" t="s">
        <v>611</v>
      </c>
      <c r="I919" s="663" t="s">
        <v>612</v>
      </c>
      <c r="J919" s="663" t="s">
        <v>613</v>
      </c>
      <c r="K919" s="663" t="s">
        <v>614</v>
      </c>
      <c r="L919" s="665">
        <v>46.81333444626722</v>
      </c>
      <c r="M919" s="665">
        <v>3</v>
      </c>
      <c r="N919" s="666">
        <v>140.44000333880166</v>
      </c>
    </row>
    <row r="920" spans="1:14" ht="14.4" customHeight="1" x14ac:dyDescent="0.3">
      <c r="A920" s="661" t="s">
        <v>543</v>
      </c>
      <c r="B920" s="662" t="s">
        <v>2791</v>
      </c>
      <c r="C920" s="663" t="s">
        <v>565</v>
      </c>
      <c r="D920" s="664" t="s">
        <v>2797</v>
      </c>
      <c r="E920" s="663" t="s">
        <v>571</v>
      </c>
      <c r="F920" s="664" t="s">
        <v>2798</v>
      </c>
      <c r="G920" s="663" t="s">
        <v>576</v>
      </c>
      <c r="H920" s="663" t="s">
        <v>1394</v>
      </c>
      <c r="I920" s="663" t="s">
        <v>624</v>
      </c>
      <c r="J920" s="663" t="s">
        <v>1395</v>
      </c>
      <c r="K920" s="663" t="s">
        <v>1396</v>
      </c>
      <c r="L920" s="665">
        <v>23.7</v>
      </c>
      <c r="M920" s="665">
        <v>6</v>
      </c>
      <c r="N920" s="666">
        <v>142.19999999999999</v>
      </c>
    </row>
    <row r="921" spans="1:14" ht="14.4" customHeight="1" x14ac:dyDescent="0.3">
      <c r="A921" s="661" t="s">
        <v>543</v>
      </c>
      <c r="B921" s="662" t="s">
        <v>2791</v>
      </c>
      <c r="C921" s="663" t="s">
        <v>565</v>
      </c>
      <c r="D921" s="664" t="s">
        <v>2797</v>
      </c>
      <c r="E921" s="663" t="s">
        <v>571</v>
      </c>
      <c r="F921" s="664" t="s">
        <v>2798</v>
      </c>
      <c r="G921" s="663" t="s">
        <v>576</v>
      </c>
      <c r="H921" s="663" t="s">
        <v>1534</v>
      </c>
      <c r="I921" s="663" t="s">
        <v>1535</v>
      </c>
      <c r="J921" s="663" t="s">
        <v>1536</v>
      </c>
      <c r="K921" s="663" t="s">
        <v>1537</v>
      </c>
      <c r="L921" s="665">
        <v>566.53899492864718</v>
      </c>
      <c r="M921" s="665">
        <v>4</v>
      </c>
      <c r="N921" s="666">
        <v>2266.1559797145887</v>
      </c>
    </row>
    <row r="922" spans="1:14" ht="14.4" customHeight="1" x14ac:dyDescent="0.3">
      <c r="A922" s="661" t="s">
        <v>543</v>
      </c>
      <c r="B922" s="662" t="s">
        <v>2791</v>
      </c>
      <c r="C922" s="663" t="s">
        <v>565</v>
      </c>
      <c r="D922" s="664" t="s">
        <v>2797</v>
      </c>
      <c r="E922" s="663" t="s">
        <v>571</v>
      </c>
      <c r="F922" s="664" t="s">
        <v>2798</v>
      </c>
      <c r="G922" s="663" t="s">
        <v>576</v>
      </c>
      <c r="H922" s="663" t="s">
        <v>1555</v>
      </c>
      <c r="I922" s="663" t="s">
        <v>1556</v>
      </c>
      <c r="J922" s="663" t="s">
        <v>1557</v>
      </c>
      <c r="K922" s="663" t="s">
        <v>1558</v>
      </c>
      <c r="L922" s="665">
        <v>325.15999999999991</v>
      </c>
      <c r="M922" s="665">
        <v>6</v>
      </c>
      <c r="N922" s="666">
        <v>1950.9599999999996</v>
      </c>
    </row>
    <row r="923" spans="1:14" ht="14.4" customHeight="1" x14ac:dyDescent="0.3">
      <c r="A923" s="661" t="s">
        <v>543</v>
      </c>
      <c r="B923" s="662" t="s">
        <v>2791</v>
      </c>
      <c r="C923" s="663" t="s">
        <v>565</v>
      </c>
      <c r="D923" s="664" t="s">
        <v>2797</v>
      </c>
      <c r="E923" s="663" t="s">
        <v>571</v>
      </c>
      <c r="F923" s="664" t="s">
        <v>2798</v>
      </c>
      <c r="G923" s="663" t="s">
        <v>576</v>
      </c>
      <c r="H923" s="663" t="s">
        <v>619</v>
      </c>
      <c r="I923" s="663" t="s">
        <v>620</v>
      </c>
      <c r="J923" s="663" t="s">
        <v>621</v>
      </c>
      <c r="K923" s="663" t="s">
        <v>622</v>
      </c>
      <c r="L923" s="665">
        <v>275.31</v>
      </c>
      <c r="M923" s="665">
        <v>2</v>
      </c>
      <c r="N923" s="666">
        <v>550.62</v>
      </c>
    </row>
    <row r="924" spans="1:14" ht="14.4" customHeight="1" x14ac:dyDescent="0.3">
      <c r="A924" s="661" t="s">
        <v>543</v>
      </c>
      <c r="B924" s="662" t="s">
        <v>2791</v>
      </c>
      <c r="C924" s="663" t="s">
        <v>565</v>
      </c>
      <c r="D924" s="664" t="s">
        <v>2797</v>
      </c>
      <c r="E924" s="663" t="s">
        <v>571</v>
      </c>
      <c r="F924" s="664" t="s">
        <v>2798</v>
      </c>
      <c r="G924" s="663" t="s">
        <v>576</v>
      </c>
      <c r="H924" s="663" t="s">
        <v>1573</v>
      </c>
      <c r="I924" s="663" t="s">
        <v>624</v>
      </c>
      <c r="J924" s="663" t="s">
        <v>1574</v>
      </c>
      <c r="K924" s="663"/>
      <c r="L924" s="665">
        <v>33.29999999999999</v>
      </c>
      <c r="M924" s="665">
        <v>6</v>
      </c>
      <c r="N924" s="666">
        <v>199.79999999999993</v>
      </c>
    </row>
    <row r="925" spans="1:14" ht="14.4" customHeight="1" x14ac:dyDescent="0.3">
      <c r="A925" s="661" t="s">
        <v>543</v>
      </c>
      <c r="B925" s="662" t="s">
        <v>2791</v>
      </c>
      <c r="C925" s="663" t="s">
        <v>565</v>
      </c>
      <c r="D925" s="664" t="s">
        <v>2797</v>
      </c>
      <c r="E925" s="663" t="s">
        <v>571</v>
      </c>
      <c r="F925" s="664" t="s">
        <v>2798</v>
      </c>
      <c r="G925" s="663" t="s">
        <v>576</v>
      </c>
      <c r="H925" s="663" t="s">
        <v>2649</v>
      </c>
      <c r="I925" s="663" t="s">
        <v>2650</v>
      </c>
      <c r="J925" s="663" t="s">
        <v>1717</v>
      </c>
      <c r="K925" s="663" t="s">
        <v>798</v>
      </c>
      <c r="L925" s="665">
        <v>246.5</v>
      </c>
      <c r="M925" s="665">
        <v>27</v>
      </c>
      <c r="N925" s="666">
        <v>6655.5</v>
      </c>
    </row>
    <row r="926" spans="1:14" ht="14.4" customHeight="1" x14ac:dyDescent="0.3">
      <c r="A926" s="661" t="s">
        <v>543</v>
      </c>
      <c r="B926" s="662" t="s">
        <v>2791</v>
      </c>
      <c r="C926" s="663" t="s">
        <v>565</v>
      </c>
      <c r="D926" s="664" t="s">
        <v>2797</v>
      </c>
      <c r="E926" s="663" t="s">
        <v>571</v>
      </c>
      <c r="F926" s="664" t="s">
        <v>2798</v>
      </c>
      <c r="G926" s="663" t="s">
        <v>576</v>
      </c>
      <c r="H926" s="663" t="s">
        <v>2655</v>
      </c>
      <c r="I926" s="663" t="s">
        <v>2655</v>
      </c>
      <c r="J926" s="663" t="s">
        <v>2656</v>
      </c>
      <c r="K926" s="663" t="s">
        <v>2657</v>
      </c>
      <c r="L926" s="665">
        <v>667.92995296588344</v>
      </c>
      <c r="M926" s="665">
        <v>25</v>
      </c>
      <c r="N926" s="666">
        <v>16698.248824147086</v>
      </c>
    </row>
    <row r="927" spans="1:14" ht="14.4" customHeight="1" x14ac:dyDescent="0.3">
      <c r="A927" s="661" t="s">
        <v>543</v>
      </c>
      <c r="B927" s="662" t="s">
        <v>2791</v>
      </c>
      <c r="C927" s="663" t="s">
        <v>565</v>
      </c>
      <c r="D927" s="664" t="s">
        <v>2797</v>
      </c>
      <c r="E927" s="663" t="s">
        <v>571</v>
      </c>
      <c r="F927" s="664" t="s">
        <v>2798</v>
      </c>
      <c r="G927" s="663" t="s">
        <v>576</v>
      </c>
      <c r="H927" s="663" t="s">
        <v>1608</v>
      </c>
      <c r="I927" s="663" t="s">
        <v>1609</v>
      </c>
      <c r="J927" s="663" t="s">
        <v>1610</v>
      </c>
      <c r="K927" s="663" t="s">
        <v>1611</v>
      </c>
      <c r="L927" s="665">
        <v>159.49991513564996</v>
      </c>
      <c r="M927" s="665">
        <v>9</v>
      </c>
      <c r="N927" s="666">
        <v>1435.4992362208495</v>
      </c>
    </row>
    <row r="928" spans="1:14" ht="14.4" customHeight="1" x14ac:dyDescent="0.3">
      <c r="A928" s="661" t="s">
        <v>543</v>
      </c>
      <c r="B928" s="662" t="s">
        <v>2791</v>
      </c>
      <c r="C928" s="663" t="s">
        <v>565</v>
      </c>
      <c r="D928" s="664" t="s">
        <v>2797</v>
      </c>
      <c r="E928" s="663" t="s">
        <v>571</v>
      </c>
      <c r="F928" s="664" t="s">
        <v>2798</v>
      </c>
      <c r="G928" s="663" t="s">
        <v>576</v>
      </c>
      <c r="H928" s="663" t="s">
        <v>1620</v>
      </c>
      <c r="I928" s="663" t="s">
        <v>1621</v>
      </c>
      <c r="J928" s="663" t="s">
        <v>1622</v>
      </c>
      <c r="K928" s="663" t="s">
        <v>1623</v>
      </c>
      <c r="L928" s="665">
        <v>618.3072727272729</v>
      </c>
      <c r="M928" s="665">
        <v>22</v>
      </c>
      <c r="N928" s="666">
        <v>13602.760000000004</v>
      </c>
    </row>
    <row r="929" spans="1:14" ht="14.4" customHeight="1" x14ac:dyDescent="0.3">
      <c r="A929" s="661" t="s">
        <v>543</v>
      </c>
      <c r="B929" s="662" t="s">
        <v>2791</v>
      </c>
      <c r="C929" s="663" t="s">
        <v>565</v>
      </c>
      <c r="D929" s="664" t="s">
        <v>2797</v>
      </c>
      <c r="E929" s="663" t="s">
        <v>571</v>
      </c>
      <c r="F929" s="664" t="s">
        <v>2798</v>
      </c>
      <c r="G929" s="663" t="s">
        <v>576</v>
      </c>
      <c r="H929" s="663" t="s">
        <v>1624</v>
      </c>
      <c r="I929" s="663" t="s">
        <v>1625</v>
      </c>
      <c r="J929" s="663" t="s">
        <v>1626</v>
      </c>
      <c r="K929" s="663" t="s">
        <v>1627</v>
      </c>
      <c r="L929" s="665">
        <v>539.39000000000021</v>
      </c>
      <c r="M929" s="665">
        <v>3</v>
      </c>
      <c r="N929" s="666">
        <v>1618.1700000000008</v>
      </c>
    </row>
    <row r="930" spans="1:14" ht="14.4" customHeight="1" x14ac:dyDescent="0.3">
      <c r="A930" s="661" t="s">
        <v>543</v>
      </c>
      <c r="B930" s="662" t="s">
        <v>2791</v>
      </c>
      <c r="C930" s="663" t="s">
        <v>565</v>
      </c>
      <c r="D930" s="664" t="s">
        <v>2797</v>
      </c>
      <c r="E930" s="663" t="s">
        <v>571</v>
      </c>
      <c r="F930" s="664" t="s">
        <v>2798</v>
      </c>
      <c r="G930" s="663" t="s">
        <v>576</v>
      </c>
      <c r="H930" s="663" t="s">
        <v>1671</v>
      </c>
      <c r="I930" s="663" t="s">
        <v>624</v>
      </c>
      <c r="J930" s="663" t="s">
        <v>1672</v>
      </c>
      <c r="K930" s="663" t="s">
        <v>1673</v>
      </c>
      <c r="L930" s="665">
        <v>65.394333333333336</v>
      </c>
      <c r="M930" s="665">
        <v>10</v>
      </c>
      <c r="N930" s="666">
        <v>653.94333333333338</v>
      </c>
    </row>
    <row r="931" spans="1:14" ht="14.4" customHeight="1" x14ac:dyDescent="0.3">
      <c r="A931" s="661" t="s">
        <v>543</v>
      </c>
      <c r="B931" s="662" t="s">
        <v>2791</v>
      </c>
      <c r="C931" s="663" t="s">
        <v>565</v>
      </c>
      <c r="D931" s="664" t="s">
        <v>2797</v>
      </c>
      <c r="E931" s="663" t="s">
        <v>571</v>
      </c>
      <c r="F931" s="664" t="s">
        <v>2798</v>
      </c>
      <c r="G931" s="663" t="s">
        <v>576</v>
      </c>
      <c r="H931" s="663" t="s">
        <v>1691</v>
      </c>
      <c r="I931" s="663" t="s">
        <v>1691</v>
      </c>
      <c r="J931" s="663" t="s">
        <v>1692</v>
      </c>
      <c r="K931" s="663" t="s">
        <v>1693</v>
      </c>
      <c r="L931" s="665">
        <v>924.6390761509183</v>
      </c>
      <c r="M931" s="665">
        <v>21</v>
      </c>
      <c r="N931" s="666">
        <v>19417.420599169283</v>
      </c>
    </row>
    <row r="932" spans="1:14" ht="14.4" customHeight="1" x14ac:dyDescent="0.3">
      <c r="A932" s="661" t="s">
        <v>543</v>
      </c>
      <c r="B932" s="662" t="s">
        <v>2791</v>
      </c>
      <c r="C932" s="663" t="s">
        <v>565</v>
      </c>
      <c r="D932" s="664" t="s">
        <v>2797</v>
      </c>
      <c r="E932" s="663" t="s">
        <v>571</v>
      </c>
      <c r="F932" s="664" t="s">
        <v>2798</v>
      </c>
      <c r="G932" s="663" t="s">
        <v>576</v>
      </c>
      <c r="H932" s="663" t="s">
        <v>2679</v>
      </c>
      <c r="I932" s="663" t="s">
        <v>2680</v>
      </c>
      <c r="J932" s="663" t="s">
        <v>2681</v>
      </c>
      <c r="K932" s="663" t="s">
        <v>2682</v>
      </c>
      <c r="L932" s="665">
        <v>84.379999999999981</v>
      </c>
      <c r="M932" s="665">
        <v>2</v>
      </c>
      <c r="N932" s="666">
        <v>168.75999999999996</v>
      </c>
    </row>
    <row r="933" spans="1:14" ht="14.4" customHeight="1" x14ac:dyDescent="0.3">
      <c r="A933" s="661" t="s">
        <v>543</v>
      </c>
      <c r="B933" s="662" t="s">
        <v>2791</v>
      </c>
      <c r="C933" s="663" t="s">
        <v>565</v>
      </c>
      <c r="D933" s="664" t="s">
        <v>2797</v>
      </c>
      <c r="E933" s="663" t="s">
        <v>571</v>
      </c>
      <c r="F933" s="664" t="s">
        <v>2798</v>
      </c>
      <c r="G933" s="663" t="s">
        <v>576</v>
      </c>
      <c r="H933" s="663" t="s">
        <v>2683</v>
      </c>
      <c r="I933" s="663" t="s">
        <v>624</v>
      </c>
      <c r="J933" s="663" t="s">
        <v>2684</v>
      </c>
      <c r="K933" s="663"/>
      <c r="L933" s="665">
        <v>447.7</v>
      </c>
      <c r="M933" s="665">
        <v>5</v>
      </c>
      <c r="N933" s="666">
        <v>2238.5</v>
      </c>
    </row>
    <row r="934" spans="1:14" ht="14.4" customHeight="1" x14ac:dyDescent="0.3">
      <c r="A934" s="661" t="s">
        <v>543</v>
      </c>
      <c r="B934" s="662" t="s">
        <v>2791</v>
      </c>
      <c r="C934" s="663" t="s">
        <v>565</v>
      </c>
      <c r="D934" s="664" t="s">
        <v>2797</v>
      </c>
      <c r="E934" s="663" t="s">
        <v>571</v>
      </c>
      <c r="F934" s="664" t="s">
        <v>2798</v>
      </c>
      <c r="G934" s="663" t="s">
        <v>576</v>
      </c>
      <c r="H934" s="663" t="s">
        <v>2685</v>
      </c>
      <c r="I934" s="663" t="s">
        <v>2686</v>
      </c>
      <c r="J934" s="663" t="s">
        <v>2687</v>
      </c>
      <c r="K934" s="663" t="s">
        <v>2688</v>
      </c>
      <c r="L934" s="665">
        <v>218.9</v>
      </c>
      <c r="M934" s="665">
        <v>23</v>
      </c>
      <c r="N934" s="666">
        <v>5034.7</v>
      </c>
    </row>
    <row r="935" spans="1:14" ht="14.4" customHeight="1" x14ac:dyDescent="0.3">
      <c r="A935" s="661" t="s">
        <v>543</v>
      </c>
      <c r="B935" s="662" t="s">
        <v>2791</v>
      </c>
      <c r="C935" s="663" t="s">
        <v>565</v>
      </c>
      <c r="D935" s="664" t="s">
        <v>2797</v>
      </c>
      <c r="E935" s="663" t="s">
        <v>571</v>
      </c>
      <c r="F935" s="664" t="s">
        <v>2798</v>
      </c>
      <c r="G935" s="663" t="s">
        <v>576</v>
      </c>
      <c r="H935" s="663" t="s">
        <v>1716</v>
      </c>
      <c r="I935" s="663" t="s">
        <v>1716</v>
      </c>
      <c r="J935" s="663" t="s">
        <v>1717</v>
      </c>
      <c r="K935" s="663" t="s">
        <v>1347</v>
      </c>
      <c r="L935" s="665">
        <v>391.23226948873065</v>
      </c>
      <c r="M935" s="665">
        <v>21</v>
      </c>
      <c r="N935" s="666">
        <v>8215.877659263344</v>
      </c>
    </row>
    <row r="936" spans="1:14" ht="14.4" customHeight="1" x14ac:dyDescent="0.3">
      <c r="A936" s="661" t="s">
        <v>543</v>
      </c>
      <c r="B936" s="662" t="s">
        <v>2791</v>
      </c>
      <c r="C936" s="663" t="s">
        <v>565</v>
      </c>
      <c r="D936" s="664" t="s">
        <v>2797</v>
      </c>
      <c r="E936" s="663" t="s">
        <v>571</v>
      </c>
      <c r="F936" s="664" t="s">
        <v>2798</v>
      </c>
      <c r="G936" s="663" t="s">
        <v>576</v>
      </c>
      <c r="H936" s="663" t="s">
        <v>1775</v>
      </c>
      <c r="I936" s="663" t="s">
        <v>1775</v>
      </c>
      <c r="J936" s="663" t="s">
        <v>1776</v>
      </c>
      <c r="K936" s="663" t="s">
        <v>1777</v>
      </c>
      <c r="L936" s="665">
        <v>247.5</v>
      </c>
      <c r="M936" s="665">
        <v>15</v>
      </c>
      <c r="N936" s="666">
        <v>3712.5</v>
      </c>
    </row>
    <row r="937" spans="1:14" ht="14.4" customHeight="1" x14ac:dyDescent="0.3">
      <c r="A937" s="661" t="s">
        <v>543</v>
      </c>
      <c r="B937" s="662" t="s">
        <v>2791</v>
      </c>
      <c r="C937" s="663" t="s">
        <v>565</v>
      </c>
      <c r="D937" s="664" t="s">
        <v>2797</v>
      </c>
      <c r="E937" s="663" t="s">
        <v>571</v>
      </c>
      <c r="F937" s="664" t="s">
        <v>2798</v>
      </c>
      <c r="G937" s="663" t="s">
        <v>576</v>
      </c>
      <c r="H937" s="663" t="s">
        <v>2696</v>
      </c>
      <c r="I937" s="663" t="s">
        <v>2696</v>
      </c>
      <c r="J937" s="663" t="s">
        <v>1476</v>
      </c>
      <c r="K937" s="663" t="s">
        <v>2697</v>
      </c>
      <c r="L937" s="665">
        <v>418</v>
      </c>
      <c r="M937" s="665">
        <v>1</v>
      </c>
      <c r="N937" s="666">
        <v>418</v>
      </c>
    </row>
    <row r="938" spans="1:14" ht="14.4" customHeight="1" x14ac:dyDescent="0.3">
      <c r="A938" s="661" t="s">
        <v>543</v>
      </c>
      <c r="B938" s="662" t="s">
        <v>2791</v>
      </c>
      <c r="C938" s="663" t="s">
        <v>565</v>
      </c>
      <c r="D938" s="664" t="s">
        <v>2797</v>
      </c>
      <c r="E938" s="663" t="s">
        <v>571</v>
      </c>
      <c r="F938" s="664" t="s">
        <v>2798</v>
      </c>
      <c r="G938" s="663" t="s">
        <v>576</v>
      </c>
      <c r="H938" s="663" t="s">
        <v>2698</v>
      </c>
      <c r="I938" s="663" t="s">
        <v>624</v>
      </c>
      <c r="J938" s="663" t="s">
        <v>2699</v>
      </c>
      <c r="K938" s="663"/>
      <c r="L938" s="665">
        <v>58.180017605283027</v>
      </c>
      <c r="M938" s="665">
        <v>4</v>
      </c>
      <c r="N938" s="666">
        <v>232.72007042113211</v>
      </c>
    </row>
    <row r="939" spans="1:14" ht="14.4" customHeight="1" x14ac:dyDescent="0.3">
      <c r="A939" s="661" t="s">
        <v>543</v>
      </c>
      <c r="B939" s="662" t="s">
        <v>2791</v>
      </c>
      <c r="C939" s="663" t="s">
        <v>565</v>
      </c>
      <c r="D939" s="664" t="s">
        <v>2797</v>
      </c>
      <c r="E939" s="663" t="s">
        <v>571</v>
      </c>
      <c r="F939" s="664" t="s">
        <v>2798</v>
      </c>
      <c r="G939" s="663" t="s">
        <v>576</v>
      </c>
      <c r="H939" s="663" t="s">
        <v>2700</v>
      </c>
      <c r="I939" s="663" t="s">
        <v>2700</v>
      </c>
      <c r="J939" s="663" t="s">
        <v>2701</v>
      </c>
      <c r="K939" s="663" t="s">
        <v>2702</v>
      </c>
      <c r="L939" s="665">
        <v>165</v>
      </c>
      <c r="M939" s="665">
        <v>11</v>
      </c>
      <c r="N939" s="666">
        <v>1815</v>
      </c>
    </row>
    <row r="940" spans="1:14" ht="14.4" customHeight="1" x14ac:dyDescent="0.3">
      <c r="A940" s="661" t="s">
        <v>543</v>
      </c>
      <c r="B940" s="662" t="s">
        <v>2791</v>
      </c>
      <c r="C940" s="663" t="s">
        <v>565</v>
      </c>
      <c r="D940" s="664" t="s">
        <v>2797</v>
      </c>
      <c r="E940" s="663" t="s">
        <v>571</v>
      </c>
      <c r="F940" s="664" t="s">
        <v>2798</v>
      </c>
      <c r="G940" s="663" t="s">
        <v>576</v>
      </c>
      <c r="H940" s="663" t="s">
        <v>1813</v>
      </c>
      <c r="I940" s="663" t="s">
        <v>1813</v>
      </c>
      <c r="J940" s="663" t="s">
        <v>1814</v>
      </c>
      <c r="K940" s="663" t="s">
        <v>1815</v>
      </c>
      <c r="L940" s="665">
        <v>2687.26</v>
      </c>
      <c r="M940" s="665">
        <v>2</v>
      </c>
      <c r="N940" s="666">
        <v>5374.52</v>
      </c>
    </row>
    <row r="941" spans="1:14" ht="14.4" customHeight="1" x14ac:dyDescent="0.3">
      <c r="A941" s="661" t="s">
        <v>543</v>
      </c>
      <c r="B941" s="662" t="s">
        <v>2791</v>
      </c>
      <c r="C941" s="663" t="s">
        <v>565</v>
      </c>
      <c r="D941" s="664" t="s">
        <v>2797</v>
      </c>
      <c r="E941" s="663" t="s">
        <v>571</v>
      </c>
      <c r="F941" s="664" t="s">
        <v>2798</v>
      </c>
      <c r="G941" s="663" t="s">
        <v>576</v>
      </c>
      <c r="H941" s="663" t="s">
        <v>2788</v>
      </c>
      <c r="I941" s="663" t="s">
        <v>2788</v>
      </c>
      <c r="J941" s="663" t="s">
        <v>2789</v>
      </c>
      <c r="K941" s="663" t="s">
        <v>2790</v>
      </c>
      <c r="L941" s="665">
        <v>48.58</v>
      </c>
      <c r="M941" s="665">
        <v>8</v>
      </c>
      <c r="N941" s="666">
        <v>388.64</v>
      </c>
    </row>
    <row r="942" spans="1:14" ht="14.4" customHeight="1" x14ac:dyDescent="0.3">
      <c r="A942" s="661" t="s">
        <v>543</v>
      </c>
      <c r="B942" s="662" t="s">
        <v>2791</v>
      </c>
      <c r="C942" s="663" t="s">
        <v>565</v>
      </c>
      <c r="D942" s="664" t="s">
        <v>2797</v>
      </c>
      <c r="E942" s="663" t="s">
        <v>571</v>
      </c>
      <c r="F942" s="664" t="s">
        <v>2798</v>
      </c>
      <c r="G942" s="663" t="s">
        <v>576</v>
      </c>
      <c r="H942" s="663" t="s">
        <v>1862</v>
      </c>
      <c r="I942" s="663" t="s">
        <v>1862</v>
      </c>
      <c r="J942" s="663" t="s">
        <v>1863</v>
      </c>
      <c r="K942" s="663" t="s">
        <v>817</v>
      </c>
      <c r="L942" s="665">
        <v>62.21</v>
      </c>
      <c r="M942" s="665">
        <v>3</v>
      </c>
      <c r="N942" s="666">
        <v>186.63</v>
      </c>
    </row>
    <row r="943" spans="1:14" ht="14.4" customHeight="1" x14ac:dyDescent="0.3">
      <c r="A943" s="661" t="s">
        <v>543</v>
      </c>
      <c r="B943" s="662" t="s">
        <v>2791</v>
      </c>
      <c r="C943" s="663" t="s">
        <v>565</v>
      </c>
      <c r="D943" s="664" t="s">
        <v>2797</v>
      </c>
      <c r="E943" s="663" t="s">
        <v>571</v>
      </c>
      <c r="F943" s="664" t="s">
        <v>2798</v>
      </c>
      <c r="G943" s="663" t="s">
        <v>576</v>
      </c>
      <c r="H943" s="663" t="s">
        <v>2711</v>
      </c>
      <c r="I943" s="663" t="s">
        <v>2711</v>
      </c>
      <c r="J943" s="663" t="s">
        <v>2712</v>
      </c>
      <c r="K943" s="663" t="s">
        <v>2713</v>
      </c>
      <c r="L943" s="665">
        <v>264.99</v>
      </c>
      <c r="M943" s="665">
        <v>4</v>
      </c>
      <c r="N943" s="666">
        <v>1059.96</v>
      </c>
    </row>
    <row r="944" spans="1:14" ht="14.4" customHeight="1" x14ac:dyDescent="0.3">
      <c r="A944" s="661" t="s">
        <v>543</v>
      </c>
      <c r="B944" s="662" t="s">
        <v>2791</v>
      </c>
      <c r="C944" s="663" t="s">
        <v>565</v>
      </c>
      <c r="D944" s="664" t="s">
        <v>2797</v>
      </c>
      <c r="E944" s="663" t="s">
        <v>571</v>
      </c>
      <c r="F944" s="664" t="s">
        <v>2798</v>
      </c>
      <c r="G944" s="663" t="s">
        <v>576</v>
      </c>
      <c r="H944" s="663" t="s">
        <v>632</v>
      </c>
      <c r="I944" s="663" t="s">
        <v>632</v>
      </c>
      <c r="J944" s="663" t="s">
        <v>633</v>
      </c>
      <c r="K944" s="663" t="s">
        <v>634</v>
      </c>
      <c r="L944" s="665">
        <v>264</v>
      </c>
      <c r="M944" s="665">
        <v>54</v>
      </c>
      <c r="N944" s="666">
        <v>14256</v>
      </c>
    </row>
    <row r="945" spans="1:14" ht="14.4" customHeight="1" x14ac:dyDescent="0.3">
      <c r="A945" s="661" t="s">
        <v>543</v>
      </c>
      <c r="B945" s="662" t="s">
        <v>2791</v>
      </c>
      <c r="C945" s="663" t="s">
        <v>565</v>
      </c>
      <c r="D945" s="664" t="s">
        <v>2797</v>
      </c>
      <c r="E945" s="663" t="s">
        <v>571</v>
      </c>
      <c r="F945" s="664" t="s">
        <v>2798</v>
      </c>
      <c r="G945" s="663" t="s">
        <v>635</v>
      </c>
      <c r="H945" s="663" t="s">
        <v>2725</v>
      </c>
      <c r="I945" s="663" t="s">
        <v>2726</v>
      </c>
      <c r="J945" s="663" t="s">
        <v>2727</v>
      </c>
      <c r="K945" s="663" t="s">
        <v>2728</v>
      </c>
      <c r="L945" s="665">
        <v>50.170000000000016</v>
      </c>
      <c r="M945" s="665">
        <v>2</v>
      </c>
      <c r="N945" s="666">
        <v>100.34000000000003</v>
      </c>
    </row>
    <row r="946" spans="1:14" ht="14.4" customHeight="1" thickBot="1" x14ac:dyDescent="0.35">
      <c r="A946" s="667" t="s">
        <v>543</v>
      </c>
      <c r="B946" s="668" t="s">
        <v>2791</v>
      </c>
      <c r="C946" s="669" t="s">
        <v>565</v>
      </c>
      <c r="D946" s="670" t="s">
        <v>2797</v>
      </c>
      <c r="E946" s="669" t="s">
        <v>571</v>
      </c>
      <c r="F946" s="670" t="s">
        <v>2798</v>
      </c>
      <c r="G946" s="669" t="s">
        <v>635</v>
      </c>
      <c r="H946" s="669" t="s">
        <v>2192</v>
      </c>
      <c r="I946" s="669" t="s">
        <v>2192</v>
      </c>
      <c r="J946" s="669" t="s">
        <v>2193</v>
      </c>
      <c r="K946" s="669" t="s">
        <v>2194</v>
      </c>
      <c r="L946" s="671">
        <v>273.89999999999998</v>
      </c>
      <c r="M946" s="671">
        <v>3</v>
      </c>
      <c r="N946" s="672">
        <v>821.69999999999993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2805</v>
      </c>
      <c r="B5" s="659">
        <v>912068.10619389894</v>
      </c>
      <c r="C5" s="677">
        <v>0.24539193435138898</v>
      </c>
      <c r="D5" s="659">
        <v>2804713.0040110643</v>
      </c>
      <c r="E5" s="677">
        <v>0.75460806564861105</v>
      </c>
      <c r="F5" s="660">
        <v>3716781.110204963</v>
      </c>
    </row>
    <row r="6" spans="1:6" ht="14.4" customHeight="1" x14ac:dyDescent="0.3">
      <c r="A6" s="688" t="s">
        <v>2806</v>
      </c>
      <c r="B6" s="665">
        <v>327046.28146146797</v>
      </c>
      <c r="C6" s="678">
        <v>0.99667128424304896</v>
      </c>
      <c r="D6" s="665">
        <v>1092.28</v>
      </c>
      <c r="E6" s="678">
        <v>3.3287157569509306E-3</v>
      </c>
      <c r="F6" s="666">
        <v>328138.56146146799</v>
      </c>
    </row>
    <row r="7" spans="1:6" ht="14.4" customHeight="1" x14ac:dyDescent="0.3">
      <c r="A7" s="688" t="s">
        <v>2807</v>
      </c>
      <c r="B7" s="665">
        <v>24340.694989118674</v>
      </c>
      <c r="C7" s="678">
        <v>2.2759763848323913E-2</v>
      </c>
      <c r="D7" s="665">
        <v>1045120.9721586794</v>
      </c>
      <c r="E7" s="678">
        <v>0.9772402361516761</v>
      </c>
      <c r="F7" s="666">
        <v>1069461.667147798</v>
      </c>
    </row>
    <row r="8" spans="1:6" ht="14.4" customHeight="1" x14ac:dyDescent="0.3">
      <c r="A8" s="688" t="s">
        <v>2808</v>
      </c>
      <c r="B8" s="665">
        <v>10424.958710039016</v>
      </c>
      <c r="C8" s="678">
        <v>7.6783714713736552E-3</v>
      </c>
      <c r="D8" s="665">
        <v>1347279.4384925619</v>
      </c>
      <c r="E8" s="678">
        <v>0.99232162852862638</v>
      </c>
      <c r="F8" s="666">
        <v>1357704.397202601</v>
      </c>
    </row>
    <row r="9" spans="1:6" ht="14.4" customHeight="1" x14ac:dyDescent="0.3">
      <c r="A9" s="688" t="s">
        <v>2809</v>
      </c>
      <c r="B9" s="665">
        <v>149.53000000000003</v>
      </c>
      <c r="C9" s="678">
        <v>2.8347681589177914E-2</v>
      </c>
      <c r="D9" s="665">
        <v>5125.3281759534439</v>
      </c>
      <c r="E9" s="678">
        <v>0.97165231841082211</v>
      </c>
      <c r="F9" s="666">
        <v>5274.8581759534436</v>
      </c>
    </row>
    <row r="10" spans="1:6" ht="14.4" customHeight="1" thickBot="1" x14ac:dyDescent="0.35">
      <c r="A10" s="689" t="s">
        <v>2810</v>
      </c>
      <c r="B10" s="680">
        <v>103.32090428043226</v>
      </c>
      <c r="C10" s="681">
        <v>5.9718259673717522E-2</v>
      </c>
      <c r="D10" s="680">
        <v>1626.8183336167601</v>
      </c>
      <c r="E10" s="681">
        <v>0.94028174032628253</v>
      </c>
      <c r="F10" s="682">
        <v>1730.1392378971923</v>
      </c>
    </row>
    <row r="11" spans="1:6" ht="14.4" customHeight="1" thickBot="1" x14ac:dyDescent="0.35">
      <c r="A11" s="683" t="s">
        <v>3</v>
      </c>
      <c r="B11" s="684">
        <v>1274132.8922588052</v>
      </c>
      <c r="C11" s="685">
        <v>0.19665304047751025</v>
      </c>
      <c r="D11" s="684">
        <v>5204957.8411718765</v>
      </c>
      <c r="E11" s="685">
        <v>0.80334695952248991</v>
      </c>
      <c r="F11" s="686">
        <v>6479090.7334306808</v>
      </c>
    </row>
    <row r="12" spans="1:6" ht="14.4" customHeight="1" thickBot="1" x14ac:dyDescent="0.35"/>
    <row r="13" spans="1:6" ht="14.4" customHeight="1" x14ac:dyDescent="0.3">
      <c r="A13" s="687" t="s">
        <v>2811</v>
      </c>
      <c r="B13" s="659">
        <v>793898.14376431587</v>
      </c>
      <c r="C13" s="677">
        <v>0.80288832215161898</v>
      </c>
      <c r="D13" s="659">
        <v>194904.55999999997</v>
      </c>
      <c r="E13" s="677">
        <v>0.19711167784838104</v>
      </c>
      <c r="F13" s="660">
        <v>988802.70376431581</v>
      </c>
    </row>
    <row r="14" spans="1:6" ht="14.4" customHeight="1" x14ac:dyDescent="0.3">
      <c r="A14" s="688" t="s">
        <v>2812</v>
      </c>
      <c r="B14" s="665">
        <v>344662.34655341099</v>
      </c>
      <c r="C14" s="678">
        <v>0.1573411593565533</v>
      </c>
      <c r="D14" s="665">
        <v>1845879.2</v>
      </c>
      <c r="E14" s="678">
        <v>0.84265884064344665</v>
      </c>
      <c r="F14" s="666">
        <v>2190541.5465534111</v>
      </c>
    </row>
    <row r="15" spans="1:6" ht="14.4" customHeight="1" x14ac:dyDescent="0.3">
      <c r="A15" s="688" t="s">
        <v>2813</v>
      </c>
      <c r="B15" s="665">
        <v>68228.529293857646</v>
      </c>
      <c r="C15" s="678">
        <v>0.64640774088751263</v>
      </c>
      <c r="D15" s="665">
        <v>37321.768108491575</v>
      </c>
      <c r="E15" s="678">
        <v>0.35359225911248748</v>
      </c>
      <c r="F15" s="666">
        <v>105550.29740234921</v>
      </c>
    </row>
    <row r="16" spans="1:6" ht="14.4" customHeight="1" x14ac:dyDescent="0.3">
      <c r="A16" s="688" t="s">
        <v>2814</v>
      </c>
      <c r="B16" s="665">
        <v>46286.505660540817</v>
      </c>
      <c r="C16" s="678">
        <v>0.19277384902179701</v>
      </c>
      <c r="D16" s="665">
        <v>193821.29887526625</v>
      </c>
      <c r="E16" s="678">
        <v>0.80722615097820305</v>
      </c>
      <c r="F16" s="666">
        <v>240107.80453580705</v>
      </c>
    </row>
    <row r="17" spans="1:6" ht="14.4" customHeight="1" x14ac:dyDescent="0.3">
      <c r="A17" s="688" t="s">
        <v>2815</v>
      </c>
      <c r="B17" s="665">
        <v>5195.2511525801747</v>
      </c>
      <c r="C17" s="678">
        <v>1</v>
      </c>
      <c r="D17" s="665"/>
      <c r="E17" s="678">
        <v>0</v>
      </c>
      <c r="F17" s="666">
        <v>5195.2511525801747</v>
      </c>
    </row>
    <row r="18" spans="1:6" ht="14.4" customHeight="1" x14ac:dyDescent="0.3">
      <c r="A18" s="688" t="s">
        <v>2816</v>
      </c>
      <c r="B18" s="665">
        <v>5065.83</v>
      </c>
      <c r="C18" s="678">
        <v>1</v>
      </c>
      <c r="D18" s="665"/>
      <c r="E18" s="678">
        <v>0</v>
      </c>
      <c r="F18" s="666">
        <v>5065.83</v>
      </c>
    </row>
    <row r="19" spans="1:6" ht="14.4" customHeight="1" x14ac:dyDescent="0.3">
      <c r="A19" s="688" t="s">
        <v>2817</v>
      </c>
      <c r="B19" s="665">
        <v>4130.5</v>
      </c>
      <c r="C19" s="678">
        <v>1</v>
      </c>
      <c r="D19" s="665"/>
      <c r="E19" s="678">
        <v>0</v>
      </c>
      <c r="F19" s="666">
        <v>4130.5</v>
      </c>
    </row>
    <row r="20" spans="1:6" ht="14.4" customHeight="1" x14ac:dyDescent="0.3">
      <c r="A20" s="688" t="s">
        <v>2818</v>
      </c>
      <c r="B20" s="665">
        <v>2550.5049298190888</v>
      </c>
      <c r="C20" s="678">
        <v>0.68337096006076636</v>
      </c>
      <c r="D20" s="665">
        <v>1181.7357986899101</v>
      </c>
      <c r="E20" s="678">
        <v>0.31662903993923358</v>
      </c>
      <c r="F20" s="666">
        <v>3732.2407285089989</v>
      </c>
    </row>
    <row r="21" spans="1:6" ht="14.4" customHeight="1" x14ac:dyDescent="0.3">
      <c r="A21" s="688" t="s">
        <v>2819</v>
      </c>
      <c r="B21" s="665">
        <v>2321.4480000000003</v>
      </c>
      <c r="C21" s="678">
        <v>0.78356123196431116</v>
      </c>
      <c r="D21" s="665">
        <v>641.24069017467559</v>
      </c>
      <c r="E21" s="678">
        <v>0.2164387680356889</v>
      </c>
      <c r="F21" s="666">
        <v>2962.6886901746757</v>
      </c>
    </row>
    <row r="22" spans="1:6" ht="14.4" customHeight="1" x14ac:dyDescent="0.3">
      <c r="A22" s="688" t="s">
        <v>2820</v>
      </c>
      <c r="B22" s="665">
        <v>1472.672</v>
      </c>
      <c r="C22" s="678">
        <v>0.69063916875983655</v>
      </c>
      <c r="D22" s="665">
        <v>659.66000000000008</v>
      </c>
      <c r="E22" s="678">
        <v>0.30936083124016334</v>
      </c>
      <c r="F22" s="666">
        <v>2132.3320000000003</v>
      </c>
    </row>
    <row r="23" spans="1:6" ht="14.4" customHeight="1" x14ac:dyDescent="0.3">
      <c r="A23" s="688" t="s">
        <v>2821</v>
      </c>
      <c r="B23" s="665">
        <v>154</v>
      </c>
      <c r="C23" s="678">
        <v>1</v>
      </c>
      <c r="D23" s="665"/>
      <c r="E23" s="678">
        <v>0</v>
      </c>
      <c r="F23" s="666">
        <v>154</v>
      </c>
    </row>
    <row r="24" spans="1:6" ht="14.4" customHeight="1" x14ac:dyDescent="0.3">
      <c r="A24" s="688" t="s">
        <v>2822</v>
      </c>
      <c r="B24" s="665">
        <v>103.32090428043226</v>
      </c>
      <c r="C24" s="678">
        <v>0.14105995784435002</v>
      </c>
      <c r="D24" s="665">
        <v>629.13999999999987</v>
      </c>
      <c r="E24" s="678">
        <v>0.85894004215565001</v>
      </c>
      <c r="F24" s="666">
        <v>732.46090428043215</v>
      </c>
    </row>
    <row r="25" spans="1:6" ht="14.4" customHeight="1" x14ac:dyDescent="0.3">
      <c r="A25" s="688" t="s">
        <v>2823</v>
      </c>
      <c r="B25" s="665">
        <v>63.84</v>
      </c>
      <c r="C25" s="678">
        <v>1</v>
      </c>
      <c r="D25" s="665"/>
      <c r="E25" s="678">
        <v>0</v>
      </c>
      <c r="F25" s="666">
        <v>63.84</v>
      </c>
    </row>
    <row r="26" spans="1:6" ht="14.4" customHeight="1" x14ac:dyDescent="0.3">
      <c r="A26" s="688" t="s">
        <v>2824</v>
      </c>
      <c r="B26" s="665"/>
      <c r="C26" s="678">
        <v>0</v>
      </c>
      <c r="D26" s="665">
        <v>63.120000000000012</v>
      </c>
      <c r="E26" s="678">
        <v>1</v>
      </c>
      <c r="F26" s="666">
        <v>63.120000000000012</v>
      </c>
    </row>
    <row r="27" spans="1:6" ht="14.4" customHeight="1" x14ac:dyDescent="0.3">
      <c r="A27" s="688" t="s">
        <v>2825</v>
      </c>
      <c r="B27" s="665"/>
      <c r="C27" s="678">
        <v>0</v>
      </c>
      <c r="D27" s="665">
        <v>158.12</v>
      </c>
      <c r="E27" s="678">
        <v>1</v>
      </c>
      <c r="F27" s="666">
        <v>158.12</v>
      </c>
    </row>
    <row r="28" spans="1:6" ht="14.4" customHeight="1" x14ac:dyDescent="0.3">
      <c r="A28" s="688" t="s">
        <v>2826</v>
      </c>
      <c r="B28" s="665"/>
      <c r="C28" s="678">
        <v>0</v>
      </c>
      <c r="D28" s="665">
        <v>954.05</v>
      </c>
      <c r="E28" s="678">
        <v>1</v>
      </c>
      <c r="F28" s="666">
        <v>954.05</v>
      </c>
    </row>
    <row r="29" spans="1:6" ht="14.4" customHeight="1" x14ac:dyDescent="0.3">
      <c r="A29" s="688" t="s">
        <v>2827</v>
      </c>
      <c r="B29" s="665"/>
      <c r="C29" s="678">
        <v>0</v>
      </c>
      <c r="D29" s="665">
        <v>254.25</v>
      </c>
      <c r="E29" s="678">
        <v>1</v>
      </c>
      <c r="F29" s="666">
        <v>254.25</v>
      </c>
    </row>
    <row r="30" spans="1:6" ht="14.4" customHeight="1" x14ac:dyDescent="0.3">
      <c r="A30" s="688" t="s">
        <v>2828</v>
      </c>
      <c r="B30" s="665"/>
      <c r="C30" s="678">
        <v>0</v>
      </c>
      <c r="D30" s="665">
        <v>10626</v>
      </c>
      <c r="E30" s="678">
        <v>1</v>
      </c>
      <c r="F30" s="666">
        <v>10626</v>
      </c>
    </row>
    <row r="31" spans="1:6" ht="14.4" customHeight="1" x14ac:dyDescent="0.3">
      <c r="A31" s="688" t="s">
        <v>2829</v>
      </c>
      <c r="B31" s="665"/>
      <c r="C31" s="678">
        <v>0</v>
      </c>
      <c r="D31" s="665">
        <v>31.64</v>
      </c>
      <c r="E31" s="678">
        <v>1</v>
      </c>
      <c r="F31" s="666">
        <v>31.64</v>
      </c>
    </row>
    <row r="32" spans="1:6" ht="14.4" customHeight="1" x14ac:dyDescent="0.3">
      <c r="A32" s="688" t="s">
        <v>2830</v>
      </c>
      <c r="B32" s="665"/>
      <c r="C32" s="678">
        <v>0</v>
      </c>
      <c r="D32" s="665">
        <v>287934.74339319771</v>
      </c>
      <c r="E32" s="678">
        <v>1</v>
      </c>
      <c r="F32" s="666">
        <v>287934.74339319771</v>
      </c>
    </row>
    <row r="33" spans="1:6" ht="14.4" customHeight="1" x14ac:dyDescent="0.3">
      <c r="A33" s="688" t="s">
        <v>2831</v>
      </c>
      <c r="B33" s="665"/>
      <c r="C33" s="678">
        <v>0</v>
      </c>
      <c r="D33" s="665">
        <v>820.66</v>
      </c>
      <c r="E33" s="678">
        <v>1</v>
      </c>
      <c r="F33" s="666">
        <v>820.66</v>
      </c>
    </row>
    <row r="34" spans="1:6" ht="14.4" customHeight="1" x14ac:dyDescent="0.3">
      <c r="A34" s="688" t="s">
        <v>2832</v>
      </c>
      <c r="B34" s="665"/>
      <c r="C34" s="678">
        <v>0</v>
      </c>
      <c r="D34" s="665">
        <v>77.810283751078302</v>
      </c>
      <c r="E34" s="678">
        <v>1</v>
      </c>
      <c r="F34" s="666">
        <v>77.810283751078302</v>
      </c>
    </row>
    <row r="35" spans="1:6" ht="14.4" customHeight="1" x14ac:dyDescent="0.3">
      <c r="A35" s="688" t="s">
        <v>2833</v>
      </c>
      <c r="B35" s="665"/>
      <c r="C35" s="678">
        <v>0</v>
      </c>
      <c r="D35" s="665">
        <v>315.69000000000011</v>
      </c>
      <c r="E35" s="678">
        <v>1</v>
      </c>
      <c r="F35" s="666">
        <v>315.69000000000011</v>
      </c>
    </row>
    <row r="36" spans="1:6" ht="14.4" customHeight="1" x14ac:dyDescent="0.3">
      <c r="A36" s="688" t="s">
        <v>2834</v>
      </c>
      <c r="B36" s="665"/>
      <c r="C36" s="678">
        <v>0</v>
      </c>
      <c r="D36" s="665">
        <v>14971</v>
      </c>
      <c r="E36" s="678">
        <v>1</v>
      </c>
      <c r="F36" s="666">
        <v>14971</v>
      </c>
    </row>
    <row r="37" spans="1:6" ht="14.4" customHeight="1" x14ac:dyDescent="0.3">
      <c r="A37" s="688" t="s">
        <v>2835</v>
      </c>
      <c r="B37" s="665"/>
      <c r="C37" s="678">
        <v>0</v>
      </c>
      <c r="D37" s="665">
        <v>22000</v>
      </c>
      <c r="E37" s="678">
        <v>1</v>
      </c>
      <c r="F37" s="666">
        <v>22000</v>
      </c>
    </row>
    <row r="38" spans="1:6" ht="14.4" customHeight="1" x14ac:dyDescent="0.3">
      <c r="A38" s="688" t="s">
        <v>2836</v>
      </c>
      <c r="B38" s="665"/>
      <c r="C38" s="678">
        <v>0</v>
      </c>
      <c r="D38" s="665">
        <v>74274.304168502262</v>
      </c>
      <c r="E38" s="678">
        <v>1</v>
      </c>
      <c r="F38" s="666">
        <v>74274.304168502262</v>
      </c>
    </row>
    <row r="39" spans="1:6" ht="14.4" customHeight="1" x14ac:dyDescent="0.3">
      <c r="A39" s="688" t="s">
        <v>2837</v>
      </c>
      <c r="B39" s="665"/>
      <c r="C39" s="678">
        <v>0</v>
      </c>
      <c r="D39" s="665">
        <v>24013.373322681193</v>
      </c>
      <c r="E39" s="678">
        <v>1</v>
      </c>
      <c r="F39" s="666">
        <v>24013.373322681193</v>
      </c>
    </row>
    <row r="40" spans="1:6" ht="14.4" customHeight="1" x14ac:dyDescent="0.3">
      <c r="A40" s="688" t="s">
        <v>2838</v>
      </c>
      <c r="B40" s="665"/>
      <c r="C40" s="678">
        <v>0</v>
      </c>
      <c r="D40" s="665">
        <v>906491.32833735051</v>
      </c>
      <c r="E40" s="678">
        <v>1</v>
      </c>
      <c r="F40" s="666">
        <v>906491.32833735051</v>
      </c>
    </row>
    <row r="41" spans="1:6" ht="14.4" customHeight="1" x14ac:dyDescent="0.3">
      <c r="A41" s="688" t="s">
        <v>2839</v>
      </c>
      <c r="B41" s="665"/>
      <c r="C41" s="678">
        <v>0</v>
      </c>
      <c r="D41" s="665">
        <v>2119.2508596151688</v>
      </c>
      <c r="E41" s="678">
        <v>1</v>
      </c>
      <c r="F41" s="666">
        <v>2119.2508596151688</v>
      </c>
    </row>
    <row r="42" spans="1:6" ht="14.4" customHeight="1" x14ac:dyDescent="0.3">
      <c r="A42" s="688" t="s">
        <v>2840</v>
      </c>
      <c r="B42" s="665"/>
      <c r="C42" s="678">
        <v>0</v>
      </c>
      <c r="D42" s="665">
        <v>483.52872709365283</v>
      </c>
      <c r="E42" s="678">
        <v>1</v>
      </c>
      <c r="F42" s="666">
        <v>483.52872709365283</v>
      </c>
    </row>
    <row r="43" spans="1:6" ht="14.4" customHeight="1" x14ac:dyDescent="0.3">
      <c r="A43" s="688" t="s">
        <v>2841</v>
      </c>
      <c r="B43" s="665"/>
      <c r="C43" s="678">
        <v>0</v>
      </c>
      <c r="D43" s="665">
        <v>598680.39</v>
      </c>
      <c r="E43" s="678">
        <v>1</v>
      </c>
      <c r="F43" s="666">
        <v>598680.39</v>
      </c>
    </row>
    <row r="44" spans="1:6" ht="14.4" customHeight="1" x14ac:dyDescent="0.3">
      <c r="A44" s="688" t="s">
        <v>2842</v>
      </c>
      <c r="B44" s="665"/>
      <c r="C44" s="678">
        <v>0</v>
      </c>
      <c r="D44" s="665">
        <v>351.56941231734578</v>
      </c>
      <c r="E44" s="678">
        <v>1</v>
      </c>
      <c r="F44" s="666">
        <v>351.56941231734578</v>
      </c>
    </row>
    <row r="45" spans="1:6" ht="14.4" customHeight="1" x14ac:dyDescent="0.3">
      <c r="A45" s="688" t="s">
        <v>2843</v>
      </c>
      <c r="B45" s="665"/>
      <c r="C45" s="678">
        <v>0</v>
      </c>
      <c r="D45" s="665">
        <v>75784.647413407758</v>
      </c>
      <c r="E45" s="678">
        <v>1</v>
      </c>
      <c r="F45" s="666">
        <v>75784.647413407758</v>
      </c>
    </row>
    <row r="46" spans="1:6" ht="14.4" customHeight="1" x14ac:dyDescent="0.3">
      <c r="A46" s="688" t="s">
        <v>2844</v>
      </c>
      <c r="B46" s="665"/>
      <c r="C46" s="678">
        <v>0</v>
      </c>
      <c r="D46" s="665">
        <v>1155.0000000000005</v>
      </c>
      <c r="E46" s="678">
        <v>1</v>
      </c>
      <c r="F46" s="666">
        <v>1155.0000000000005</v>
      </c>
    </row>
    <row r="47" spans="1:6" ht="14.4" customHeight="1" x14ac:dyDescent="0.3">
      <c r="A47" s="688" t="s">
        <v>2845</v>
      </c>
      <c r="B47" s="665"/>
      <c r="C47" s="678">
        <v>0</v>
      </c>
      <c r="D47" s="665">
        <v>25.28</v>
      </c>
      <c r="E47" s="678">
        <v>1</v>
      </c>
      <c r="F47" s="666">
        <v>25.28</v>
      </c>
    </row>
    <row r="48" spans="1:6" ht="14.4" customHeight="1" x14ac:dyDescent="0.3">
      <c r="A48" s="688" t="s">
        <v>2846</v>
      </c>
      <c r="B48" s="665"/>
      <c r="C48" s="678">
        <v>0</v>
      </c>
      <c r="D48" s="665">
        <v>38.29999999999999</v>
      </c>
      <c r="E48" s="678">
        <v>1</v>
      </c>
      <c r="F48" s="666">
        <v>38.29999999999999</v>
      </c>
    </row>
    <row r="49" spans="1:6" ht="14.4" customHeight="1" x14ac:dyDescent="0.3">
      <c r="A49" s="688" t="s">
        <v>2847</v>
      </c>
      <c r="B49" s="665"/>
      <c r="C49" s="678">
        <v>0</v>
      </c>
      <c r="D49" s="665">
        <v>42.96</v>
      </c>
      <c r="E49" s="678">
        <v>1</v>
      </c>
      <c r="F49" s="666">
        <v>42.96</v>
      </c>
    </row>
    <row r="50" spans="1:6" ht="14.4" customHeight="1" x14ac:dyDescent="0.3">
      <c r="A50" s="688" t="s">
        <v>2848</v>
      </c>
      <c r="B50" s="665"/>
      <c r="C50" s="678">
        <v>0</v>
      </c>
      <c r="D50" s="665">
        <v>8628.1296409747065</v>
      </c>
      <c r="E50" s="678">
        <v>1</v>
      </c>
      <c r="F50" s="666">
        <v>8628.1296409747065</v>
      </c>
    </row>
    <row r="51" spans="1:6" ht="14.4" customHeight="1" x14ac:dyDescent="0.3">
      <c r="A51" s="688" t="s">
        <v>2849</v>
      </c>
      <c r="B51" s="665"/>
      <c r="C51" s="678">
        <v>0</v>
      </c>
      <c r="D51" s="665">
        <v>38481.33386363637</v>
      </c>
      <c r="E51" s="678">
        <v>1</v>
      </c>
      <c r="F51" s="666">
        <v>38481.33386363637</v>
      </c>
    </row>
    <row r="52" spans="1:6" ht="14.4" customHeight="1" x14ac:dyDescent="0.3">
      <c r="A52" s="688" t="s">
        <v>2850</v>
      </c>
      <c r="B52" s="665"/>
      <c r="C52" s="678">
        <v>0</v>
      </c>
      <c r="D52" s="665">
        <v>31878</v>
      </c>
      <c r="E52" s="678">
        <v>1</v>
      </c>
      <c r="F52" s="666">
        <v>31878</v>
      </c>
    </row>
    <row r="53" spans="1:6" ht="14.4" customHeight="1" x14ac:dyDescent="0.3">
      <c r="A53" s="688" t="s">
        <v>2851</v>
      </c>
      <c r="B53" s="665"/>
      <c r="C53" s="678">
        <v>0</v>
      </c>
      <c r="D53" s="665">
        <v>23486.65</v>
      </c>
      <c r="E53" s="678">
        <v>1</v>
      </c>
      <c r="F53" s="666">
        <v>23486.65</v>
      </c>
    </row>
    <row r="54" spans="1:6" ht="14.4" customHeight="1" x14ac:dyDescent="0.3">
      <c r="A54" s="688" t="s">
        <v>2852</v>
      </c>
      <c r="B54" s="665"/>
      <c r="C54" s="678">
        <v>0</v>
      </c>
      <c r="D54" s="665">
        <v>6306.8099999999995</v>
      </c>
      <c r="E54" s="678">
        <v>1</v>
      </c>
      <c r="F54" s="666">
        <v>6306.8099999999995</v>
      </c>
    </row>
    <row r="55" spans="1:6" ht="14.4" customHeight="1" x14ac:dyDescent="0.3">
      <c r="A55" s="688" t="s">
        <v>2853</v>
      </c>
      <c r="B55" s="665"/>
      <c r="C55" s="678">
        <v>0</v>
      </c>
      <c r="D55" s="665">
        <v>85553.642558475403</v>
      </c>
      <c r="E55" s="678">
        <v>1</v>
      </c>
      <c r="F55" s="666">
        <v>85553.642558475403</v>
      </c>
    </row>
    <row r="56" spans="1:6" ht="14.4" customHeight="1" x14ac:dyDescent="0.3">
      <c r="A56" s="688" t="s">
        <v>2854</v>
      </c>
      <c r="B56" s="665"/>
      <c r="C56" s="678">
        <v>0</v>
      </c>
      <c r="D56" s="665">
        <v>263.71000000000004</v>
      </c>
      <c r="E56" s="678">
        <v>1</v>
      </c>
      <c r="F56" s="666">
        <v>263.71000000000004</v>
      </c>
    </row>
    <row r="57" spans="1:6" ht="14.4" customHeight="1" x14ac:dyDescent="0.3">
      <c r="A57" s="688" t="s">
        <v>2855</v>
      </c>
      <c r="B57" s="665"/>
      <c r="C57" s="678">
        <v>0</v>
      </c>
      <c r="D57" s="665">
        <v>33033.53</v>
      </c>
      <c r="E57" s="678">
        <v>1</v>
      </c>
      <c r="F57" s="666">
        <v>33033.53</v>
      </c>
    </row>
    <row r="58" spans="1:6" ht="14.4" customHeight="1" x14ac:dyDescent="0.3">
      <c r="A58" s="688" t="s">
        <v>2856</v>
      </c>
      <c r="B58" s="665"/>
      <c r="C58" s="678">
        <v>0</v>
      </c>
      <c r="D58" s="665">
        <v>6290.2648865398833</v>
      </c>
      <c r="E58" s="678">
        <v>1</v>
      </c>
      <c r="F58" s="666">
        <v>6290.2648865398833</v>
      </c>
    </row>
    <row r="59" spans="1:6" ht="14.4" customHeight="1" x14ac:dyDescent="0.3">
      <c r="A59" s="688" t="s">
        <v>2857</v>
      </c>
      <c r="B59" s="665"/>
      <c r="C59" s="678">
        <v>0</v>
      </c>
      <c r="D59" s="665">
        <v>871.2</v>
      </c>
      <c r="E59" s="678">
        <v>1</v>
      </c>
      <c r="F59" s="666">
        <v>871.2</v>
      </c>
    </row>
    <row r="60" spans="1:6" ht="14.4" customHeight="1" x14ac:dyDescent="0.3">
      <c r="A60" s="688" t="s">
        <v>2858</v>
      </c>
      <c r="B60" s="665"/>
      <c r="C60" s="678">
        <v>0</v>
      </c>
      <c r="D60" s="665">
        <v>119778.59930040059</v>
      </c>
      <c r="E60" s="678">
        <v>1</v>
      </c>
      <c r="F60" s="666">
        <v>119778.59930040059</v>
      </c>
    </row>
    <row r="61" spans="1:6" ht="14.4" customHeight="1" x14ac:dyDescent="0.3">
      <c r="A61" s="688" t="s">
        <v>2859</v>
      </c>
      <c r="B61" s="665"/>
      <c r="C61" s="678">
        <v>0</v>
      </c>
      <c r="D61" s="665">
        <v>2142.8000000000002</v>
      </c>
      <c r="E61" s="678">
        <v>1</v>
      </c>
      <c r="F61" s="666">
        <v>2142.8000000000002</v>
      </c>
    </row>
    <row r="62" spans="1:6" ht="14.4" customHeight="1" x14ac:dyDescent="0.3">
      <c r="A62" s="688" t="s">
        <v>2860</v>
      </c>
      <c r="B62" s="665"/>
      <c r="C62" s="678">
        <v>0</v>
      </c>
      <c r="D62" s="665">
        <v>60.000000000000028</v>
      </c>
      <c r="E62" s="678">
        <v>1</v>
      </c>
      <c r="F62" s="666">
        <v>60.000000000000028</v>
      </c>
    </row>
    <row r="63" spans="1:6" ht="14.4" customHeight="1" x14ac:dyDescent="0.3">
      <c r="A63" s="688" t="s">
        <v>2861</v>
      </c>
      <c r="B63" s="665"/>
      <c r="C63" s="678">
        <v>0</v>
      </c>
      <c r="D63" s="665">
        <v>1551</v>
      </c>
      <c r="E63" s="678">
        <v>1</v>
      </c>
      <c r="F63" s="666">
        <v>1551</v>
      </c>
    </row>
    <row r="64" spans="1:6" ht="14.4" customHeight="1" x14ac:dyDescent="0.3">
      <c r="A64" s="688" t="s">
        <v>2862</v>
      </c>
      <c r="B64" s="665"/>
      <c r="C64" s="678">
        <v>0</v>
      </c>
      <c r="D64" s="665">
        <v>40.409999999999989</v>
      </c>
      <c r="E64" s="678">
        <v>1</v>
      </c>
      <c r="F64" s="666">
        <v>40.409999999999989</v>
      </c>
    </row>
    <row r="65" spans="1:6" ht="14.4" customHeight="1" x14ac:dyDescent="0.3">
      <c r="A65" s="688" t="s">
        <v>2863</v>
      </c>
      <c r="B65" s="665"/>
      <c r="C65" s="678">
        <v>0</v>
      </c>
      <c r="D65" s="665">
        <v>748</v>
      </c>
      <c r="E65" s="678">
        <v>1</v>
      </c>
      <c r="F65" s="666">
        <v>748</v>
      </c>
    </row>
    <row r="66" spans="1:6" ht="14.4" customHeight="1" x14ac:dyDescent="0.3">
      <c r="A66" s="688" t="s">
        <v>2864</v>
      </c>
      <c r="B66" s="665"/>
      <c r="C66" s="678">
        <v>0</v>
      </c>
      <c r="D66" s="665">
        <v>420.24000000000007</v>
      </c>
      <c r="E66" s="678">
        <v>1</v>
      </c>
      <c r="F66" s="666">
        <v>420.24000000000007</v>
      </c>
    </row>
    <row r="67" spans="1:6" ht="14.4" customHeight="1" x14ac:dyDescent="0.3">
      <c r="A67" s="688" t="s">
        <v>2865</v>
      </c>
      <c r="B67" s="665"/>
      <c r="C67" s="678">
        <v>0</v>
      </c>
      <c r="D67" s="665">
        <v>232572.1749999999</v>
      </c>
      <c r="E67" s="678">
        <v>1</v>
      </c>
      <c r="F67" s="666">
        <v>232572.1749999999</v>
      </c>
    </row>
    <row r="68" spans="1:6" ht="14.4" customHeight="1" x14ac:dyDescent="0.3">
      <c r="A68" s="688" t="s">
        <v>2866</v>
      </c>
      <c r="B68" s="665"/>
      <c r="C68" s="678">
        <v>0</v>
      </c>
      <c r="D68" s="665">
        <v>430.53999999999996</v>
      </c>
      <c r="E68" s="678">
        <v>1</v>
      </c>
      <c r="F68" s="666">
        <v>430.53999999999996</v>
      </c>
    </row>
    <row r="69" spans="1:6" ht="14.4" customHeight="1" x14ac:dyDescent="0.3">
      <c r="A69" s="688" t="s">
        <v>2867</v>
      </c>
      <c r="B69" s="665"/>
      <c r="C69" s="678">
        <v>0</v>
      </c>
      <c r="D69" s="665">
        <v>39677.180299789863</v>
      </c>
      <c r="E69" s="678">
        <v>1</v>
      </c>
      <c r="F69" s="666">
        <v>39677.180299789863</v>
      </c>
    </row>
    <row r="70" spans="1:6" ht="14.4" customHeight="1" x14ac:dyDescent="0.3">
      <c r="A70" s="688" t="s">
        <v>2868</v>
      </c>
      <c r="B70" s="665"/>
      <c r="C70" s="678">
        <v>0</v>
      </c>
      <c r="D70" s="665">
        <v>190.16</v>
      </c>
      <c r="E70" s="678">
        <v>1</v>
      </c>
      <c r="F70" s="666">
        <v>190.16</v>
      </c>
    </row>
    <row r="71" spans="1:6" ht="14.4" customHeight="1" x14ac:dyDescent="0.3">
      <c r="A71" s="688" t="s">
        <v>2869</v>
      </c>
      <c r="B71" s="665"/>
      <c r="C71" s="678">
        <v>0</v>
      </c>
      <c r="D71" s="665">
        <v>202247.12832304669</v>
      </c>
      <c r="E71" s="678">
        <v>1</v>
      </c>
      <c r="F71" s="666">
        <v>202247.12832304669</v>
      </c>
    </row>
    <row r="72" spans="1:6" ht="14.4" customHeight="1" x14ac:dyDescent="0.3">
      <c r="A72" s="688" t="s">
        <v>2870</v>
      </c>
      <c r="B72" s="665"/>
      <c r="C72" s="678">
        <v>0</v>
      </c>
      <c r="D72" s="665">
        <v>99.97970793625116</v>
      </c>
      <c r="E72" s="678">
        <v>1</v>
      </c>
      <c r="F72" s="666">
        <v>99.97970793625116</v>
      </c>
    </row>
    <row r="73" spans="1:6" ht="14.4" customHeight="1" x14ac:dyDescent="0.3">
      <c r="A73" s="688" t="s">
        <v>2871</v>
      </c>
      <c r="B73" s="665"/>
      <c r="C73" s="678">
        <v>0</v>
      </c>
      <c r="D73" s="665">
        <v>31537.300308577109</v>
      </c>
      <c r="E73" s="678">
        <v>1</v>
      </c>
      <c r="F73" s="666">
        <v>31537.300308577109</v>
      </c>
    </row>
    <row r="74" spans="1:6" ht="14.4" customHeight="1" x14ac:dyDescent="0.3">
      <c r="A74" s="688" t="s">
        <v>2872</v>
      </c>
      <c r="B74" s="665"/>
      <c r="C74" s="678">
        <v>0</v>
      </c>
      <c r="D74" s="665">
        <v>5098.0332940055087</v>
      </c>
      <c r="E74" s="678">
        <v>1</v>
      </c>
      <c r="F74" s="666">
        <v>5098.0332940055087</v>
      </c>
    </row>
    <row r="75" spans="1:6" ht="14.4" customHeight="1" x14ac:dyDescent="0.3">
      <c r="A75" s="688" t="s">
        <v>2873</v>
      </c>
      <c r="B75" s="665"/>
      <c r="C75" s="678">
        <v>0</v>
      </c>
      <c r="D75" s="665">
        <v>104.50000000000011</v>
      </c>
      <c r="E75" s="678">
        <v>1</v>
      </c>
      <c r="F75" s="666">
        <v>104.50000000000011</v>
      </c>
    </row>
    <row r="76" spans="1:6" ht="14.4" customHeight="1" x14ac:dyDescent="0.3">
      <c r="A76" s="688" t="s">
        <v>2874</v>
      </c>
      <c r="B76" s="665"/>
      <c r="C76" s="678">
        <v>0</v>
      </c>
      <c r="D76" s="665">
        <v>75.91893509790161</v>
      </c>
      <c r="E76" s="678">
        <v>1</v>
      </c>
      <c r="F76" s="666">
        <v>75.91893509790161</v>
      </c>
    </row>
    <row r="77" spans="1:6" ht="14.4" customHeight="1" x14ac:dyDescent="0.3">
      <c r="A77" s="688" t="s">
        <v>2875</v>
      </c>
      <c r="B77" s="665"/>
      <c r="C77" s="678">
        <v>0</v>
      </c>
      <c r="D77" s="665">
        <v>1634.7999999999997</v>
      </c>
      <c r="E77" s="678">
        <v>1</v>
      </c>
      <c r="F77" s="666">
        <v>1634.7999999999997</v>
      </c>
    </row>
    <row r="78" spans="1:6" ht="14.4" customHeight="1" x14ac:dyDescent="0.3">
      <c r="A78" s="688" t="s">
        <v>2876</v>
      </c>
      <c r="B78" s="665"/>
      <c r="C78" s="678">
        <v>0</v>
      </c>
      <c r="D78" s="665">
        <v>446.80000000000018</v>
      </c>
      <c r="E78" s="678">
        <v>1</v>
      </c>
      <c r="F78" s="666">
        <v>446.80000000000018</v>
      </c>
    </row>
    <row r="79" spans="1:6" ht="14.4" customHeight="1" x14ac:dyDescent="0.3">
      <c r="A79" s="688" t="s">
        <v>2877</v>
      </c>
      <c r="B79" s="665"/>
      <c r="C79" s="678">
        <v>0</v>
      </c>
      <c r="D79" s="665">
        <v>5760.8099999999995</v>
      </c>
      <c r="E79" s="678">
        <v>1</v>
      </c>
      <c r="F79" s="666">
        <v>5760.8099999999995</v>
      </c>
    </row>
    <row r="80" spans="1:6" ht="14.4" customHeight="1" thickBot="1" x14ac:dyDescent="0.35">
      <c r="A80" s="689" t="s">
        <v>2878</v>
      </c>
      <c r="B80" s="680"/>
      <c r="C80" s="681">
        <v>0</v>
      </c>
      <c r="D80" s="680">
        <v>28842.575662856911</v>
      </c>
      <c r="E80" s="681">
        <v>1</v>
      </c>
      <c r="F80" s="682">
        <v>28842.575662856911</v>
      </c>
    </row>
    <row r="81" spans="1:6" ht="14.4" customHeight="1" thickBot="1" x14ac:dyDescent="0.35">
      <c r="A81" s="683" t="s">
        <v>3</v>
      </c>
      <c r="B81" s="684">
        <v>1274132.8922588052</v>
      </c>
      <c r="C81" s="685">
        <v>0.19665304047751023</v>
      </c>
      <c r="D81" s="684">
        <v>5204957.8411718765</v>
      </c>
      <c r="E81" s="685">
        <v>0.8033469595224898</v>
      </c>
      <c r="F81" s="686">
        <v>6479090.7334306818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3117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974</v>
      </c>
      <c r="G3" s="47">
        <f>SUBTOTAL(9,G6:G1048576)</f>
        <v>1274132.8922588052</v>
      </c>
      <c r="H3" s="48">
        <f>IF(M3=0,0,G3/M3)</f>
        <v>0.19665304047751017</v>
      </c>
      <c r="I3" s="47">
        <f>SUBTOTAL(9,I6:I1048576)</f>
        <v>14003.35</v>
      </c>
      <c r="J3" s="47">
        <f>SUBTOTAL(9,J6:J1048576)</f>
        <v>5204957.8411718784</v>
      </c>
      <c r="K3" s="48">
        <f>IF(M3=0,0,J3/M3)</f>
        <v>0.8033469595224898</v>
      </c>
      <c r="L3" s="47">
        <f>SUBTOTAL(9,L6:L1048576)</f>
        <v>14977.35</v>
      </c>
      <c r="M3" s="49">
        <f>SUBTOTAL(9,M6:M1048576)</f>
        <v>6479090.7334306836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548</v>
      </c>
      <c r="B6" s="656" t="s">
        <v>2879</v>
      </c>
      <c r="C6" s="656" t="s">
        <v>641</v>
      </c>
      <c r="D6" s="656" t="s">
        <v>642</v>
      </c>
      <c r="E6" s="656" t="s">
        <v>2880</v>
      </c>
      <c r="F6" s="659"/>
      <c r="G6" s="659"/>
      <c r="H6" s="677">
        <v>0</v>
      </c>
      <c r="I6" s="659">
        <v>35</v>
      </c>
      <c r="J6" s="659">
        <v>1312.3297530238954</v>
      </c>
      <c r="K6" s="677">
        <v>1</v>
      </c>
      <c r="L6" s="659">
        <v>35</v>
      </c>
      <c r="M6" s="660">
        <v>1312.3297530238954</v>
      </c>
    </row>
    <row r="7" spans="1:13" ht="14.4" customHeight="1" x14ac:dyDescent="0.3">
      <c r="A7" s="661" t="s">
        <v>548</v>
      </c>
      <c r="B7" s="662" t="s">
        <v>2879</v>
      </c>
      <c r="C7" s="662" t="s">
        <v>637</v>
      </c>
      <c r="D7" s="662" t="s">
        <v>638</v>
      </c>
      <c r="E7" s="662" t="s">
        <v>2881</v>
      </c>
      <c r="F7" s="665"/>
      <c r="G7" s="665"/>
      <c r="H7" s="678">
        <v>0</v>
      </c>
      <c r="I7" s="665">
        <v>108</v>
      </c>
      <c r="J7" s="665">
        <v>3752.9984229295496</v>
      </c>
      <c r="K7" s="678">
        <v>1</v>
      </c>
      <c r="L7" s="665">
        <v>108</v>
      </c>
      <c r="M7" s="666">
        <v>3752.9984229295496</v>
      </c>
    </row>
    <row r="8" spans="1:13" ht="14.4" customHeight="1" x14ac:dyDescent="0.3">
      <c r="A8" s="661" t="s">
        <v>548</v>
      </c>
      <c r="B8" s="662" t="s">
        <v>2882</v>
      </c>
      <c r="C8" s="662" t="s">
        <v>590</v>
      </c>
      <c r="D8" s="662" t="s">
        <v>591</v>
      </c>
      <c r="E8" s="662" t="s">
        <v>2883</v>
      </c>
      <c r="F8" s="665"/>
      <c r="G8" s="665"/>
      <c r="H8" s="678">
        <v>0</v>
      </c>
      <c r="I8" s="665">
        <v>2</v>
      </c>
      <c r="J8" s="665">
        <v>60.000000000000028</v>
      </c>
      <c r="K8" s="678">
        <v>1</v>
      </c>
      <c r="L8" s="665">
        <v>2</v>
      </c>
      <c r="M8" s="666">
        <v>60.000000000000028</v>
      </c>
    </row>
    <row r="9" spans="1:13" ht="14.4" customHeight="1" x14ac:dyDescent="0.3">
      <c r="A9" s="661" t="s">
        <v>548</v>
      </c>
      <c r="B9" s="662" t="s">
        <v>2884</v>
      </c>
      <c r="C9" s="662" t="s">
        <v>573</v>
      </c>
      <c r="D9" s="662" t="s">
        <v>2885</v>
      </c>
      <c r="E9" s="662" t="s">
        <v>2886</v>
      </c>
      <c r="F9" s="665">
        <v>1</v>
      </c>
      <c r="G9" s="665">
        <v>149.53000000000003</v>
      </c>
      <c r="H9" s="678">
        <v>1</v>
      </c>
      <c r="I9" s="665"/>
      <c r="J9" s="665"/>
      <c r="K9" s="678">
        <v>0</v>
      </c>
      <c r="L9" s="665">
        <v>1</v>
      </c>
      <c r="M9" s="666">
        <v>149.53000000000003</v>
      </c>
    </row>
    <row r="10" spans="1:13" ht="14.4" customHeight="1" x14ac:dyDescent="0.3">
      <c r="A10" s="661" t="s">
        <v>553</v>
      </c>
      <c r="B10" s="662" t="s">
        <v>2887</v>
      </c>
      <c r="C10" s="662" t="s">
        <v>2201</v>
      </c>
      <c r="D10" s="662" t="s">
        <v>2067</v>
      </c>
      <c r="E10" s="662" t="s">
        <v>2888</v>
      </c>
      <c r="F10" s="665"/>
      <c r="G10" s="665"/>
      <c r="H10" s="678">
        <v>0</v>
      </c>
      <c r="I10" s="665">
        <v>2957</v>
      </c>
      <c r="J10" s="665">
        <v>200508.0983230467</v>
      </c>
      <c r="K10" s="678">
        <v>1</v>
      </c>
      <c r="L10" s="665">
        <v>2957</v>
      </c>
      <c r="M10" s="666">
        <v>200508.0983230467</v>
      </c>
    </row>
    <row r="11" spans="1:13" ht="14.4" customHeight="1" x14ac:dyDescent="0.3">
      <c r="A11" s="661" t="s">
        <v>553</v>
      </c>
      <c r="B11" s="662" t="s">
        <v>2887</v>
      </c>
      <c r="C11" s="662" t="s">
        <v>2198</v>
      </c>
      <c r="D11" s="662" t="s">
        <v>2889</v>
      </c>
      <c r="E11" s="662" t="s">
        <v>2890</v>
      </c>
      <c r="F11" s="665"/>
      <c r="G11" s="665"/>
      <c r="H11" s="678">
        <v>0</v>
      </c>
      <c r="I11" s="665">
        <v>1</v>
      </c>
      <c r="J11" s="665">
        <v>21.64</v>
      </c>
      <c r="K11" s="678">
        <v>1</v>
      </c>
      <c r="L11" s="665">
        <v>1</v>
      </c>
      <c r="M11" s="666">
        <v>21.64</v>
      </c>
    </row>
    <row r="12" spans="1:13" ht="14.4" customHeight="1" x14ac:dyDescent="0.3">
      <c r="A12" s="661" t="s">
        <v>553</v>
      </c>
      <c r="B12" s="662" t="s">
        <v>2887</v>
      </c>
      <c r="C12" s="662" t="s">
        <v>2206</v>
      </c>
      <c r="D12" s="662" t="s">
        <v>2889</v>
      </c>
      <c r="E12" s="662" t="s">
        <v>2891</v>
      </c>
      <c r="F12" s="665"/>
      <c r="G12" s="665"/>
      <c r="H12" s="678">
        <v>0</v>
      </c>
      <c r="I12" s="665">
        <v>1</v>
      </c>
      <c r="J12" s="665">
        <v>154.31000000000003</v>
      </c>
      <c r="K12" s="678">
        <v>1</v>
      </c>
      <c r="L12" s="665">
        <v>1</v>
      </c>
      <c r="M12" s="666">
        <v>154.31000000000003</v>
      </c>
    </row>
    <row r="13" spans="1:13" ht="14.4" customHeight="1" x14ac:dyDescent="0.3">
      <c r="A13" s="661" t="s">
        <v>553</v>
      </c>
      <c r="B13" s="662" t="s">
        <v>2887</v>
      </c>
      <c r="C13" s="662" t="s">
        <v>2066</v>
      </c>
      <c r="D13" s="662" t="s">
        <v>2067</v>
      </c>
      <c r="E13" s="662" t="s">
        <v>2888</v>
      </c>
      <c r="F13" s="665"/>
      <c r="G13" s="665"/>
      <c r="H13" s="678">
        <v>0</v>
      </c>
      <c r="I13" s="665">
        <v>23</v>
      </c>
      <c r="J13" s="665">
        <v>1563.0800000000002</v>
      </c>
      <c r="K13" s="678">
        <v>1</v>
      </c>
      <c r="L13" s="665">
        <v>23</v>
      </c>
      <c r="M13" s="666">
        <v>1563.0800000000002</v>
      </c>
    </row>
    <row r="14" spans="1:13" ht="14.4" customHeight="1" x14ac:dyDescent="0.3">
      <c r="A14" s="661" t="s">
        <v>553</v>
      </c>
      <c r="B14" s="662" t="s">
        <v>2892</v>
      </c>
      <c r="C14" s="662" t="s">
        <v>2017</v>
      </c>
      <c r="D14" s="662" t="s">
        <v>2893</v>
      </c>
      <c r="E14" s="662" t="s">
        <v>2894</v>
      </c>
      <c r="F14" s="665"/>
      <c r="G14" s="665"/>
      <c r="H14" s="678">
        <v>0</v>
      </c>
      <c r="I14" s="665">
        <v>7</v>
      </c>
      <c r="J14" s="665">
        <v>446.80000000000018</v>
      </c>
      <c r="K14" s="678">
        <v>1</v>
      </c>
      <c r="L14" s="665">
        <v>7</v>
      </c>
      <c r="M14" s="666">
        <v>446.80000000000018</v>
      </c>
    </row>
    <row r="15" spans="1:13" ht="14.4" customHeight="1" x14ac:dyDescent="0.3">
      <c r="A15" s="661" t="s">
        <v>553</v>
      </c>
      <c r="B15" s="662" t="s">
        <v>2895</v>
      </c>
      <c r="C15" s="662" t="s">
        <v>2192</v>
      </c>
      <c r="D15" s="662" t="s">
        <v>2896</v>
      </c>
      <c r="E15" s="662" t="s">
        <v>2897</v>
      </c>
      <c r="F15" s="665"/>
      <c r="G15" s="665"/>
      <c r="H15" s="678">
        <v>0</v>
      </c>
      <c r="I15" s="665">
        <v>3</v>
      </c>
      <c r="J15" s="665">
        <v>821.69999999999993</v>
      </c>
      <c r="K15" s="678">
        <v>1</v>
      </c>
      <c r="L15" s="665">
        <v>3</v>
      </c>
      <c r="M15" s="666">
        <v>821.69999999999993</v>
      </c>
    </row>
    <row r="16" spans="1:13" ht="14.4" customHeight="1" x14ac:dyDescent="0.3">
      <c r="A16" s="661" t="s">
        <v>553</v>
      </c>
      <c r="B16" s="662" t="s">
        <v>2898</v>
      </c>
      <c r="C16" s="662" t="s">
        <v>653</v>
      </c>
      <c r="D16" s="662" t="s">
        <v>2899</v>
      </c>
      <c r="E16" s="662" t="s">
        <v>2900</v>
      </c>
      <c r="F16" s="665">
        <v>34</v>
      </c>
      <c r="G16" s="665">
        <v>2550.5049298190888</v>
      </c>
      <c r="H16" s="678">
        <v>0.68337096006076636</v>
      </c>
      <c r="I16" s="665">
        <v>16</v>
      </c>
      <c r="J16" s="665">
        <v>1181.7357986899101</v>
      </c>
      <c r="K16" s="678">
        <v>0.31662903993923358</v>
      </c>
      <c r="L16" s="665">
        <v>50</v>
      </c>
      <c r="M16" s="666">
        <v>3732.2407285089989</v>
      </c>
    </row>
    <row r="17" spans="1:13" ht="14.4" customHeight="1" x14ac:dyDescent="0.3">
      <c r="A17" s="661" t="s">
        <v>553</v>
      </c>
      <c r="B17" s="662" t="s">
        <v>2901</v>
      </c>
      <c r="C17" s="662" t="s">
        <v>2128</v>
      </c>
      <c r="D17" s="662" t="s">
        <v>2129</v>
      </c>
      <c r="E17" s="662" t="s">
        <v>2902</v>
      </c>
      <c r="F17" s="665"/>
      <c r="G17" s="665"/>
      <c r="H17" s="678">
        <v>0</v>
      </c>
      <c r="I17" s="665">
        <v>1</v>
      </c>
      <c r="J17" s="665">
        <v>104.50000000000011</v>
      </c>
      <c r="K17" s="678">
        <v>1</v>
      </c>
      <c r="L17" s="665">
        <v>1</v>
      </c>
      <c r="M17" s="666">
        <v>104.50000000000011</v>
      </c>
    </row>
    <row r="18" spans="1:13" ht="14.4" customHeight="1" x14ac:dyDescent="0.3">
      <c r="A18" s="661" t="s">
        <v>553</v>
      </c>
      <c r="B18" s="662" t="s">
        <v>2903</v>
      </c>
      <c r="C18" s="662" t="s">
        <v>2063</v>
      </c>
      <c r="D18" s="662" t="s">
        <v>2904</v>
      </c>
      <c r="E18" s="662" t="s">
        <v>2905</v>
      </c>
      <c r="F18" s="665"/>
      <c r="G18" s="665"/>
      <c r="H18" s="678">
        <v>0</v>
      </c>
      <c r="I18" s="665">
        <v>164</v>
      </c>
      <c r="J18" s="665">
        <v>74274.304168502262</v>
      </c>
      <c r="K18" s="678">
        <v>1</v>
      </c>
      <c r="L18" s="665">
        <v>164</v>
      </c>
      <c r="M18" s="666">
        <v>74274.304168502262</v>
      </c>
    </row>
    <row r="19" spans="1:13" ht="14.4" customHeight="1" x14ac:dyDescent="0.3">
      <c r="A19" s="661" t="s">
        <v>553</v>
      </c>
      <c r="B19" s="662" t="s">
        <v>2906</v>
      </c>
      <c r="C19" s="662" t="s">
        <v>2195</v>
      </c>
      <c r="D19" s="662" t="s">
        <v>2007</v>
      </c>
      <c r="E19" s="662" t="s">
        <v>2907</v>
      </c>
      <c r="F19" s="665"/>
      <c r="G19" s="665"/>
      <c r="H19" s="678">
        <v>0</v>
      </c>
      <c r="I19" s="665">
        <v>29</v>
      </c>
      <c r="J19" s="665">
        <v>95699.99026159427</v>
      </c>
      <c r="K19" s="678">
        <v>1</v>
      </c>
      <c r="L19" s="665">
        <v>29</v>
      </c>
      <c r="M19" s="666">
        <v>95699.99026159427</v>
      </c>
    </row>
    <row r="20" spans="1:13" ht="14.4" customHeight="1" x14ac:dyDescent="0.3">
      <c r="A20" s="661" t="s">
        <v>553</v>
      </c>
      <c r="B20" s="662" t="s">
        <v>2906</v>
      </c>
      <c r="C20" s="662" t="s">
        <v>2202</v>
      </c>
      <c r="D20" s="662" t="s">
        <v>1999</v>
      </c>
      <c r="E20" s="662" t="s">
        <v>2908</v>
      </c>
      <c r="F20" s="665"/>
      <c r="G20" s="665"/>
      <c r="H20" s="678">
        <v>0</v>
      </c>
      <c r="I20" s="665">
        <v>10</v>
      </c>
      <c r="J20" s="665">
        <v>3014.7</v>
      </c>
      <c r="K20" s="678">
        <v>1</v>
      </c>
      <c r="L20" s="665">
        <v>10</v>
      </c>
      <c r="M20" s="666">
        <v>3014.7</v>
      </c>
    </row>
    <row r="21" spans="1:13" ht="14.4" customHeight="1" x14ac:dyDescent="0.3">
      <c r="A21" s="661" t="s">
        <v>553</v>
      </c>
      <c r="B21" s="662" t="s">
        <v>2906</v>
      </c>
      <c r="C21" s="662" t="s">
        <v>2204</v>
      </c>
      <c r="D21" s="662" t="s">
        <v>1999</v>
      </c>
      <c r="E21" s="662" t="s">
        <v>2909</v>
      </c>
      <c r="F21" s="665"/>
      <c r="G21" s="665"/>
      <c r="H21" s="678">
        <v>0</v>
      </c>
      <c r="I21" s="665">
        <v>16</v>
      </c>
      <c r="J21" s="665">
        <v>10090.559038806319</v>
      </c>
      <c r="K21" s="678">
        <v>1</v>
      </c>
      <c r="L21" s="665">
        <v>16</v>
      </c>
      <c r="M21" s="666">
        <v>10090.559038806319</v>
      </c>
    </row>
    <row r="22" spans="1:13" ht="14.4" customHeight="1" x14ac:dyDescent="0.3">
      <c r="A22" s="661" t="s">
        <v>553</v>
      </c>
      <c r="B22" s="662" t="s">
        <v>2906</v>
      </c>
      <c r="C22" s="662" t="s">
        <v>2196</v>
      </c>
      <c r="D22" s="662" t="s">
        <v>1999</v>
      </c>
      <c r="E22" s="662" t="s">
        <v>2910</v>
      </c>
      <c r="F22" s="665"/>
      <c r="G22" s="665"/>
      <c r="H22" s="678">
        <v>0</v>
      </c>
      <c r="I22" s="665">
        <v>17</v>
      </c>
      <c r="J22" s="665">
        <v>6952.15</v>
      </c>
      <c r="K22" s="678">
        <v>1</v>
      </c>
      <c r="L22" s="665">
        <v>17</v>
      </c>
      <c r="M22" s="666">
        <v>6952.15</v>
      </c>
    </row>
    <row r="23" spans="1:13" ht="14.4" customHeight="1" x14ac:dyDescent="0.3">
      <c r="A23" s="661" t="s">
        <v>553</v>
      </c>
      <c r="B23" s="662" t="s">
        <v>2906</v>
      </c>
      <c r="C23" s="662" t="s">
        <v>1998</v>
      </c>
      <c r="D23" s="662" t="s">
        <v>1999</v>
      </c>
      <c r="E23" s="662" t="s">
        <v>2911</v>
      </c>
      <c r="F23" s="665"/>
      <c r="G23" s="665"/>
      <c r="H23" s="678">
        <v>0</v>
      </c>
      <c r="I23" s="665">
        <v>1</v>
      </c>
      <c r="J23" s="665">
        <v>721.2</v>
      </c>
      <c r="K23" s="678">
        <v>1</v>
      </c>
      <c r="L23" s="665">
        <v>1</v>
      </c>
      <c r="M23" s="666">
        <v>721.2</v>
      </c>
    </row>
    <row r="24" spans="1:13" ht="14.4" customHeight="1" x14ac:dyDescent="0.3">
      <c r="A24" s="661" t="s">
        <v>553</v>
      </c>
      <c r="B24" s="662" t="s">
        <v>2906</v>
      </c>
      <c r="C24" s="662" t="s">
        <v>2006</v>
      </c>
      <c r="D24" s="662" t="s">
        <v>2007</v>
      </c>
      <c r="E24" s="662" t="s">
        <v>2907</v>
      </c>
      <c r="F24" s="665"/>
      <c r="G24" s="665"/>
      <c r="H24" s="678">
        <v>0</v>
      </c>
      <c r="I24" s="665">
        <v>1</v>
      </c>
      <c r="J24" s="665">
        <v>3300</v>
      </c>
      <c r="K24" s="678">
        <v>1</v>
      </c>
      <c r="L24" s="665">
        <v>1</v>
      </c>
      <c r="M24" s="666">
        <v>3300</v>
      </c>
    </row>
    <row r="25" spans="1:13" ht="14.4" customHeight="1" x14ac:dyDescent="0.3">
      <c r="A25" s="661" t="s">
        <v>553</v>
      </c>
      <c r="B25" s="662" t="s">
        <v>2912</v>
      </c>
      <c r="C25" s="662" t="s">
        <v>2172</v>
      </c>
      <c r="D25" s="662" t="s">
        <v>2913</v>
      </c>
      <c r="E25" s="662" t="s">
        <v>2914</v>
      </c>
      <c r="F25" s="665"/>
      <c r="G25" s="665"/>
      <c r="H25" s="678">
        <v>0</v>
      </c>
      <c r="I25" s="665">
        <v>6</v>
      </c>
      <c r="J25" s="665">
        <v>420.24000000000007</v>
      </c>
      <c r="K25" s="678">
        <v>1</v>
      </c>
      <c r="L25" s="665">
        <v>6</v>
      </c>
      <c r="M25" s="666">
        <v>420.24000000000007</v>
      </c>
    </row>
    <row r="26" spans="1:13" ht="14.4" customHeight="1" x14ac:dyDescent="0.3">
      <c r="A26" s="661" t="s">
        <v>553</v>
      </c>
      <c r="B26" s="662" t="s">
        <v>2915</v>
      </c>
      <c r="C26" s="662" t="s">
        <v>2045</v>
      </c>
      <c r="D26" s="662" t="s">
        <v>1992</v>
      </c>
      <c r="E26" s="662" t="s">
        <v>2916</v>
      </c>
      <c r="F26" s="665"/>
      <c r="G26" s="665"/>
      <c r="H26" s="678">
        <v>0</v>
      </c>
      <c r="I26" s="665">
        <v>561</v>
      </c>
      <c r="J26" s="665">
        <v>72435.439259217208</v>
      </c>
      <c r="K26" s="678">
        <v>1</v>
      </c>
      <c r="L26" s="665">
        <v>561</v>
      </c>
      <c r="M26" s="666">
        <v>72435.439259217208</v>
      </c>
    </row>
    <row r="27" spans="1:13" ht="14.4" customHeight="1" x14ac:dyDescent="0.3">
      <c r="A27" s="661" t="s">
        <v>553</v>
      </c>
      <c r="B27" s="662" t="s">
        <v>2915</v>
      </c>
      <c r="C27" s="662" t="s">
        <v>1991</v>
      </c>
      <c r="D27" s="662" t="s">
        <v>1992</v>
      </c>
      <c r="E27" s="662" t="s">
        <v>2917</v>
      </c>
      <c r="F27" s="665"/>
      <c r="G27" s="665"/>
      <c r="H27" s="678">
        <v>0</v>
      </c>
      <c r="I27" s="665">
        <v>16</v>
      </c>
      <c r="J27" s="665">
        <v>723.03935864476398</v>
      </c>
      <c r="K27" s="678">
        <v>1</v>
      </c>
      <c r="L27" s="665">
        <v>16</v>
      </c>
      <c r="M27" s="666">
        <v>723.03935864476398</v>
      </c>
    </row>
    <row r="28" spans="1:13" ht="14.4" customHeight="1" x14ac:dyDescent="0.3">
      <c r="A28" s="661" t="s">
        <v>553</v>
      </c>
      <c r="B28" s="662" t="s">
        <v>2915</v>
      </c>
      <c r="C28" s="662" t="s">
        <v>1995</v>
      </c>
      <c r="D28" s="662" t="s">
        <v>1992</v>
      </c>
      <c r="E28" s="662" t="s">
        <v>2918</v>
      </c>
      <c r="F28" s="665"/>
      <c r="G28" s="665"/>
      <c r="H28" s="678">
        <v>0</v>
      </c>
      <c r="I28" s="665">
        <v>2</v>
      </c>
      <c r="J28" s="665">
        <v>180.76</v>
      </c>
      <c r="K28" s="678">
        <v>1</v>
      </c>
      <c r="L28" s="665">
        <v>2</v>
      </c>
      <c r="M28" s="666">
        <v>180.76</v>
      </c>
    </row>
    <row r="29" spans="1:13" ht="14.4" customHeight="1" x14ac:dyDescent="0.3">
      <c r="A29" s="661" t="s">
        <v>553</v>
      </c>
      <c r="B29" s="662" t="s">
        <v>2919</v>
      </c>
      <c r="C29" s="662" t="s">
        <v>2055</v>
      </c>
      <c r="D29" s="662" t="s">
        <v>2920</v>
      </c>
      <c r="E29" s="662" t="s">
        <v>2921</v>
      </c>
      <c r="F29" s="665"/>
      <c r="G29" s="665"/>
      <c r="H29" s="678">
        <v>0</v>
      </c>
      <c r="I29" s="665">
        <v>2</v>
      </c>
      <c r="J29" s="665">
        <v>158.12</v>
      </c>
      <c r="K29" s="678">
        <v>1</v>
      </c>
      <c r="L29" s="665">
        <v>2</v>
      </c>
      <c r="M29" s="666">
        <v>158.12</v>
      </c>
    </row>
    <row r="30" spans="1:13" ht="14.4" customHeight="1" x14ac:dyDescent="0.3">
      <c r="A30" s="661" t="s">
        <v>553</v>
      </c>
      <c r="B30" s="662" t="s">
        <v>2922</v>
      </c>
      <c r="C30" s="662" t="s">
        <v>2002</v>
      </c>
      <c r="D30" s="662" t="s">
        <v>2923</v>
      </c>
      <c r="E30" s="662" t="s">
        <v>2924</v>
      </c>
      <c r="F30" s="665"/>
      <c r="G30" s="665"/>
      <c r="H30" s="678">
        <v>0</v>
      </c>
      <c r="I30" s="665">
        <v>1</v>
      </c>
      <c r="J30" s="665">
        <v>42.96</v>
      </c>
      <c r="K30" s="678">
        <v>1</v>
      </c>
      <c r="L30" s="665">
        <v>1</v>
      </c>
      <c r="M30" s="666">
        <v>42.96</v>
      </c>
    </row>
    <row r="31" spans="1:13" ht="14.4" customHeight="1" x14ac:dyDescent="0.3">
      <c r="A31" s="661" t="s">
        <v>553</v>
      </c>
      <c r="B31" s="662" t="s">
        <v>2925</v>
      </c>
      <c r="C31" s="662" t="s">
        <v>2099</v>
      </c>
      <c r="D31" s="662" t="s">
        <v>2926</v>
      </c>
      <c r="E31" s="662" t="s">
        <v>2927</v>
      </c>
      <c r="F31" s="665"/>
      <c r="G31" s="665"/>
      <c r="H31" s="678">
        <v>0</v>
      </c>
      <c r="I31" s="665">
        <v>1</v>
      </c>
      <c r="J31" s="665">
        <v>38.29999999999999</v>
      </c>
      <c r="K31" s="678">
        <v>1</v>
      </c>
      <c r="L31" s="665">
        <v>1</v>
      </c>
      <c r="M31" s="666">
        <v>38.29999999999999</v>
      </c>
    </row>
    <row r="32" spans="1:13" ht="14.4" customHeight="1" x14ac:dyDescent="0.3">
      <c r="A32" s="661" t="s">
        <v>553</v>
      </c>
      <c r="B32" s="662" t="s">
        <v>2928</v>
      </c>
      <c r="C32" s="662" t="s">
        <v>2039</v>
      </c>
      <c r="D32" s="662" t="s">
        <v>2040</v>
      </c>
      <c r="E32" s="662" t="s">
        <v>2929</v>
      </c>
      <c r="F32" s="665"/>
      <c r="G32" s="665"/>
      <c r="H32" s="678">
        <v>0</v>
      </c>
      <c r="I32" s="665">
        <v>1</v>
      </c>
      <c r="J32" s="665">
        <v>162.79</v>
      </c>
      <c r="K32" s="678">
        <v>1</v>
      </c>
      <c r="L32" s="665">
        <v>1</v>
      </c>
      <c r="M32" s="666">
        <v>162.79</v>
      </c>
    </row>
    <row r="33" spans="1:13" ht="14.4" customHeight="1" x14ac:dyDescent="0.3">
      <c r="A33" s="661" t="s">
        <v>553</v>
      </c>
      <c r="B33" s="662" t="s">
        <v>2928</v>
      </c>
      <c r="C33" s="662" t="s">
        <v>2051</v>
      </c>
      <c r="D33" s="662" t="s">
        <v>2930</v>
      </c>
      <c r="E33" s="662" t="s">
        <v>2931</v>
      </c>
      <c r="F33" s="665"/>
      <c r="G33" s="665"/>
      <c r="H33" s="678">
        <v>0</v>
      </c>
      <c r="I33" s="665">
        <v>2</v>
      </c>
      <c r="J33" s="665">
        <v>100.92000000000004</v>
      </c>
      <c r="K33" s="678">
        <v>1</v>
      </c>
      <c r="L33" s="665">
        <v>2</v>
      </c>
      <c r="M33" s="666">
        <v>100.92000000000004</v>
      </c>
    </row>
    <row r="34" spans="1:13" ht="14.4" customHeight="1" x14ac:dyDescent="0.3">
      <c r="A34" s="661" t="s">
        <v>553</v>
      </c>
      <c r="B34" s="662" t="s">
        <v>2932</v>
      </c>
      <c r="C34" s="662" t="s">
        <v>1981</v>
      </c>
      <c r="D34" s="662" t="s">
        <v>2933</v>
      </c>
      <c r="E34" s="662" t="s">
        <v>2934</v>
      </c>
      <c r="F34" s="665"/>
      <c r="G34" s="665"/>
      <c r="H34" s="678">
        <v>0</v>
      </c>
      <c r="I34" s="665">
        <v>1</v>
      </c>
      <c r="J34" s="665">
        <v>14.88</v>
      </c>
      <c r="K34" s="678">
        <v>1</v>
      </c>
      <c r="L34" s="665">
        <v>1</v>
      </c>
      <c r="M34" s="666">
        <v>14.88</v>
      </c>
    </row>
    <row r="35" spans="1:13" ht="14.4" customHeight="1" x14ac:dyDescent="0.3">
      <c r="A35" s="661" t="s">
        <v>553</v>
      </c>
      <c r="B35" s="662" t="s">
        <v>2932</v>
      </c>
      <c r="C35" s="662" t="s">
        <v>1984</v>
      </c>
      <c r="D35" s="662" t="s">
        <v>2933</v>
      </c>
      <c r="E35" s="662" t="s">
        <v>2935</v>
      </c>
      <c r="F35" s="665"/>
      <c r="G35" s="665"/>
      <c r="H35" s="678">
        <v>0</v>
      </c>
      <c r="I35" s="665">
        <v>1</v>
      </c>
      <c r="J35" s="665">
        <v>12.060000000000006</v>
      </c>
      <c r="K35" s="678">
        <v>1</v>
      </c>
      <c r="L35" s="665">
        <v>1</v>
      </c>
      <c r="M35" s="666">
        <v>12.060000000000006</v>
      </c>
    </row>
    <row r="36" spans="1:13" ht="14.4" customHeight="1" x14ac:dyDescent="0.3">
      <c r="A36" s="661" t="s">
        <v>553</v>
      </c>
      <c r="B36" s="662" t="s">
        <v>2932</v>
      </c>
      <c r="C36" s="662" t="s">
        <v>2010</v>
      </c>
      <c r="D36" s="662" t="s">
        <v>2933</v>
      </c>
      <c r="E36" s="662" t="s">
        <v>2936</v>
      </c>
      <c r="F36" s="665"/>
      <c r="G36" s="665"/>
      <c r="H36" s="678">
        <v>0</v>
      </c>
      <c r="I36" s="665">
        <v>1</v>
      </c>
      <c r="J36" s="665">
        <v>36.18</v>
      </c>
      <c r="K36" s="678">
        <v>1</v>
      </c>
      <c r="L36" s="665">
        <v>1</v>
      </c>
      <c r="M36" s="666">
        <v>36.18</v>
      </c>
    </row>
    <row r="37" spans="1:13" ht="14.4" customHeight="1" x14ac:dyDescent="0.3">
      <c r="A37" s="661" t="s">
        <v>553</v>
      </c>
      <c r="B37" s="662" t="s">
        <v>2937</v>
      </c>
      <c r="C37" s="662" t="s">
        <v>2042</v>
      </c>
      <c r="D37" s="662" t="s">
        <v>2938</v>
      </c>
      <c r="E37" s="662" t="s">
        <v>2939</v>
      </c>
      <c r="F37" s="665"/>
      <c r="G37" s="665"/>
      <c r="H37" s="678">
        <v>0</v>
      </c>
      <c r="I37" s="665">
        <v>3</v>
      </c>
      <c r="J37" s="665">
        <v>351.56941231734578</v>
      </c>
      <c r="K37" s="678">
        <v>1</v>
      </c>
      <c r="L37" s="665">
        <v>3</v>
      </c>
      <c r="M37" s="666">
        <v>351.56941231734578</v>
      </c>
    </row>
    <row r="38" spans="1:13" ht="14.4" customHeight="1" x14ac:dyDescent="0.3">
      <c r="A38" s="661" t="s">
        <v>553</v>
      </c>
      <c r="B38" s="662" t="s">
        <v>2940</v>
      </c>
      <c r="C38" s="662" t="s">
        <v>2089</v>
      </c>
      <c r="D38" s="662" t="s">
        <v>2941</v>
      </c>
      <c r="E38" s="662" t="s">
        <v>2942</v>
      </c>
      <c r="F38" s="665"/>
      <c r="G38" s="665"/>
      <c r="H38" s="678">
        <v>0</v>
      </c>
      <c r="I38" s="665">
        <v>1</v>
      </c>
      <c r="J38" s="665">
        <v>254.25</v>
      </c>
      <c r="K38" s="678">
        <v>1</v>
      </c>
      <c r="L38" s="665">
        <v>1</v>
      </c>
      <c r="M38" s="666">
        <v>254.25</v>
      </c>
    </row>
    <row r="39" spans="1:13" ht="14.4" customHeight="1" x14ac:dyDescent="0.3">
      <c r="A39" s="661" t="s">
        <v>553</v>
      </c>
      <c r="B39" s="662" t="s">
        <v>2943</v>
      </c>
      <c r="C39" s="662" t="s">
        <v>2085</v>
      </c>
      <c r="D39" s="662" t="s">
        <v>2086</v>
      </c>
      <c r="E39" s="662" t="s">
        <v>2944</v>
      </c>
      <c r="F39" s="665"/>
      <c r="G39" s="665"/>
      <c r="H39" s="678">
        <v>0</v>
      </c>
      <c r="I39" s="665">
        <v>1</v>
      </c>
      <c r="J39" s="665">
        <v>31.64</v>
      </c>
      <c r="K39" s="678">
        <v>1</v>
      </c>
      <c r="L39" s="665">
        <v>1</v>
      </c>
      <c r="M39" s="666">
        <v>31.64</v>
      </c>
    </row>
    <row r="40" spans="1:13" ht="14.4" customHeight="1" x14ac:dyDescent="0.3">
      <c r="A40" s="661" t="s">
        <v>553</v>
      </c>
      <c r="B40" s="662" t="s">
        <v>2945</v>
      </c>
      <c r="C40" s="662" t="s">
        <v>2092</v>
      </c>
      <c r="D40" s="662" t="s">
        <v>2946</v>
      </c>
      <c r="E40" s="662" t="s">
        <v>2947</v>
      </c>
      <c r="F40" s="665"/>
      <c r="G40" s="665"/>
      <c r="H40" s="678">
        <v>0</v>
      </c>
      <c r="I40" s="665">
        <v>2</v>
      </c>
      <c r="J40" s="665">
        <v>420.14000000000004</v>
      </c>
      <c r="K40" s="678">
        <v>1</v>
      </c>
      <c r="L40" s="665">
        <v>2</v>
      </c>
      <c r="M40" s="666">
        <v>420.14000000000004</v>
      </c>
    </row>
    <row r="41" spans="1:13" ht="14.4" customHeight="1" x14ac:dyDescent="0.3">
      <c r="A41" s="661" t="s">
        <v>553</v>
      </c>
      <c r="B41" s="662" t="s">
        <v>2945</v>
      </c>
      <c r="C41" s="662" t="s">
        <v>2028</v>
      </c>
      <c r="D41" s="662" t="s">
        <v>2946</v>
      </c>
      <c r="E41" s="662" t="s">
        <v>2929</v>
      </c>
      <c r="F41" s="665"/>
      <c r="G41" s="665"/>
      <c r="H41" s="678">
        <v>0</v>
      </c>
      <c r="I41" s="665">
        <v>2</v>
      </c>
      <c r="J41" s="665">
        <v>88.240000000000009</v>
      </c>
      <c r="K41" s="678">
        <v>1</v>
      </c>
      <c r="L41" s="665">
        <v>2</v>
      </c>
      <c r="M41" s="666">
        <v>88.240000000000009</v>
      </c>
    </row>
    <row r="42" spans="1:13" ht="14.4" customHeight="1" x14ac:dyDescent="0.3">
      <c r="A42" s="661" t="s">
        <v>553</v>
      </c>
      <c r="B42" s="662" t="s">
        <v>2945</v>
      </c>
      <c r="C42" s="662" t="s">
        <v>2032</v>
      </c>
      <c r="D42" s="662" t="s">
        <v>2946</v>
      </c>
      <c r="E42" s="662" t="s">
        <v>2948</v>
      </c>
      <c r="F42" s="665"/>
      <c r="G42" s="665"/>
      <c r="H42" s="678">
        <v>0</v>
      </c>
      <c r="I42" s="665">
        <v>2</v>
      </c>
      <c r="J42" s="665">
        <v>176.5</v>
      </c>
      <c r="K42" s="678">
        <v>1</v>
      </c>
      <c r="L42" s="665">
        <v>2</v>
      </c>
      <c r="M42" s="666">
        <v>176.5</v>
      </c>
    </row>
    <row r="43" spans="1:13" ht="14.4" customHeight="1" x14ac:dyDescent="0.3">
      <c r="A43" s="661" t="s">
        <v>553</v>
      </c>
      <c r="B43" s="662" t="s">
        <v>2945</v>
      </c>
      <c r="C43" s="662" t="s">
        <v>2078</v>
      </c>
      <c r="D43" s="662" t="s">
        <v>2946</v>
      </c>
      <c r="E43" s="662" t="s">
        <v>2949</v>
      </c>
      <c r="F43" s="665"/>
      <c r="G43" s="665"/>
      <c r="H43" s="678">
        <v>0</v>
      </c>
      <c r="I43" s="665">
        <v>1</v>
      </c>
      <c r="J43" s="665">
        <v>135.77999999999994</v>
      </c>
      <c r="K43" s="678">
        <v>1</v>
      </c>
      <c r="L43" s="665">
        <v>1</v>
      </c>
      <c r="M43" s="666">
        <v>135.77999999999994</v>
      </c>
    </row>
    <row r="44" spans="1:13" ht="14.4" customHeight="1" x14ac:dyDescent="0.3">
      <c r="A44" s="661" t="s">
        <v>553</v>
      </c>
      <c r="B44" s="662" t="s">
        <v>2950</v>
      </c>
      <c r="C44" s="662" t="s">
        <v>2096</v>
      </c>
      <c r="D44" s="662" t="s">
        <v>2951</v>
      </c>
      <c r="E44" s="662" t="s">
        <v>2929</v>
      </c>
      <c r="F44" s="665"/>
      <c r="G44" s="665"/>
      <c r="H44" s="678">
        <v>0</v>
      </c>
      <c r="I44" s="665">
        <v>1</v>
      </c>
      <c r="J44" s="665">
        <v>82.070000000000064</v>
      </c>
      <c r="K44" s="678">
        <v>1</v>
      </c>
      <c r="L44" s="665">
        <v>1</v>
      </c>
      <c r="M44" s="666">
        <v>82.070000000000064</v>
      </c>
    </row>
    <row r="45" spans="1:13" ht="14.4" customHeight="1" x14ac:dyDescent="0.3">
      <c r="A45" s="661" t="s">
        <v>553</v>
      </c>
      <c r="B45" s="662" t="s">
        <v>2950</v>
      </c>
      <c r="C45" s="662" t="s">
        <v>2048</v>
      </c>
      <c r="D45" s="662" t="s">
        <v>2951</v>
      </c>
      <c r="E45" s="662" t="s">
        <v>2948</v>
      </c>
      <c r="F45" s="665"/>
      <c r="G45" s="665"/>
      <c r="H45" s="678">
        <v>0</v>
      </c>
      <c r="I45" s="665">
        <v>2</v>
      </c>
      <c r="J45" s="665">
        <v>233.62000000000006</v>
      </c>
      <c r="K45" s="678">
        <v>1</v>
      </c>
      <c r="L45" s="665">
        <v>2</v>
      </c>
      <c r="M45" s="666">
        <v>233.62000000000006</v>
      </c>
    </row>
    <row r="46" spans="1:13" ht="14.4" customHeight="1" x14ac:dyDescent="0.3">
      <c r="A46" s="661" t="s">
        <v>553</v>
      </c>
      <c r="B46" s="662" t="s">
        <v>2952</v>
      </c>
      <c r="C46" s="662" t="s">
        <v>2132</v>
      </c>
      <c r="D46" s="662" t="s">
        <v>2953</v>
      </c>
      <c r="E46" s="662" t="s">
        <v>2954</v>
      </c>
      <c r="F46" s="665"/>
      <c r="G46" s="665"/>
      <c r="H46" s="678">
        <v>0</v>
      </c>
      <c r="I46" s="665">
        <v>10</v>
      </c>
      <c r="J46" s="665">
        <v>13750</v>
      </c>
      <c r="K46" s="678">
        <v>1</v>
      </c>
      <c r="L46" s="665">
        <v>10</v>
      </c>
      <c r="M46" s="666">
        <v>13750</v>
      </c>
    </row>
    <row r="47" spans="1:13" ht="14.4" customHeight="1" x14ac:dyDescent="0.3">
      <c r="A47" s="661" t="s">
        <v>553</v>
      </c>
      <c r="B47" s="662" t="s">
        <v>2952</v>
      </c>
      <c r="C47" s="662" t="s">
        <v>2186</v>
      </c>
      <c r="D47" s="662" t="s">
        <v>2953</v>
      </c>
      <c r="E47" s="662" t="s">
        <v>2955</v>
      </c>
      <c r="F47" s="665"/>
      <c r="G47" s="665"/>
      <c r="H47" s="678">
        <v>0</v>
      </c>
      <c r="I47" s="665">
        <v>3</v>
      </c>
      <c r="J47" s="665">
        <v>8250</v>
      </c>
      <c r="K47" s="678">
        <v>1</v>
      </c>
      <c r="L47" s="665">
        <v>3</v>
      </c>
      <c r="M47" s="666">
        <v>8250</v>
      </c>
    </row>
    <row r="48" spans="1:13" ht="14.4" customHeight="1" x14ac:dyDescent="0.3">
      <c r="A48" s="661" t="s">
        <v>553</v>
      </c>
      <c r="B48" s="662" t="s">
        <v>2879</v>
      </c>
      <c r="C48" s="662" t="s">
        <v>2106</v>
      </c>
      <c r="D48" s="662" t="s">
        <v>638</v>
      </c>
      <c r="E48" s="662" t="s">
        <v>2956</v>
      </c>
      <c r="F48" s="665"/>
      <c r="G48" s="665"/>
      <c r="H48" s="678">
        <v>0</v>
      </c>
      <c r="I48" s="665">
        <v>6</v>
      </c>
      <c r="J48" s="665">
        <v>787.49752659984813</v>
      </c>
      <c r="K48" s="678">
        <v>1</v>
      </c>
      <c r="L48" s="665">
        <v>6</v>
      </c>
      <c r="M48" s="666">
        <v>787.49752659984813</v>
      </c>
    </row>
    <row r="49" spans="1:13" ht="14.4" customHeight="1" x14ac:dyDescent="0.3">
      <c r="A49" s="661" t="s">
        <v>553</v>
      </c>
      <c r="B49" s="662" t="s">
        <v>2879</v>
      </c>
      <c r="C49" s="662" t="s">
        <v>637</v>
      </c>
      <c r="D49" s="662" t="s">
        <v>638</v>
      </c>
      <c r="E49" s="662" t="s">
        <v>2881</v>
      </c>
      <c r="F49" s="665"/>
      <c r="G49" s="665"/>
      <c r="H49" s="678">
        <v>0</v>
      </c>
      <c r="I49" s="665">
        <v>325</v>
      </c>
      <c r="J49" s="665">
        <v>11293.747620127897</v>
      </c>
      <c r="K49" s="678">
        <v>1</v>
      </c>
      <c r="L49" s="665">
        <v>325</v>
      </c>
      <c r="M49" s="666">
        <v>11293.747620127897</v>
      </c>
    </row>
    <row r="50" spans="1:13" ht="14.4" customHeight="1" x14ac:dyDescent="0.3">
      <c r="A50" s="661" t="s">
        <v>553</v>
      </c>
      <c r="B50" s="662" t="s">
        <v>2879</v>
      </c>
      <c r="C50" s="662" t="s">
        <v>2103</v>
      </c>
      <c r="D50" s="662" t="s">
        <v>638</v>
      </c>
      <c r="E50" s="662" t="s">
        <v>2957</v>
      </c>
      <c r="F50" s="665"/>
      <c r="G50" s="665"/>
      <c r="H50" s="678">
        <v>0</v>
      </c>
      <c r="I50" s="665">
        <v>40</v>
      </c>
      <c r="J50" s="665">
        <v>6866.8000000000011</v>
      </c>
      <c r="K50" s="678">
        <v>1</v>
      </c>
      <c r="L50" s="665">
        <v>40</v>
      </c>
      <c r="M50" s="666">
        <v>6866.8000000000011</v>
      </c>
    </row>
    <row r="51" spans="1:13" ht="14.4" customHeight="1" x14ac:dyDescent="0.3">
      <c r="A51" s="661" t="s">
        <v>553</v>
      </c>
      <c r="B51" s="662" t="s">
        <v>2958</v>
      </c>
      <c r="C51" s="662" t="s">
        <v>2112</v>
      </c>
      <c r="D51" s="662" t="s">
        <v>2959</v>
      </c>
      <c r="E51" s="662" t="s">
        <v>2960</v>
      </c>
      <c r="F51" s="665"/>
      <c r="G51" s="665"/>
      <c r="H51" s="678">
        <v>0</v>
      </c>
      <c r="I51" s="665">
        <v>4</v>
      </c>
      <c r="J51" s="665">
        <v>352.8796173612651</v>
      </c>
      <c r="K51" s="678">
        <v>1</v>
      </c>
      <c r="L51" s="665">
        <v>4</v>
      </c>
      <c r="M51" s="666">
        <v>352.8796173612651</v>
      </c>
    </row>
    <row r="52" spans="1:13" ht="14.4" customHeight="1" x14ac:dyDescent="0.3">
      <c r="A52" s="661" t="s">
        <v>553</v>
      </c>
      <c r="B52" s="662" t="s">
        <v>2958</v>
      </c>
      <c r="C52" s="662" t="s">
        <v>2178</v>
      </c>
      <c r="D52" s="662" t="s">
        <v>2179</v>
      </c>
      <c r="E52" s="662" t="s">
        <v>2961</v>
      </c>
      <c r="F52" s="665"/>
      <c r="G52" s="665"/>
      <c r="H52" s="678">
        <v>0</v>
      </c>
      <c r="I52" s="665">
        <v>2</v>
      </c>
      <c r="J52" s="665">
        <v>155.4515472648358</v>
      </c>
      <c r="K52" s="678">
        <v>1</v>
      </c>
      <c r="L52" s="665">
        <v>2</v>
      </c>
      <c r="M52" s="666">
        <v>155.4515472648358</v>
      </c>
    </row>
    <row r="53" spans="1:13" ht="14.4" customHeight="1" x14ac:dyDescent="0.3">
      <c r="A53" s="661" t="s">
        <v>553</v>
      </c>
      <c r="B53" s="662" t="s">
        <v>2958</v>
      </c>
      <c r="C53" s="662" t="s">
        <v>2175</v>
      </c>
      <c r="D53" s="662" t="s">
        <v>2176</v>
      </c>
      <c r="E53" s="662" t="s">
        <v>2962</v>
      </c>
      <c r="F53" s="665"/>
      <c r="G53" s="665"/>
      <c r="H53" s="678">
        <v>0</v>
      </c>
      <c r="I53" s="665">
        <v>1</v>
      </c>
      <c r="J53" s="665">
        <v>49.719999999999985</v>
      </c>
      <c r="K53" s="678">
        <v>1</v>
      </c>
      <c r="L53" s="665">
        <v>1</v>
      </c>
      <c r="M53" s="666">
        <v>49.719999999999985</v>
      </c>
    </row>
    <row r="54" spans="1:13" ht="14.4" customHeight="1" x14ac:dyDescent="0.3">
      <c r="A54" s="661" t="s">
        <v>553</v>
      </c>
      <c r="B54" s="662" t="s">
        <v>2958</v>
      </c>
      <c r="C54" s="662" t="s">
        <v>2209</v>
      </c>
      <c r="D54" s="662" t="s">
        <v>2210</v>
      </c>
      <c r="E54" s="662" t="s">
        <v>2963</v>
      </c>
      <c r="F54" s="665"/>
      <c r="G54" s="665"/>
      <c r="H54" s="678">
        <v>0</v>
      </c>
      <c r="I54" s="665">
        <v>7</v>
      </c>
      <c r="J54" s="665">
        <v>433.30999999999995</v>
      </c>
      <c r="K54" s="678">
        <v>1</v>
      </c>
      <c r="L54" s="665">
        <v>7</v>
      </c>
      <c r="M54" s="666">
        <v>433.30999999999995</v>
      </c>
    </row>
    <row r="55" spans="1:13" ht="14.4" customHeight="1" x14ac:dyDescent="0.3">
      <c r="A55" s="661" t="s">
        <v>553</v>
      </c>
      <c r="B55" s="662" t="s">
        <v>2958</v>
      </c>
      <c r="C55" s="662" t="s">
        <v>2109</v>
      </c>
      <c r="D55" s="662" t="s">
        <v>2959</v>
      </c>
      <c r="E55" s="662" t="s">
        <v>2964</v>
      </c>
      <c r="F55" s="665"/>
      <c r="G55" s="665"/>
      <c r="H55" s="678">
        <v>0</v>
      </c>
      <c r="I55" s="665">
        <v>5</v>
      </c>
      <c r="J55" s="665">
        <v>383.62969498906796</v>
      </c>
      <c r="K55" s="678">
        <v>1</v>
      </c>
      <c r="L55" s="665">
        <v>5</v>
      </c>
      <c r="M55" s="666">
        <v>383.62969498906796</v>
      </c>
    </row>
    <row r="56" spans="1:13" ht="14.4" customHeight="1" x14ac:dyDescent="0.3">
      <c r="A56" s="661" t="s">
        <v>553</v>
      </c>
      <c r="B56" s="662" t="s">
        <v>2958</v>
      </c>
      <c r="C56" s="662" t="s">
        <v>2070</v>
      </c>
      <c r="D56" s="662" t="s">
        <v>2959</v>
      </c>
      <c r="E56" s="662" t="s">
        <v>2965</v>
      </c>
      <c r="F56" s="665"/>
      <c r="G56" s="665"/>
      <c r="H56" s="678">
        <v>0</v>
      </c>
      <c r="I56" s="665">
        <v>12</v>
      </c>
      <c r="J56" s="665">
        <v>744.25999999999988</v>
      </c>
      <c r="K56" s="678">
        <v>1</v>
      </c>
      <c r="L56" s="665">
        <v>12</v>
      </c>
      <c r="M56" s="666">
        <v>744.25999999999988</v>
      </c>
    </row>
    <row r="57" spans="1:13" ht="14.4" customHeight="1" x14ac:dyDescent="0.3">
      <c r="A57" s="661" t="s">
        <v>553</v>
      </c>
      <c r="B57" s="662" t="s">
        <v>2966</v>
      </c>
      <c r="C57" s="662" t="s">
        <v>2493</v>
      </c>
      <c r="D57" s="662" t="s">
        <v>2967</v>
      </c>
      <c r="E57" s="662" t="s">
        <v>2968</v>
      </c>
      <c r="F57" s="665"/>
      <c r="G57" s="665"/>
      <c r="H57" s="678">
        <v>0</v>
      </c>
      <c r="I57" s="665">
        <v>49</v>
      </c>
      <c r="J57" s="665">
        <v>598680.39</v>
      </c>
      <c r="K57" s="678">
        <v>1</v>
      </c>
      <c r="L57" s="665">
        <v>49</v>
      </c>
      <c r="M57" s="666">
        <v>598680.39</v>
      </c>
    </row>
    <row r="58" spans="1:13" ht="14.4" customHeight="1" x14ac:dyDescent="0.3">
      <c r="A58" s="661" t="s">
        <v>553</v>
      </c>
      <c r="B58" s="662" t="s">
        <v>2969</v>
      </c>
      <c r="C58" s="662" t="s">
        <v>2466</v>
      </c>
      <c r="D58" s="662" t="s">
        <v>2467</v>
      </c>
      <c r="E58" s="662" t="s">
        <v>2970</v>
      </c>
      <c r="F58" s="665"/>
      <c r="G58" s="665"/>
      <c r="H58" s="678">
        <v>0</v>
      </c>
      <c r="I58" s="665">
        <v>5</v>
      </c>
      <c r="J58" s="665">
        <v>1155.0000000000005</v>
      </c>
      <c r="K58" s="678">
        <v>1</v>
      </c>
      <c r="L58" s="665">
        <v>5</v>
      </c>
      <c r="M58" s="666">
        <v>1155.0000000000005</v>
      </c>
    </row>
    <row r="59" spans="1:13" ht="14.4" customHeight="1" x14ac:dyDescent="0.3">
      <c r="A59" s="661" t="s">
        <v>553</v>
      </c>
      <c r="B59" s="662" t="s">
        <v>2971</v>
      </c>
      <c r="C59" s="662" t="s">
        <v>2438</v>
      </c>
      <c r="D59" s="662" t="s">
        <v>2972</v>
      </c>
      <c r="E59" s="662" t="s">
        <v>2973</v>
      </c>
      <c r="F59" s="665">
        <v>3.2</v>
      </c>
      <c r="G59" s="665">
        <v>1472.672</v>
      </c>
      <c r="H59" s="678">
        <v>1</v>
      </c>
      <c r="I59" s="665"/>
      <c r="J59" s="665"/>
      <c r="K59" s="678">
        <v>0</v>
      </c>
      <c r="L59" s="665">
        <v>3.2</v>
      </c>
      <c r="M59" s="666">
        <v>1472.672</v>
      </c>
    </row>
    <row r="60" spans="1:13" ht="14.4" customHeight="1" x14ac:dyDescent="0.3">
      <c r="A60" s="661" t="s">
        <v>553</v>
      </c>
      <c r="B60" s="662" t="s">
        <v>2971</v>
      </c>
      <c r="C60" s="662" t="s">
        <v>2336</v>
      </c>
      <c r="D60" s="662" t="s">
        <v>2337</v>
      </c>
      <c r="E60" s="662" t="s">
        <v>2974</v>
      </c>
      <c r="F60" s="665"/>
      <c r="G60" s="665"/>
      <c r="H60" s="678">
        <v>0</v>
      </c>
      <c r="I60" s="665">
        <v>32</v>
      </c>
      <c r="J60" s="665">
        <v>659.66000000000008</v>
      </c>
      <c r="K60" s="678">
        <v>1</v>
      </c>
      <c r="L60" s="665">
        <v>32</v>
      </c>
      <c r="M60" s="666">
        <v>659.66000000000008</v>
      </c>
    </row>
    <row r="61" spans="1:13" ht="14.4" customHeight="1" x14ac:dyDescent="0.3">
      <c r="A61" s="661" t="s">
        <v>553</v>
      </c>
      <c r="B61" s="662" t="s">
        <v>2975</v>
      </c>
      <c r="C61" s="662" t="s">
        <v>2189</v>
      </c>
      <c r="D61" s="662" t="s">
        <v>2190</v>
      </c>
      <c r="E61" s="662" t="s">
        <v>2976</v>
      </c>
      <c r="F61" s="665"/>
      <c r="G61" s="665"/>
      <c r="H61" s="678">
        <v>0</v>
      </c>
      <c r="I61" s="665">
        <v>1</v>
      </c>
      <c r="J61" s="665">
        <v>169.04</v>
      </c>
      <c r="K61" s="678">
        <v>1</v>
      </c>
      <c r="L61" s="665">
        <v>1</v>
      </c>
      <c r="M61" s="666">
        <v>169.04</v>
      </c>
    </row>
    <row r="62" spans="1:13" ht="14.4" customHeight="1" x14ac:dyDescent="0.3">
      <c r="A62" s="661" t="s">
        <v>553</v>
      </c>
      <c r="B62" s="662" t="s">
        <v>2975</v>
      </c>
      <c r="C62" s="662" t="s">
        <v>2347</v>
      </c>
      <c r="D62" s="662" t="s">
        <v>2977</v>
      </c>
      <c r="E62" s="662" t="s">
        <v>2978</v>
      </c>
      <c r="F62" s="665"/>
      <c r="G62" s="665"/>
      <c r="H62" s="678">
        <v>0</v>
      </c>
      <c r="I62" s="665">
        <v>71.999999999999986</v>
      </c>
      <c r="J62" s="665">
        <v>8122.3796409747065</v>
      </c>
      <c r="K62" s="678">
        <v>1</v>
      </c>
      <c r="L62" s="665">
        <v>71.999999999999986</v>
      </c>
      <c r="M62" s="666">
        <v>8122.3796409747065</v>
      </c>
    </row>
    <row r="63" spans="1:13" ht="14.4" customHeight="1" x14ac:dyDescent="0.3">
      <c r="A63" s="661" t="s">
        <v>553</v>
      </c>
      <c r="B63" s="662" t="s">
        <v>2975</v>
      </c>
      <c r="C63" s="662" t="s">
        <v>2481</v>
      </c>
      <c r="D63" s="662" t="s">
        <v>2979</v>
      </c>
      <c r="E63" s="662" t="s">
        <v>2980</v>
      </c>
      <c r="F63" s="665"/>
      <c r="G63" s="665"/>
      <c r="H63" s="678">
        <v>0</v>
      </c>
      <c r="I63" s="665">
        <v>3</v>
      </c>
      <c r="J63" s="665">
        <v>336.71</v>
      </c>
      <c r="K63" s="678">
        <v>1</v>
      </c>
      <c r="L63" s="665">
        <v>3</v>
      </c>
      <c r="M63" s="666">
        <v>336.71</v>
      </c>
    </row>
    <row r="64" spans="1:13" ht="14.4" customHeight="1" x14ac:dyDescent="0.3">
      <c r="A64" s="661" t="s">
        <v>553</v>
      </c>
      <c r="B64" s="662" t="s">
        <v>2981</v>
      </c>
      <c r="C64" s="662" t="s">
        <v>2421</v>
      </c>
      <c r="D64" s="662" t="s">
        <v>2982</v>
      </c>
      <c r="E64" s="662" t="s">
        <v>2983</v>
      </c>
      <c r="F64" s="665"/>
      <c r="G64" s="665"/>
      <c r="H64" s="678">
        <v>0</v>
      </c>
      <c r="I64" s="665">
        <v>69</v>
      </c>
      <c r="J64" s="665">
        <v>31878</v>
      </c>
      <c r="K64" s="678">
        <v>1</v>
      </c>
      <c r="L64" s="665">
        <v>69</v>
      </c>
      <c r="M64" s="666">
        <v>31878</v>
      </c>
    </row>
    <row r="65" spans="1:13" ht="14.4" customHeight="1" x14ac:dyDescent="0.3">
      <c r="A65" s="661" t="s">
        <v>553</v>
      </c>
      <c r="B65" s="662" t="s">
        <v>2984</v>
      </c>
      <c r="C65" s="662" t="s">
        <v>2429</v>
      </c>
      <c r="D65" s="662" t="s">
        <v>2985</v>
      </c>
      <c r="E65" s="662" t="s">
        <v>2986</v>
      </c>
      <c r="F65" s="665">
        <v>1</v>
      </c>
      <c r="G65" s="665">
        <v>154</v>
      </c>
      <c r="H65" s="678">
        <v>1</v>
      </c>
      <c r="I65" s="665"/>
      <c r="J65" s="665"/>
      <c r="K65" s="678">
        <v>0</v>
      </c>
      <c r="L65" s="665">
        <v>1</v>
      </c>
      <c r="M65" s="666">
        <v>154</v>
      </c>
    </row>
    <row r="66" spans="1:13" ht="14.4" customHeight="1" x14ac:dyDescent="0.3">
      <c r="A66" s="661" t="s">
        <v>553</v>
      </c>
      <c r="B66" s="662" t="s">
        <v>2987</v>
      </c>
      <c r="C66" s="662" t="s">
        <v>2441</v>
      </c>
      <c r="D66" s="662" t="s">
        <v>2988</v>
      </c>
      <c r="E66" s="662" t="s">
        <v>2989</v>
      </c>
      <c r="F66" s="665"/>
      <c r="G66" s="665"/>
      <c r="H66" s="678">
        <v>0</v>
      </c>
      <c r="I66" s="665">
        <v>4</v>
      </c>
      <c r="J66" s="665">
        <v>871.2</v>
      </c>
      <c r="K66" s="678">
        <v>1</v>
      </c>
      <c r="L66" s="665">
        <v>4</v>
      </c>
      <c r="M66" s="666">
        <v>871.2</v>
      </c>
    </row>
    <row r="67" spans="1:13" ht="14.4" customHeight="1" x14ac:dyDescent="0.3">
      <c r="A67" s="661" t="s">
        <v>553</v>
      </c>
      <c r="B67" s="662" t="s">
        <v>2990</v>
      </c>
      <c r="C67" s="662" t="s">
        <v>2427</v>
      </c>
      <c r="D67" s="662" t="s">
        <v>2991</v>
      </c>
      <c r="E67" s="662" t="s">
        <v>2992</v>
      </c>
      <c r="F67" s="665"/>
      <c r="G67" s="665"/>
      <c r="H67" s="678">
        <v>0</v>
      </c>
      <c r="I67" s="665">
        <v>60</v>
      </c>
      <c r="J67" s="665">
        <v>2142.8000000000002</v>
      </c>
      <c r="K67" s="678">
        <v>1</v>
      </c>
      <c r="L67" s="665">
        <v>60</v>
      </c>
      <c r="M67" s="666">
        <v>2142.8000000000002</v>
      </c>
    </row>
    <row r="68" spans="1:13" ht="14.4" customHeight="1" x14ac:dyDescent="0.3">
      <c r="A68" s="661" t="s">
        <v>553</v>
      </c>
      <c r="B68" s="662" t="s">
        <v>2993</v>
      </c>
      <c r="C68" s="662" t="s">
        <v>2364</v>
      </c>
      <c r="D68" s="662" t="s">
        <v>2994</v>
      </c>
      <c r="E68" s="662" t="s">
        <v>2995</v>
      </c>
      <c r="F68" s="665"/>
      <c r="G68" s="665"/>
      <c r="H68" s="678">
        <v>0</v>
      </c>
      <c r="I68" s="665">
        <v>3</v>
      </c>
      <c r="J68" s="665">
        <v>1551</v>
      </c>
      <c r="K68" s="678">
        <v>1</v>
      </c>
      <c r="L68" s="665">
        <v>3</v>
      </c>
      <c r="M68" s="666">
        <v>1551</v>
      </c>
    </row>
    <row r="69" spans="1:13" ht="14.4" customHeight="1" x14ac:dyDescent="0.3">
      <c r="A69" s="661" t="s">
        <v>553</v>
      </c>
      <c r="B69" s="662" t="s">
        <v>2996</v>
      </c>
      <c r="C69" s="662" t="s">
        <v>2399</v>
      </c>
      <c r="D69" s="662" t="s">
        <v>2997</v>
      </c>
      <c r="E69" s="662" t="s">
        <v>2998</v>
      </c>
      <c r="F69" s="665"/>
      <c r="G69" s="665"/>
      <c r="H69" s="678">
        <v>0</v>
      </c>
      <c r="I69" s="665">
        <v>2</v>
      </c>
      <c r="J69" s="665">
        <v>748</v>
      </c>
      <c r="K69" s="678">
        <v>1</v>
      </c>
      <c r="L69" s="665">
        <v>2</v>
      </c>
      <c r="M69" s="666">
        <v>748</v>
      </c>
    </row>
    <row r="70" spans="1:13" ht="14.4" customHeight="1" x14ac:dyDescent="0.3">
      <c r="A70" s="661" t="s">
        <v>553</v>
      </c>
      <c r="B70" s="662" t="s">
        <v>2999</v>
      </c>
      <c r="C70" s="662" t="s">
        <v>2503</v>
      </c>
      <c r="D70" s="662" t="s">
        <v>3000</v>
      </c>
      <c r="E70" s="662" t="s">
        <v>3001</v>
      </c>
      <c r="F70" s="665"/>
      <c r="G70" s="665"/>
      <c r="H70" s="678">
        <v>0</v>
      </c>
      <c r="I70" s="665">
        <v>3</v>
      </c>
      <c r="J70" s="665">
        <v>1622.6100000000001</v>
      </c>
      <c r="K70" s="678">
        <v>1</v>
      </c>
      <c r="L70" s="665">
        <v>3</v>
      </c>
      <c r="M70" s="666">
        <v>1622.6100000000001</v>
      </c>
    </row>
    <row r="71" spans="1:13" ht="14.4" customHeight="1" x14ac:dyDescent="0.3">
      <c r="A71" s="661" t="s">
        <v>553</v>
      </c>
      <c r="B71" s="662" t="s">
        <v>2999</v>
      </c>
      <c r="C71" s="662" t="s">
        <v>2501</v>
      </c>
      <c r="D71" s="662" t="s">
        <v>3000</v>
      </c>
      <c r="E71" s="662" t="s">
        <v>2986</v>
      </c>
      <c r="F71" s="665"/>
      <c r="G71" s="665"/>
      <c r="H71" s="678">
        <v>0</v>
      </c>
      <c r="I71" s="665">
        <v>246.1</v>
      </c>
      <c r="J71" s="665">
        <v>230949.56499999992</v>
      </c>
      <c r="K71" s="678">
        <v>1</v>
      </c>
      <c r="L71" s="665">
        <v>246.1</v>
      </c>
      <c r="M71" s="666">
        <v>230949.56499999992</v>
      </c>
    </row>
    <row r="72" spans="1:13" ht="14.4" customHeight="1" x14ac:dyDescent="0.3">
      <c r="A72" s="661" t="s">
        <v>553</v>
      </c>
      <c r="B72" s="662" t="s">
        <v>3002</v>
      </c>
      <c r="C72" s="662" t="s">
        <v>2435</v>
      </c>
      <c r="D72" s="662" t="s">
        <v>2436</v>
      </c>
      <c r="E72" s="662" t="s">
        <v>3003</v>
      </c>
      <c r="F72" s="665"/>
      <c r="G72" s="665"/>
      <c r="H72" s="678">
        <v>0</v>
      </c>
      <c r="I72" s="665">
        <v>274</v>
      </c>
      <c r="J72" s="665">
        <v>39677.180299789863</v>
      </c>
      <c r="K72" s="678">
        <v>1</v>
      </c>
      <c r="L72" s="665">
        <v>274</v>
      </c>
      <c r="M72" s="666">
        <v>39677.180299789863</v>
      </c>
    </row>
    <row r="73" spans="1:13" ht="14.4" customHeight="1" x14ac:dyDescent="0.3">
      <c r="A73" s="661" t="s">
        <v>553</v>
      </c>
      <c r="B73" s="662" t="s">
        <v>3004</v>
      </c>
      <c r="C73" s="662" t="s">
        <v>2355</v>
      </c>
      <c r="D73" s="662" t="s">
        <v>3005</v>
      </c>
      <c r="E73" s="662" t="s">
        <v>3006</v>
      </c>
      <c r="F73" s="665">
        <v>3.8</v>
      </c>
      <c r="G73" s="665">
        <v>2321.4480000000003</v>
      </c>
      <c r="H73" s="678">
        <v>1</v>
      </c>
      <c r="I73" s="665"/>
      <c r="J73" s="665"/>
      <c r="K73" s="678">
        <v>0</v>
      </c>
      <c r="L73" s="665">
        <v>3.8</v>
      </c>
      <c r="M73" s="666">
        <v>2321.4480000000003</v>
      </c>
    </row>
    <row r="74" spans="1:13" ht="14.4" customHeight="1" x14ac:dyDescent="0.3">
      <c r="A74" s="661" t="s">
        <v>553</v>
      </c>
      <c r="B74" s="662" t="s">
        <v>3004</v>
      </c>
      <c r="C74" s="662" t="s">
        <v>2322</v>
      </c>
      <c r="D74" s="662" t="s">
        <v>2323</v>
      </c>
      <c r="E74" s="662" t="s">
        <v>3007</v>
      </c>
      <c r="F74" s="665"/>
      <c r="G74" s="665"/>
      <c r="H74" s="678">
        <v>0</v>
      </c>
      <c r="I74" s="665">
        <v>10.000000000000002</v>
      </c>
      <c r="J74" s="665">
        <v>641.24069017467559</v>
      </c>
      <c r="K74" s="678">
        <v>1</v>
      </c>
      <c r="L74" s="665">
        <v>10.000000000000002</v>
      </c>
      <c r="M74" s="666">
        <v>641.24069017467559</v>
      </c>
    </row>
    <row r="75" spans="1:13" ht="14.4" customHeight="1" x14ac:dyDescent="0.3">
      <c r="A75" s="661" t="s">
        <v>553</v>
      </c>
      <c r="B75" s="662" t="s">
        <v>3008</v>
      </c>
      <c r="C75" s="662" t="s">
        <v>2469</v>
      </c>
      <c r="D75" s="662" t="s">
        <v>2470</v>
      </c>
      <c r="E75" s="662" t="s">
        <v>3009</v>
      </c>
      <c r="F75" s="665">
        <v>9</v>
      </c>
      <c r="G75" s="665">
        <v>5065.83</v>
      </c>
      <c r="H75" s="678">
        <v>1</v>
      </c>
      <c r="I75" s="665"/>
      <c r="J75" s="665"/>
      <c r="K75" s="678">
        <v>0</v>
      </c>
      <c r="L75" s="665">
        <v>9</v>
      </c>
      <c r="M75" s="666">
        <v>5065.83</v>
      </c>
    </row>
    <row r="76" spans="1:13" ht="14.4" customHeight="1" x14ac:dyDescent="0.3">
      <c r="A76" s="661" t="s">
        <v>553</v>
      </c>
      <c r="B76" s="662" t="s">
        <v>3010</v>
      </c>
      <c r="C76" s="662" t="s">
        <v>2463</v>
      </c>
      <c r="D76" s="662" t="s">
        <v>2464</v>
      </c>
      <c r="E76" s="662" t="s">
        <v>3011</v>
      </c>
      <c r="F76" s="665">
        <v>10</v>
      </c>
      <c r="G76" s="665">
        <v>4130.5</v>
      </c>
      <c r="H76" s="678">
        <v>1</v>
      </c>
      <c r="I76" s="665"/>
      <c r="J76" s="665"/>
      <c r="K76" s="678">
        <v>0</v>
      </c>
      <c r="L76" s="665">
        <v>10</v>
      </c>
      <c r="M76" s="666">
        <v>4130.5</v>
      </c>
    </row>
    <row r="77" spans="1:13" ht="14.4" customHeight="1" x14ac:dyDescent="0.3">
      <c r="A77" s="661" t="s">
        <v>553</v>
      </c>
      <c r="B77" s="662" t="s">
        <v>3012</v>
      </c>
      <c r="C77" s="662" t="s">
        <v>2485</v>
      </c>
      <c r="D77" s="662" t="s">
        <v>3013</v>
      </c>
      <c r="E77" s="662" t="s">
        <v>3014</v>
      </c>
      <c r="F77" s="665"/>
      <c r="G77" s="665"/>
      <c r="H77" s="678">
        <v>0</v>
      </c>
      <c r="I77" s="665">
        <v>5</v>
      </c>
      <c r="J77" s="665">
        <v>1634.7999999999997</v>
      </c>
      <c r="K77" s="678">
        <v>1</v>
      </c>
      <c r="L77" s="665">
        <v>5</v>
      </c>
      <c r="M77" s="666">
        <v>1634.7999999999997</v>
      </c>
    </row>
    <row r="78" spans="1:13" ht="14.4" customHeight="1" x14ac:dyDescent="0.3">
      <c r="A78" s="661" t="s">
        <v>553</v>
      </c>
      <c r="B78" s="662" t="s">
        <v>3015</v>
      </c>
      <c r="C78" s="662" t="s">
        <v>2371</v>
      </c>
      <c r="D78" s="662" t="s">
        <v>3016</v>
      </c>
      <c r="E78" s="662" t="s">
        <v>3017</v>
      </c>
      <c r="F78" s="665"/>
      <c r="G78" s="665"/>
      <c r="H78" s="678">
        <v>0</v>
      </c>
      <c r="I78" s="665">
        <v>9</v>
      </c>
      <c r="J78" s="665">
        <v>5760.8099999999995</v>
      </c>
      <c r="K78" s="678">
        <v>1</v>
      </c>
      <c r="L78" s="665">
        <v>9</v>
      </c>
      <c r="M78" s="666">
        <v>5760.8099999999995</v>
      </c>
    </row>
    <row r="79" spans="1:13" ht="14.4" customHeight="1" x14ac:dyDescent="0.3">
      <c r="A79" s="661" t="s">
        <v>553</v>
      </c>
      <c r="B79" s="662" t="s">
        <v>3018</v>
      </c>
      <c r="C79" s="662" t="s">
        <v>2496</v>
      </c>
      <c r="D79" s="662" t="s">
        <v>3019</v>
      </c>
      <c r="E79" s="662" t="s">
        <v>3003</v>
      </c>
      <c r="F79" s="665"/>
      <c r="G79" s="665"/>
      <c r="H79" s="678">
        <v>0</v>
      </c>
      <c r="I79" s="665">
        <v>152</v>
      </c>
      <c r="J79" s="665">
        <v>5268.3177096433437</v>
      </c>
      <c r="K79" s="678">
        <v>1</v>
      </c>
      <c r="L79" s="665">
        <v>152</v>
      </c>
      <c r="M79" s="666">
        <v>5268.3177096433437</v>
      </c>
    </row>
    <row r="80" spans="1:13" ht="14.4" customHeight="1" x14ac:dyDescent="0.3">
      <c r="A80" s="661" t="s">
        <v>553</v>
      </c>
      <c r="B80" s="662" t="s">
        <v>3018</v>
      </c>
      <c r="C80" s="662" t="s">
        <v>2498</v>
      </c>
      <c r="D80" s="662" t="s">
        <v>3019</v>
      </c>
      <c r="E80" s="662" t="s">
        <v>3020</v>
      </c>
      <c r="F80" s="665"/>
      <c r="G80" s="665"/>
      <c r="H80" s="678">
        <v>0</v>
      </c>
      <c r="I80" s="665">
        <v>427</v>
      </c>
      <c r="J80" s="665">
        <v>23574.257953213568</v>
      </c>
      <c r="K80" s="678">
        <v>1</v>
      </c>
      <c r="L80" s="665">
        <v>427</v>
      </c>
      <c r="M80" s="666">
        <v>23574.257953213568</v>
      </c>
    </row>
    <row r="81" spans="1:13" ht="14.4" customHeight="1" x14ac:dyDescent="0.3">
      <c r="A81" s="661" t="s">
        <v>553</v>
      </c>
      <c r="B81" s="662" t="s">
        <v>3021</v>
      </c>
      <c r="C81" s="662" t="s">
        <v>2340</v>
      </c>
      <c r="D81" s="662" t="s">
        <v>3022</v>
      </c>
      <c r="E81" s="662" t="s">
        <v>3023</v>
      </c>
      <c r="F81" s="665"/>
      <c r="G81" s="665"/>
      <c r="H81" s="678">
        <v>0</v>
      </c>
      <c r="I81" s="665">
        <v>25</v>
      </c>
      <c r="J81" s="665">
        <v>14971</v>
      </c>
      <c r="K81" s="678">
        <v>1</v>
      </c>
      <c r="L81" s="665">
        <v>25</v>
      </c>
      <c r="M81" s="666">
        <v>14971</v>
      </c>
    </row>
    <row r="82" spans="1:13" ht="14.4" customHeight="1" x14ac:dyDescent="0.3">
      <c r="A82" s="661" t="s">
        <v>553</v>
      </c>
      <c r="B82" s="662" t="s">
        <v>3024</v>
      </c>
      <c r="C82" s="662" t="s">
        <v>2489</v>
      </c>
      <c r="D82" s="662" t="s">
        <v>3025</v>
      </c>
      <c r="E82" s="662" t="s">
        <v>3026</v>
      </c>
      <c r="F82" s="665"/>
      <c r="G82" s="665"/>
      <c r="H82" s="678">
        <v>0</v>
      </c>
      <c r="I82" s="665">
        <v>1332</v>
      </c>
      <c r="J82" s="665">
        <v>38481.33386363637</v>
      </c>
      <c r="K82" s="678">
        <v>1</v>
      </c>
      <c r="L82" s="665">
        <v>1332</v>
      </c>
      <c r="M82" s="666">
        <v>38481.33386363637</v>
      </c>
    </row>
    <row r="83" spans="1:13" ht="14.4" customHeight="1" x14ac:dyDescent="0.3">
      <c r="A83" s="661" t="s">
        <v>553</v>
      </c>
      <c r="B83" s="662" t="s">
        <v>3027</v>
      </c>
      <c r="C83" s="662" t="s">
        <v>2432</v>
      </c>
      <c r="D83" s="662" t="s">
        <v>3028</v>
      </c>
      <c r="E83" s="662" t="s">
        <v>3029</v>
      </c>
      <c r="F83" s="665"/>
      <c r="G83" s="665"/>
      <c r="H83" s="678">
        <v>0</v>
      </c>
      <c r="I83" s="665">
        <v>4.2</v>
      </c>
      <c r="J83" s="665">
        <v>10626</v>
      </c>
      <c r="K83" s="678">
        <v>1</v>
      </c>
      <c r="L83" s="665">
        <v>4.2</v>
      </c>
      <c r="M83" s="666">
        <v>10626</v>
      </c>
    </row>
    <row r="84" spans="1:13" ht="14.4" customHeight="1" x14ac:dyDescent="0.3">
      <c r="A84" s="661" t="s">
        <v>553</v>
      </c>
      <c r="B84" s="662" t="s">
        <v>3030</v>
      </c>
      <c r="C84" s="662" t="s">
        <v>2534</v>
      </c>
      <c r="D84" s="662" t="s">
        <v>3031</v>
      </c>
      <c r="E84" s="662" t="s">
        <v>3011</v>
      </c>
      <c r="F84" s="665"/>
      <c r="G84" s="665"/>
      <c r="H84" s="678">
        <v>0</v>
      </c>
      <c r="I84" s="665">
        <v>95.5</v>
      </c>
      <c r="J84" s="665">
        <v>15232.25</v>
      </c>
      <c r="K84" s="678">
        <v>1</v>
      </c>
      <c r="L84" s="665">
        <v>95.5</v>
      </c>
      <c r="M84" s="666">
        <v>15232.25</v>
      </c>
    </row>
    <row r="85" spans="1:13" ht="14.4" customHeight="1" x14ac:dyDescent="0.3">
      <c r="A85" s="661" t="s">
        <v>553</v>
      </c>
      <c r="B85" s="662" t="s">
        <v>3030</v>
      </c>
      <c r="C85" s="662" t="s">
        <v>2537</v>
      </c>
      <c r="D85" s="662" t="s">
        <v>3031</v>
      </c>
      <c r="E85" s="662" t="s">
        <v>3032</v>
      </c>
      <c r="F85" s="665"/>
      <c r="G85" s="665"/>
      <c r="H85" s="678">
        <v>0</v>
      </c>
      <c r="I85" s="665">
        <v>26.8</v>
      </c>
      <c r="J85" s="665">
        <v>8254.4000000000015</v>
      </c>
      <c r="K85" s="678">
        <v>1</v>
      </c>
      <c r="L85" s="665">
        <v>26.8</v>
      </c>
      <c r="M85" s="666">
        <v>8254.4000000000015</v>
      </c>
    </row>
    <row r="86" spans="1:13" ht="14.4" customHeight="1" x14ac:dyDescent="0.3">
      <c r="A86" s="661" t="s">
        <v>553</v>
      </c>
      <c r="B86" s="662" t="s">
        <v>3033</v>
      </c>
      <c r="C86" s="662" t="s">
        <v>2539</v>
      </c>
      <c r="D86" s="662" t="s">
        <v>3034</v>
      </c>
      <c r="E86" s="662" t="s">
        <v>3035</v>
      </c>
      <c r="F86" s="665"/>
      <c r="G86" s="665"/>
      <c r="H86" s="678">
        <v>0</v>
      </c>
      <c r="I86" s="665">
        <v>40</v>
      </c>
      <c r="J86" s="665">
        <v>19738.399999999998</v>
      </c>
      <c r="K86" s="678">
        <v>1</v>
      </c>
      <c r="L86" s="665">
        <v>40</v>
      </c>
      <c r="M86" s="666">
        <v>19738.399999999998</v>
      </c>
    </row>
    <row r="87" spans="1:13" ht="14.4" customHeight="1" x14ac:dyDescent="0.3">
      <c r="A87" s="661" t="s">
        <v>553</v>
      </c>
      <c r="B87" s="662" t="s">
        <v>3033</v>
      </c>
      <c r="C87" s="662" t="s">
        <v>2508</v>
      </c>
      <c r="D87" s="662" t="s">
        <v>3036</v>
      </c>
      <c r="E87" s="662" t="s">
        <v>3035</v>
      </c>
      <c r="F87" s="665">
        <v>281</v>
      </c>
      <c r="G87" s="665">
        <v>793898.14376431587</v>
      </c>
      <c r="H87" s="678">
        <v>0.81924196431591834</v>
      </c>
      <c r="I87" s="665">
        <v>62</v>
      </c>
      <c r="J87" s="665">
        <v>175166.15999999997</v>
      </c>
      <c r="K87" s="678">
        <v>0.18075803568408169</v>
      </c>
      <c r="L87" s="665">
        <v>343</v>
      </c>
      <c r="M87" s="666">
        <v>969064.30376431579</v>
      </c>
    </row>
    <row r="88" spans="1:13" ht="14.4" customHeight="1" x14ac:dyDescent="0.3">
      <c r="A88" s="661" t="s">
        <v>553</v>
      </c>
      <c r="B88" s="662" t="s">
        <v>3037</v>
      </c>
      <c r="C88" s="662" t="s">
        <v>2516</v>
      </c>
      <c r="D88" s="662" t="s">
        <v>3038</v>
      </c>
      <c r="E88" s="662" t="s">
        <v>3039</v>
      </c>
      <c r="F88" s="665"/>
      <c r="G88" s="665"/>
      <c r="H88" s="678">
        <v>0</v>
      </c>
      <c r="I88" s="665">
        <v>15</v>
      </c>
      <c r="J88" s="665">
        <v>85553.642558475403</v>
      </c>
      <c r="K88" s="678">
        <v>1</v>
      </c>
      <c r="L88" s="665">
        <v>15</v>
      </c>
      <c r="M88" s="666">
        <v>85553.642558475403</v>
      </c>
    </row>
    <row r="89" spans="1:13" ht="14.4" customHeight="1" x14ac:dyDescent="0.3">
      <c r="A89" s="661" t="s">
        <v>553</v>
      </c>
      <c r="B89" s="662" t="s">
        <v>3040</v>
      </c>
      <c r="C89" s="662" t="s">
        <v>2158</v>
      </c>
      <c r="D89" s="662" t="s">
        <v>3041</v>
      </c>
      <c r="E89" s="662" t="s">
        <v>3042</v>
      </c>
      <c r="F89" s="665"/>
      <c r="G89" s="665"/>
      <c r="H89" s="678">
        <v>0</v>
      </c>
      <c r="I89" s="665">
        <v>3</v>
      </c>
      <c r="J89" s="665">
        <v>2503.8899999999994</v>
      </c>
      <c r="K89" s="678">
        <v>1</v>
      </c>
      <c r="L89" s="665">
        <v>3</v>
      </c>
      <c r="M89" s="666">
        <v>2503.8899999999994</v>
      </c>
    </row>
    <row r="90" spans="1:13" ht="14.4" customHeight="1" x14ac:dyDescent="0.3">
      <c r="A90" s="661" t="s">
        <v>553</v>
      </c>
      <c r="B90" s="662" t="s">
        <v>3040</v>
      </c>
      <c r="C90" s="662" t="s">
        <v>2169</v>
      </c>
      <c r="D90" s="662" t="s">
        <v>3041</v>
      </c>
      <c r="E90" s="662" t="s">
        <v>3043</v>
      </c>
      <c r="F90" s="665"/>
      <c r="G90" s="665"/>
      <c r="H90" s="678">
        <v>0</v>
      </c>
      <c r="I90" s="665">
        <v>4</v>
      </c>
      <c r="J90" s="665">
        <v>3802.9199999999996</v>
      </c>
      <c r="K90" s="678">
        <v>1</v>
      </c>
      <c r="L90" s="665">
        <v>4</v>
      </c>
      <c r="M90" s="666">
        <v>3802.9199999999996</v>
      </c>
    </row>
    <row r="91" spans="1:13" ht="14.4" customHeight="1" x14ac:dyDescent="0.3">
      <c r="A91" s="661" t="s">
        <v>553</v>
      </c>
      <c r="B91" s="662" t="s">
        <v>3044</v>
      </c>
      <c r="C91" s="662" t="s">
        <v>1988</v>
      </c>
      <c r="D91" s="662" t="s">
        <v>801</v>
      </c>
      <c r="E91" s="662" t="s">
        <v>3045</v>
      </c>
      <c r="F91" s="665"/>
      <c r="G91" s="665"/>
      <c r="H91" s="678">
        <v>0</v>
      </c>
      <c r="I91" s="665">
        <v>4</v>
      </c>
      <c r="J91" s="665">
        <v>419.02</v>
      </c>
      <c r="K91" s="678">
        <v>1</v>
      </c>
      <c r="L91" s="665">
        <v>4</v>
      </c>
      <c r="M91" s="666">
        <v>419.02</v>
      </c>
    </row>
    <row r="92" spans="1:13" ht="14.4" customHeight="1" x14ac:dyDescent="0.3">
      <c r="A92" s="661" t="s">
        <v>553</v>
      </c>
      <c r="B92" s="662" t="s">
        <v>3046</v>
      </c>
      <c r="C92" s="662" t="s">
        <v>2148</v>
      </c>
      <c r="D92" s="662" t="s">
        <v>2149</v>
      </c>
      <c r="E92" s="662" t="s">
        <v>3047</v>
      </c>
      <c r="F92" s="665"/>
      <c r="G92" s="665"/>
      <c r="H92" s="678">
        <v>0</v>
      </c>
      <c r="I92" s="665">
        <v>2</v>
      </c>
      <c r="J92" s="665">
        <v>597.86000000000013</v>
      </c>
      <c r="K92" s="678">
        <v>1</v>
      </c>
      <c r="L92" s="665">
        <v>2</v>
      </c>
      <c r="M92" s="666">
        <v>597.86000000000013</v>
      </c>
    </row>
    <row r="93" spans="1:13" ht="14.4" customHeight="1" x14ac:dyDescent="0.3">
      <c r="A93" s="661" t="s">
        <v>553</v>
      </c>
      <c r="B93" s="662" t="s">
        <v>3048</v>
      </c>
      <c r="C93" s="662" t="s">
        <v>2144</v>
      </c>
      <c r="D93" s="662" t="s">
        <v>2145</v>
      </c>
      <c r="E93" s="662" t="s">
        <v>3049</v>
      </c>
      <c r="F93" s="665"/>
      <c r="G93" s="665"/>
      <c r="H93" s="678">
        <v>0</v>
      </c>
      <c r="I93" s="665">
        <v>4</v>
      </c>
      <c r="J93" s="665">
        <v>1795.68</v>
      </c>
      <c r="K93" s="678">
        <v>1</v>
      </c>
      <c r="L93" s="665">
        <v>4</v>
      </c>
      <c r="M93" s="666">
        <v>1795.68</v>
      </c>
    </row>
    <row r="94" spans="1:13" ht="14.4" customHeight="1" x14ac:dyDescent="0.3">
      <c r="A94" s="661" t="s">
        <v>553</v>
      </c>
      <c r="B94" s="662" t="s">
        <v>3050</v>
      </c>
      <c r="C94" s="662" t="s">
        <v>2136</v>
      </c>
      <c r="D94" s="662" t="s">
        <v>3051</v>
      </c>
      <c r="E94" s="662" t="s">
        <v>3052</v>
      </c>
      <c r="F94" s="665"/>
      <c r="G94" s="665"/>
      <c r="H94" s="678">
        <v>0</v>
      </c>
      <c r="I94" s="665">
        <v>650</v>
      </c>
      <c r="J94" s="665">
        <v>448776.84188992757</v>
      </c>
      <c r="K94" s="678">
        <v>1</v>
      </c>
      <c r="L94" s="665">
        <v>650</v>
      </c>
      <c r="M94" s="666">
        <v>448776.84188992757</v>
      </c>
    </row>
    <row r="95" spans="1:13" ht="14.4" customHeight="1" x14ac:dyDescent="0.3">
      <c r="A95" s="661" t="s">
        <v>553</v>
      </c>
      <c r="B95" s="662" t="s">
        <v>3053</v>
      </c>
      <c r="C95" s="662" t="s">
        <v>2140</v>
      </c>
      <c r="D95" s="662" t="s">
        <v>2141</v>
      </c>
      <c r="E95" s="662" t="s">
        <v>3054</v>
      </c>
      <c r="F95" s="665"/>
      <c r="G95" s="665"/>
      <c r="H95" s="678">
        <v>0</v>
      </c>
      <c r="I95" s="665">
        <v>300</v>
      </c>
      <c r="J95" s="665">
        <v>287890.71339319774</v>
      </c>
      <c r="K95" s="678">
        <v>1</v>
      </c>
      <c r="L95" s="665">
        <v>300</v>
      </c>
      <c r="M95" s="666">
        <v>287890.71339319774</v>
      </c>
    </row>
    <row r="96" spans="1:13" ht="14.4" customHeight="1" x14ac:dyDescent="0.3">
      <c r="A96" s="661" t="s">
        <v>553</v>
      </c>
      <c r="B96" s="662" t="s">
        <v>3053</v>
      </c>
      <c r="C96" s="662" t="s">
        <v>2074</v>
      </c>
      <c r="D96" s="662" t="s">
        <v>3055</v>
      </c>
      <c r="E96" s="662" t="s">
        <v>3056</v>
      </c>
      <c r="F96" s="665"/>
      <c r="G96" s="665"/>
      <c r="H96" s="678">
        <v>0</v>
      </c>
      <c r="I96" s="665">
        <v>1</v>
      </c>
      <c r="J96" s="665">
        <v>44.02999999999998</v>
      </c>
      <c r="K96" s="678">
        <v>1</v>
      </c>
      <c r="L96" s="665">
        <v>1</v>
      </c>
      <c r="M96" s="666">
        <v>44.02999999999998</v>
      </c>
    </row>
    <row r="97" spans="1:13" ht="14.4" customHeight="1" x14ac:dyDescent="0.3">
      <c r="A97" s="661" t="s">
        <v>553</v>
      </c>
      <c r="B97" s="662" t="s">
        <v>3057</v>
      </c>
      <c r="C97" s="662" t="s">
        <v>2155</v>
      </c>
      <c r="D97" s="662" t="s">
        <v>3058</v>
      </c>
      <c r="E97" s="662" t="s">
        <v>3059</v>
      </c>
      <c r="F97" s="665"/>
      <c r="G97" s="665"/>
      <c r="H97" s="678">
        <v>0</v>
      </c>
      <c r="I97" s="665">
        <v>1</v>
      </c>
      <c r="J97" s="665">
        <v>40.409999999999989</v>
      </c>
      <c r="K97" s="678">
        <v>1</v>
      </c>
      <c r="L97" s="665">
        <v>1</v>
      </c>
      <c r="M97" s="666">
        <v>40.409999999999989</v>
      </c>
    </row>
    <row r="98" spans="1:13" ht="14.4" customHeight="1" x14ac:dyDescent="0.3">
      <c r="A98" s="661" t="s">
        <v>553</v>
      </c>
      <c r="B98" s="662" t="s">
        <v>3060</v>
      </c>
      <c r="C98" s="662" t="s">
        <v>2120</v>
      </c>
      <c r="D98" s="662" t="s">
        <v>3061</v>
      </c>
      <c r="E98" s="662" t="s">
        <v>3062</v>
      </c>
      <c r="F98" s="665"/>
      <c r="G98" s="665"/>
      <c r="H98" s="678">
        <v>0</v>
      </c>
      <c r="I98" s="665">
        <v>2</v>
      </c>
      <c r="J98" s="665">
        <v>161.03872709365282</v>
      </c>
      <c r="K98" s="678">
        <v>1</v>
      </c>
      <c r="L98" s="665">
        <v>2</v>
      </c>
      <c r="M98" s="666">
        <v>161.03872709365282</v>
      </c>
    </row>
    <row r="99" spans="1:13" ht="14.4" customHeight="1" x14ac:dyDescent="0.3">
      <c r="A99" s="661" t="s">
        <v>553</v>
      </c>
      <c r="B99" s="662" t="s">
        <v>3060</v>
      </c>
      <c r="C99" s="662" t="s">
        <v>2021</v>
      </c>
      <c r="D99" s="662" t="s">
        <v>3061</v>
      </c>
      <c r="E99" s="662" t="s">
        <v>3063</v>
      </c>
      <c r="F99" s="665"/>
      <c r="G99" s="665"/>
      <c r="H99" s="678">
        <v>0</v>
      </c>
      <c r="I99" s="665">
        <v>1</v>
      </c>
      <c r="J99" s="665">
        <v>322.49</v>
      </c>
      <c r="K99" s="678">
        <v>1</v>
      </c>
      <c r="L99" s="665">
        <v>1</v>
      </c>
      <c r="M99" s="666">
        <v>322.49</v>
      </c>
    </row>
    <row r="100" spans="1:13" ht="14.4" customHeight="1" x14ac:dyDescent="0.3">
      <c r="A100" s="661" t="s">
        <v>553</v>
      </c>
      <c r="B100" s="662" t="s">
        <v>3064</v>
      </c>
      <c r="C100" s="662" t="s">
        <v>665</v>
      </c>
      <c r="D100" s="662" t="s">
        <v>3065</v>
      </c>
      <c r="E100" s="662" t="s">
        <v>3066</v>
      </c>
      <c r="F100" s="665">
        <v>1</v>
      </c>
      <c r="G100" s="665">
        <v>455.73</v>
      </c>
      <c r="H100" s="678">
        <v>1</v>
      </c>
      <c r="I100" s="665"/>
      <c r="J100" s="665"/>
      <c r="K100" s="678">
        <v>0</v>
      </c>
      <c r="L100" s="665">
        <v>1</v>
      </c>
      <c r="M100" s="666">
        <v>455.73</v>
      </c>
    </row>
    <row r="101" spans="1:13" ht="14.4" customHeight="1" x14ac:dyDescent="0.3">
      <c r="A101" s="661" t="s">
        <v>553</v>
      </c>
      <c r="B101" s="662" t="s">
        <v>3064</v>
      </c>
      <c r="C101" s="662" t="s">
        <v>684</v>
      </c>
      <c r="D101" s="662" t="s">
        <v>3065</v>
      </c>
      <c r="E101" s="662" t="s">
        <v>3067</v>
      </c>
      <c r="F101" s="665">
        <v>1</v>
      </c>
      <c r="G101" s="665">
        <v>952.23115258017481</v>
      </c>
      <c r="H101" s="678">
        <v>1</v>
      </c>
      <c r="I101" s="665"/>
      <c r="J101" s="665"/>
      <c r="K101" s="678">
        <v>0</v>
      </c>
      <c r="L101" s="665">
        <v>1</v>
      </c>
      <c r="M101" s="666">
        <v>952.23115258017481</v>
      </c>
    </row>
    <row r="102" spans="1:13" ht="14.4" customHeight="1" x14ac:dyDescent="0.3">
      <c r="A102" s="661" t="s">
        <v>553</v>
      </c>
      <c r="B102" s="662" t="s">
        <v>3064</v>
      </c>
      <c r="C102" s="662" t="s">
        <v>673</v>
      </c>
      <c r="D102" s="662" t="s">
        <v>3065</v>
      </c>
      <c r="E102" s="662" t="s">
        <v>3068</v>
      </c>
      <c r="F102" s="665">
        <v>1</v>
      </c>
      <c r="G102" s="665">
        <v>3787.29</v>
      </c>
      <c r="H102" s="678">
        <v>1</v>
      </c>
      <c r="I102" s="665"/>
      <c r="J102" s="665"/>
      <c r="K102" s="678">
        <v>0</v>
      </c>
      <c r="L102" s="665">
        <v>1</v>
      </c>
      <c r="M102" s="666">
        <v>3787.29</v>
      </c>
    </row>
    <row r="103" spans="1:13" ht="14.4" customHeight="1" x14ac:dyDescent="0.3">
      <c r="A103" s="661" t="s">
        <v>553</v>
      </c>
      <c r="B103" s="662" t="s">
        <v>3069</v>
      </c>
      <c r="C103" s="662" t="s">
        <v>2166</v>
      </c>
      <c r="D103" s="662" t="s">
        <v>3070</v>
      </c>
      <c r="E103" s="662" t="s">
        <v>3071</v>
      </c>
      <c r="F103" s="665"/>
      <c r="G103" s="665"/>
      <c r="H103" s="678">
        <v>0</v>
      </c>
      <c r="I103" s="665">
        <v>1</v>
      </c>
      <c r="J103" s="665">
        <v>954.05</v>
      </c>
      <c r="K103" s="678">
        <v>1</v>
      </c>
      <c r="L103" s="665">
        <v>1</v>
      </c>
      <c r="M103" s="666">
        <v>954.05</v>
      </c>
    </row>
    <row r="104" spans="1:13" ht="14.4" customHeight="1" x14ac:dyDescent="0.3">
      <c r="A104" s="661" t="s">
        <v>553</v>
      </c>
      <c r="B104" s="662" t="s">
        <v>3072</v>
      </c>
      <c r="C104" s="662" t="s">
        <v>2162</v>
      </c>
      <c r="D104" s="662" t="s">
        <v>2163</v>
      </c>
      <c r="E104" s="662" t="s">
        <v>3073</v>
      </c>
      <c r="F104" s="665"/>
      <c r="G104" s="665"/>
      <c r="H104" s="678">
        <v>0</v>
      </c>
      <c r="I104" s="665">
        <v>1</v>
      </c>
      <c r="J104" s="665">
        <v>170.47</v>
      </c>
      <c r="K104" s="678">
        <v>1</v>
      </c>
      <c r="L104" s="665">
        <v>1</v>
      </c>
      <c r="M104" s="666">
        <v>170.47</v>
      </c>
    </row>
    <row r="105" spans="1:13" ht="14.4" customHeight="1" x14ac:dyDescent="0.3">
      <c r="A105" s="661" t="s">
        <v>553</v>
      </c>
      <c r="B105" s="662" t="s">
        <v>3072</v>
      </c>
      <c r="C105" s="662" t="s">
        <v>2025</v>
      </c>
      <c r="D105" s="662" t="s">
        <v>2026</v>
      </c>
      <c r="E105" s="662" t="s">
        <v>3074</v>
      </c>
      <c r="F105" s="665"/>
      <c r="G105" s="665"/>
      <c r="H105" s="678">
        <v>0</v>
      </c>
      <c r="I105" s="665">
        <v>1</v>
      </c>
      <c r="J105" s="665">
        <v>46.990000000000023</v>
      </c>
      <c r="K105" s="678">
        <v>1</v>
      </c>
      <c r="L105" s="665">
        <v>1</v>
      </c>
      <c r="M105" s="666">
        <v>46.990000000000023</v>
      </c>
    </row>
    <row r="106" spans="1:13" ht="14.4" customHeight="1" x14ac:dyDescent="0.3">
      <c r="A106" s="661" t="s">
        <v>553</v>
      </c>
      <c r="B106" s="662" t="s">
        <v>3072</v>
      </c>
      <c r="C106" s="662" t="s">
        <v>2036</v>
      </c>
      <c r="D106" s="662" t="s">
        <v>2026</v>
      </c>
      <c r="E106" s="662" t="s">
        <v>3075</v>
      </c>
      <c r="F106" s="665"/>
      <c r="G106" s="665"/>
      <c r="H106" s="678">
        <v>0</v>
      </c>
      <c r="I106" s="665">
        <v>2</v>
      </c>
      <c r="J106" s="665">
        <v>213.07999999999998</v>
      </c>
      <c r="K106" s="678">
        <v>1</v>
      </c>
      <c r="L106" s="665">
        <v>2</v>
      </c>
      <c r="M106" s="666">
        <v>213.07999999999998</v>
      </c>
    </row>
    <row r="107" spans="1:13" ht="14.4" customHeight="1" x14ac:dyDescent="0.3">
      <c r="A107" s="661" t="s">
        <v>553</v>
      </c>
      <c r="B107" s="662" t="s">
        <v>2884</v>
      </c>
      <c r="C107" s="662" t="s">
        <v>2151</v>
      </c>
      <c r="D107" s="662" t="s">
        <v>3076</v>
      </c>
      <c r="E107" s="662" t="s">
        <v>3077</v>
      </c>
      <c r="F107" s="665"/>
      <c r="G107" s="665"/>
      <c r="H107" s="678">
        <v>0</v>
      </c>
      <c r="I107" s="665">
        <v>6</v>
      </c>
      <c r="J107" s="665">
        <v>1985.94</v>
      </c>
      <c r="K107" s="678">
        <v>1</v>
      </c>
      <c r="L107" s="665">
        <v>6</v>
      </c>
      <c r="M107" s="666">
        <v>1985.94</v>
      </c>
    </row>
    <row r="108" spans="1:13" ht="14.4" customHeight="1" x14ac:dyDescent="0.3">
      <c r="A108" s="661" t="s">
        <v>553</v>
      </c>
      <c r="B108" s="662" t="s">
        <v>2884</v>
      </c>
      <c r="C108" s="662" t="s">
        <v>573</v>
      </c>
      <c r="D108" s="662" t="s">
        <v>2885</v>
      </c>
      <c r="E108" s="662" t="s">
        <v>2886</v>
      </c>
      <c r="F108" s="665">
        <v>2</v>
      </c>
      <c r="G108" s="665">
        <v>269.14</v>
      </c>
      <c r="H108" s="678">
        <v>1</v>
      </c>
      <c r="I108" s="665"/>
      <c r="J108" s="665"/>
      <c r="K108" s="678">
        <v>0</v>
      </c>
      <c r="L108" s="665">
        <v>2</v>
      </c>
      <c r="M108" s="666">
        <v>269.14</v>
      </c>
    </row>
    <row r="109" spans="1:13" ht="14.4" customHeight="1" x14ac:dyDescent="0.3">
      <c r="A109" s="661" t="s">
        <v>553</v>
      </c>
      <c r="B109" s="662" t="s">
        <v>2884</v>
      </c>
      <c r="C109" s="662" t="s">
        <v>657</v>
      </c>
      <c r="D109" s="662" t="s">
        <v>2885</v>
      </c>
      <c r="E109" s="662" t="s">
        <v>3078</v>
      </c>
      <c r="F109" s="665">
        <v>4</v>
      </c>
      <c r="G109" s="665">
        <v>414.28000000000003</v>
      </c>
      <c r="H109" s="678">
        <v>1</v>
      </c>
      <c r="I109" s="665"/>
      <c r="J109" s="665"/>
      <c r="K109" s="678">
        <v>0</v>
      </c>
      <c r="L109" s="665">
        <v>4</v>
      </c>
      <c r="M109" s="666">
        <v>414.28000000000003</v>
      </c>
    </row>
    <row r="110" spans="1:13" ht="14.4" customHeight="1" x14ac:dyDescent="0.3">
      <c r="A110" s="661" t="s">
        <v>553</v>
      </c>
      <c r="B110" s="662" t="s">
        <v>2884</v>
      </c>
      <c r="C110" s="662" t="s">
        <v>677</v>
      </c>
      <c r="D110" s="662" t="s">
        <v>2885</v>
      </c>
      <c r="E110" s="662" t="s">
        <v>3079</v>
      </c>
      <c r="F110" s="665">
        <v>52</v>
      </c>
      <c r="G110" s="665">
        <v>50040.690686643007</v>
      </c>
      <c r="H110" s="678">
        <v>0.770273215377271</v>
      </c>
      <c r="I110" s="665">
        <v>15</v>
      </c>
      <c r="J110" s="665">
        <v>14924.168129243055</v>
      </c>
      <c r="K110" s="678">
        <v>0.229726784622729</v>
      </c>
      <c r="L110" s="665">
        <v>67</v>
      </c>
      <c r="M110" s="666">
        <v>64964.858815886066</v>
      </c>
    </row>
    <row r="111" spans="1:13" ht="14.4" customHeight="1" x14ac:dyDescent="0.3">
      <c r="A111" s="661" t="s">
        <v>553</v>
      </c>
      <c r="B111" s="662" t="s">
        <v>2884</v>
      </c>
      <c r="C111" s="662" t="s">
        <v>661</v>
      </c>
      <c r="D111" s="662" t="s">
        <v>662</v>
      </c>
      <c r="E111" s="662" t="s">
        <v>3080</v>
      </c>
      <c r="F111" s="665">
        <v>2</v>
      </c>
      <c r="G111" s="665">
        <v>205.30000000000007</v>
      </c>
      <c r="H111" s="678">
        <v>1</v>
      </c>
      <c r="I111" s="665"/>
      <c r="J111" s="665"/>
      <c r="K111" s="678">
        <v>0</v>
      </c>
      <c r="L111" s="665">
        <v>2</v>
      </c>
      <c r="M111" s="666">
        <v>205.30000000000007</v>
      </c>
    </row>
    <row r="112" spans="1:13" ht="14.4" customHeight="1" x14ac:dyDescent="0.3">
      <c r="A112" s="661" t="s">
        <v>553</v>
      </c>
      <c r="B112" s="662" t="s">
        <v>3081</v>
      </c>
      <c r="C112" s="662" t="s">
        <v>2059</v>
      </c>
      <c r="D112" s="662" t="s">
        <v>2060</v>
      </c>
      <c r="E112" s="662" t="s">
        <v>2929</v>
      </c>
      <c r="F112" s="665"/>
      <c r="G112" s="665"/>
      <c r="H112" s="678">
        <v>0</v>
      </c>
      <c r="I112" s="665">
        <v>4</v>
      </c>
      <c r="J112" s="665">
        <v>80.240000000000009</v>
      </c>
      <c r="K112" s="678">
        <v>1</v>
      </c>
      <c r="L112" s="665">
        <v>4</v>
      </c>
      <c r="M112" s="666">
        <v>80.240000000000009</v>
      </c>
    </row>
    <row r="113" spans="1:13" ht="14.4" customHeight="1" x14ac:dyDescent="0.3">
      <c r="A113" s="661" t="s">
        <v>553</v>
      </c>
      <c r="B113" s="662" t="s">
        <v>3081</v>
      </c>
      <c r="C113" s="662" t="s">
        <v>2116</v>
      </c>
      <c r="D113" s="662" t="s">
        <v>2117</v>
      </c>
      <c r="E113" s="662" t="s">
        <v>2948</v>
      </c>
      <c r="F113" s="665"/>
      <c r="G113" s="665"/>
      <c r="H113" s="678">
        <v>0</v>
      </c>
      <c r="I113" s="665">
        <v>4</v>
      </c>
      <c r="J113" s="665">
        <v>109.91999999999999</v>
      </c>
      <c r="K113" s="678">
        <v>1</v>
      </c>
      <c r="L113" s="665">
        <v>4</v>
      </c>
      <c r="M113" s="666">
        <v>109.91999999999999</v>
      </c>
    </row>
    <row r="114" spans="1:13" ht="14.4" customHeight="1" x14ac:dyDescent="0.3">
      <c r="A114" s="661" t="s">
        <v>553</v>
      </c>
      <c r="B114" s="662" t="s">
        <v>3082</v>
      </c>
      <c r="C114" s="662" t="s">
        <v>680</v>
      </c>
      <c r="D114" s="662" t="s">
        <v>3083</v>
      </c>
      <c r="E114" s="662" t="s">
        <v>2929</v>
      </c>
      <c r="F114" s="665">
        <v>1</v>
      </c>
      <c r="G114" s="665">
        <v>63.84</v>
      </c>
      <c r="H114" s="678">
        <v>1</v>
      </c>
      <c r="I114" s="665"/>
      <c r="J114" s="665"/>
      <c r="K114" s="678">
        <v>0</v>
      </c>
      <c r="L114" s="665">
        <v>1</v>
      </c>
      <c r="M114" s="666">
        <v>63.84</v>
      </c>
    </row>
    <row r="115" spans="1:13" ht="14.4" customHeight="1" x14ac:dyDescent="0.3">
      <c r="A115" s="661" t="s">
        <v>553</v>
      </c>
      <c r="B115" s="662" t="s">
        <v>3084</v>
      </c>
      <c r="C115" s="662" t="s">
        <v>2124</v>
      </c>
      <c r="D115" s="662" t="s">
        <v>3085</v>
      </c>
      <c r="E115" s="662" t="s">
        <v>3086</v>
      </c>
      <c r="F115" s="665"/>
      <c r="G115" s="665"/>
      <c r="H115" s="678">
        <v>0</v>
      </c>
      <c r="I115" s="665">
        <v>1</v>
      </c>
      <c r="J115" s="665">
        <v>99.97970793625116</v>
      </c>
      <c r="K115" s="678">
        <v>1</v>
      </c>
      <c r="L115" s="665">
        <v>1</v>
      </c>
      <c r="M115" s="666">
        <v>99.97970793625116</v>
      </c>
    </row>
    <row r="116" spans="1:13" ht="14.4" customHeight="1" x14ac:dyDescent="0.3">
      <c r="A116" s="661" t="s">
        <v>553</v>
      </c>
      <c r="B116" s="662" t="s">
        <v>3087</v>
      </c>
      <c r="C116" s="662" t="s">
        <v>1233</v>
      </c>
      <c r="D116" s="662" t="s">
        <v>3088</v>
      </c>
      <c r="E116" s="662" t="s">
        <v>3089</v>
      </c>
      <c r="F116" s="665"/>
      <c r="G116" s="665"/>
      <c r="H116" s="678">
        <v>0</v>
      </c>
      <c r="I116" s="665">
        <v>1</v>
      </c>
      <c r="J116" s="665">
        <v>77.810283751078302</v>
      </c>
      <c r="K116" s="678">
        <v>1</v>
      </c>
      <c r="L116" s="665">
        <v>1</v>
      </c>
      <c r="M116" s="666">
        <v>77.810283751078302</v>
      </c>
    </row>
    <row r="117" spans="1:13" ht="14.4" customHeight="1" x14ac:dyDescent="0.3">
      <c r="A117" s="661" t="s">
        <v>553</v>
      </c>
      <c r="B117" s="662" t="s">
        <v>3090</v>
      </c>
      <c r="C117" s="662" t="s">
        <v>2014</v>
      </c>
      <c r="D117" s="662" t="s">
        <v>2183</v>
      </c>
      <c r="E117" s="662" t="s">
        <v>3091</v>
      </c>
      <c r="F117" s="665"/>
      <c r="G117" s="665"/>
      <c r="H117" s="678">
        <v>0</v>
      </c>
      <c r="I117" s="665">
        <v>54</v>
      </c>
      <c r="J117" s="665">
        <v>4361.1736615796162</v>
      </c>
      <c r="K117" s="678">
        <v>1</v>
      </c>
      <c r="L117" s="665">
        <v>54</v>
      </c>
      <c r="M117" s="666">
        <v>4361.1736615796162</v>
      </c>
    </row>
    <row r="118" spans="1:13" ht="14.4" customHeight="1" x14ac:dyDescent="0.3">
      <c r="A118" s="661" t="s">
        <v>553</v>
      </c>
      <c r="B118" s="662" t="s">
        <v>3092</v>
      </c>
      <c r="C118" s="662" t="s">
        <v>2182</v>
      </c>
      <c r="D118" s="662" t="s">
        <v>2183</v>
      </c>
      <c r="E118" s="662" t="s">
        <v>3093</v>
      </c>
      <c r="F118" s="665"/>
      <c r="G118" s="665"/>
      <c r="H118" s="678">
        <v>0</v>
      </c>
      <c r="I118" s="665">
        <v>1</v>
      </c>
      <c r="J118" s="665">
        <v>25.28</v>
      </c>
      <c r="K118" s="678">
        <v>1</v>
      </c>
      <c r="L118" s="665">
        <v>1</v>
      </c>
      <c r="M118" s="666">
        <v>25.28</v>
      </c>
    </row>
    <row r="119" spans="1:13" ht="14.4" customHeight="1" x14ac:dyDescent="0.3">
      <c r="A119" s="661" t="s">
        <v>553</v>
      </c>
      <c r="B119" s="662" t="s">
        <v>3094</v>
      </c>
      <c r="C119" s="662" t="s">
        <v>2216</v>
      </c>
      <c r="D119" s="662" t="s">
        <v>2217</v>
      </c>
      <c r="E119" s="662" t="s">
        <v>2215</v>
      </c>
      <c r="F119" s="665">
        <v>30</v>
      </c>
      <c r="G119" s="665">
        <v>10307.205660540814</v>
      </c>
      <c r="H119" s="678">
        <v>1</v>
      </c>
      <c r="I119" s="665"/>
      <c r="J119" s="665"/>
      <c r="K119" s="678">
        <v>0</v>
      </c>
      <c r="L119" s="665">
        <v>30</v>
      </c>
      <c r="M119" s="666">
        <v>10307.205660540814</v>
      </c>
    </row>
    <row r="120" spans="1:13" ht="14.4" customHeight="1" x14ac:dyDescent="0.3">
      <c r="A120" s="661" t="s">
        <v>553</v>
      </c>
      <c r="B120" s="662" t="s">
        <v>3094</v>
      </c>
      <c r="C120" s="662" t="s">
        <v>2254</v>
      </c>
      <c r="D120" s="662" t="s">
        <v>2233</v>
      </c>
      <c r="E120" s="662" t="s">
        <v>2215</v>
      </c>
      <c r="F120" s="665"/>
      <c r="G120" s="665"/>
      <c r="H120" s="678">
        <v>0</v>
      </c>
      <c r="I120" s="665">
        <v>40</v>
      </c>
      <c r="J120" s="665">
        <v>8676.4000000000015</v>
      </c>
      <c r="K120" s="678">
        <v>1</v>
      </c>
      <c r="L120" s="665">
        <v>40</v>
      </c>
      <c r="M120" s="666">
        <v>8676.4000000000015</v>
      </c>
    </row>
    <row r="121" spans="1:13" ht="14.4" customHeight="1" x14ac:dyDescent="0.3">
      <c r="A121" s="661" t="s">
        <v>553</v>
      </c>
      <c r="B121" s="662" t="s">
        <v>3094</v>
      </c>
      <c r="C121" s="662" t="s">
        <v>2258</v>
      </c>
      <c r="D121" s="662" t="s">
        <v>2259</v>
      </c>
      <c r="E121" s="662" t="s">
        <v>3095</v>
      </c>
      <c r="F121" s="665"/>
      <c r="G121" s="665"/>
      <c r="H121" s="678">
        <v>0</v>
      </c>
      <c r="I121" s="665">
        <v>1</v>
      </c>
      <c r="J121" s="665">
        <v>198.89</v>
      </c>
      <c r="K121" s="678">
        <v>1</v>
      </c>
      <c r="L121" s="665">
        <v>1</v>
      </c>
      <c r="M121" s="666">
        <v>198.89</v>
      </c>
    </row>
    <row r="122" spans="1:13" ht="14.4" customHeight="1" x14ac:dyDescent="0.3">
      <c r="A122" s="661" t="s">
        <v>553</v>
      </c>
      <c r="B122" s="662" t="s">
        <v>3094</v>
      </c>
      <c r="C122" s="662" t="s">
        <v>2236</v>
      </c>
      <c r="D122" s="662" t="s">
        <v>2237</v>
      </c>
      <c r="E122" s="662" t="s">
        <v>2238</v>
      </c>
      <c r="F122" s="665"/>
      <c r="G122" s="665"/>
      <c r="H122" s="678">
        <v>0</v>
      </c>
      <c r="I122" s="665">
        <v>6</v>
      </c>
      <c r="J122" s="665">
        <v>245.52</v>
      </c>
      <c r="K122" s="678">
        <v>1</v>
      </c>
      <c r="L122" s="665">
        <v>6</v>
      </c>
      <c r="M122" s="666">
        <v>245.52</v>
      </c>
    </row>
    <row r="123" spans="1:13" ht="14.4" customHeight="1" x14ac:dyDescent="0.3">
      <c r="A123" s="661" t="s">
        <v>553</v>
      </c>
      <c r="B123" s="662" t="s">
        <v>3094</v>
      </c>
      <c r="C123" s="662" t="s">
        <v>2240</v>
      </c>
      <c r="D123" s="662" t="s">
        <v>2241</v>
      </c>
      <c r="E123" s="662" t="s">
        <v>2238</v>
      </c>
      <c r="F123" s="665"/>
      <c r="G123" s="665"/>
      <c r="H123" s="678">
        <v>0</v>
      </c>
      <c r="I123" s="665">
        <v>16</v>
      </c>
      <c r="J123" s="665">
        <v>654.7101147322378</v>
      </c>
      <c r="K123" s="678">
        <v>1</v>
      </c>
      <c r="L123" s="665">
        <v>16</v>
      </c>
      <c r="M123" s="666">
        <v>654.7101147322378</v>
      </c>
    </row>
    <row r="124" spans="1:13" ht="14.4" customHeight="1" x14ac:dyDescent="0.3">
      <c r="A124" s="661" t="s">
        <v>553</v>
      </c>
      <c r="B124" s="662" t="s">
        <v>3094</v>
      </c>
      <c r="C124" s="662" t="s">
        <v>2282</v>
      </c>
      <c r="D124" s="662" t="s">
        <v>2283</v>
      </c>
      <c r="E124" s="662" t="s">
        <v>2244</v>
      </c>
      <c r="F124" s="665"/>
      <c r="G124" s="665"/>
      <c r="H124" s="678">
        <v>0</v>
      </c>
      <c r="I124" s="665">
        <v>8</v>
      </c>
      <c r="J124" s="665">
        <v>1084.8</v>
      </c>
      <c r="K124" s="678">
        <v>1</v>
      </c>
      <c r="L124" s="665">
        <v>8</v>
      </c>
      <c r="M124" s="666">
        <v>1084.8</v>
      </c>
    </row>
    <row r="125" spans="1:13" ht="14.4" customHeight="1" x14ac:dyDescent="0.3">
      <c r="A125" s="661" t="s">
        <v>553</v>
      </c>
      <c r="B125" s="662" t="s">
        <v>3094</v>
      </c>
      <c r="C125" s="662" t="s">
        <v>2265</v>
      </c>
      <c r="D125" s="662" t="s">
        <v>3096</v>
      </c>
      <c r="E125" s="662" t="s">
        <v>2248</v>
      </c>
      <c r="F125" s="665"/>
      <c r="G125" s="665"/>
      <c r="H125" s="678">
        <v>0</v>
      </c>
      <c r="I125" s="665">
        <v>190</v>
      </c>
      <c r="J125" s="665">
        <v>31241.688300526708</v>
      </c>
      <c r="K125" s="678">
        <v>1</v>
      </c>
      <c r="L125" s="665">
        <v>190</v>
      </c>
      <c r="M125" s="666">
        <v>31241.688300526708</v>
      </c>
    </row>
    <row r="126" spans="1:13" ht="14.4" customHeight="1" x14ac:dyDescent="0.3">
      <c r="A126" s="661" t="s">
        <v>553</v>
      </c>
      <c r="B126" s="662" t="s">
        <v>3094</v>
      </c>
      <c r="C126" s="662" t="s">
        <v>2269</v>
      </c>
      <c r="D126" s="662" t="s">
        <v>2270</v>
      </c>
      <c r="E126" s="662" t="s">
        <v>2248</v>
      </c>
      <c r="F126" s="665"/>
      <c r="G126" s="665"/>
      <c r="H126" s="678">
        <v>0</v>
      </c>
      <c r="I126" s="665">
        <v>250</v>
      </c>
      <c r="J126" s="665">
        <v>73802.659863253852</v>
      </c>
      <c r="K126" s="678">
        <v>1</v>
      </c>
      <c r="L126" s="665">
        <v>250</v>
      </c>
      <c r="M126" s="666">
        <v>73802.659863253852</v>
      </c>
    </row>
    <row r="127" spans="1:13" ht="14.4" customHeight="1" x14ac:dyDescent="0.3">
      <c r="A127" s="661" t="s">
        <v>553</v>
      </c>
      <c r="B127" s="662" t="s">
        <v>3094</v>
      </c>
      <c r="C127" s="662" t="s">
        <v>2261</v>
      </c>
      <c r="D127" s="662" t="s">
        <v>2262</v>
      </c>
      <c r="E127" s="662" t="s">
        <v>2248</v>
      </c>
      <c r="F127" s="665"/>
      <c r="G127" s="665"/>
      <c r="H127" s="678">
        <v>0</v>
      </c>
      <c r="I127" s="665">
        <v>15</v>
      </c>
      <c r="J127" s="665">
        <v>5429.8</v>
      </c>
      <c r="K127" s="678">
        <v>1</v>
      </c>
      <c r="L127" s="665">
        <v>15</v>
      </c>
      <c r="M127" s="666">
        <v>5429.8</v>
      </c>
    </row>
    <row r="128" spans="1:13" ht="14.4" customHeight="1" x14ac:dyDescent="0.3">
      <c r="A128" s="661" t="s">
        <v>553</v>
      </c>
      <c r="B128" s="662" t="s">
        <v>3094</v>
      </c>
      <c r="C128" s="662" t="s">
        <v>2213</v>
      </c>
      <c r="D128" s="662" t="s">
        <v>2214</v>
      </c>
      <c r="E128" s="662" t="s">
        <v>2215</v>
      </c>
      <c r="F128" s="665">
        <v>320</v>
      </c>
      <c r="G128" s="665">
        <v>35979.300000000003</v>
      </c>
      <c r="H128" s="678">
        <v>1</v>
      </c>
      <c r="I128" s="665"/>
      <c r="J128" s="665"/>
      <c r="K128" s="678">
        <v>0</v>
      </c>
      <c r="L128" s="665">
        <v>320</v>
      </c>
      <c r="M128" s="666">
        <v>35979.300000000003</v>
      </c>
    </row>
    <row r="129" spans="1:13" ht="14.4" customHeight="1" x14ac:dyDescent="0.3">
      <c r="A129" s="661" t="s">
        <v>553</v>
      </c>
      <c r="B129" s="662" t="s">
        <v>3094</v>
      </c>
      <c r="C129" s="662" t="s">
        <v>2263</v>
      </c>
      <c r="D129" s="662" t="s">
        <v>2231</v>
      </c>
      <c r="E129" s="662" t="s">
        <v>2248</v>
      </c>
      <c r="F129" s="665"/>
      <c r="G129" s="665"/>
      <c r="H129" s="678">
        <v>0</v>
      </c>
      <c r="I129" s="665">
        <v>238</v>
      </c>
      <c r="J129" s="665">
        <v>33351.948139149732</v>
      </c>
      <c r="K129" s="678">
        <v>1</v>
      </c>
      <c r="L129" s="665">
        <v>238</v>
      </c>
      <c r="M129" s="666">
        <v>33351.948139149732</v>
      </c>
    </row>
    <row r="130" spans="1:13" ht="14.4" customHeight="1" x14ac:dyDescent="0.3">
      <c r="A130" s="661" t="s">
        <v>553</v>
      </c>
      <c r="B130" s="662" t="s">
        <v>3094</v>
      </c>
      <c r="C130" s="662" t="s">
        <v>2250</v>
      </c>
      <c r="D130" s="662" t="s">
        <v>2251</v>
      </c>
      <c r="E130" s="662" t="s">
        <v>2248</v>
      </c>
      <c r="F130" s="665"/>
      <c r="G130" s="665"/>
      <c r="H130" s="678">
        <v>0</v>
      </c>
      <c r="I130" s="665">
        <v>96</v>
      </c>
      <c r="J130" s="665">
        <v>15023.04</v>
      </c>
      <c r="K130" s="678">
        <v>1</v>
      </c>
      <c r="L130" s="665">
        <v>96</v>
      </c>
      <c r="M130" s="666">
        <v>15023.04</v>
      </c>
    </row>
    <row r="131" spans="1:13" ht="14.4" customHeight="1" x14ac:dyDescent="0.3">
      <c r="A131" s="661" t="s">
        <v>553</v>
      </c>
      <c r="B131" s="662" t="s">
        <v>3094</v>
      </c>
      <c r="C131" s="662" t="s">
        <v>2247</v>
      </c>
      <c r="D131" s="662" t="s">
        <v>2228</v>
      </c>
      <c r="E131" s="662" t="s">
        <v>2248</v>
      </c>
      <c r="F131" s="665"/>
      <c r="G131" s="665"/>
      <c r="H131" s="678">
        <v>0</v>
      </c>
      <c r="I131" s="665">
        <v>16</v>
      </c>
      <c r="J131" s="665">
        <v>4028.8</v>
      </c>
      <c r="K131" s="678">
        <v>1</v>
      </c>
      <c r="L131" s="665">
        <v>16</v>
      </c>
      <c r="M131" s="666">
        <v>4028.8</v>
      </c>
    </row>
    <row r="132" spans="1:13" ht="14.4" customHeight="1" x14ac:dyDescent="0.3">
      <c r="A132" s="661" t="s">
        <v>553</v>
      </c>
      <c r="B132" s="662" t="s">
        <v>3094</v>
      </c>
      <c r="C132" s="662" t="s">
        <v>2284</v>
      </c>
      <c r="D132" s="662" t="s">
        <v>2228</v>
      </c>
      <c r="E132" s="662" t="s">
        <v>2285</v>
      </c>
      <c r="F132" s="665"/>
      <c r="G132" s="665"/>
      <c r="H132" s="678">
        <v>0</v>
      </c>
      <c r="I132" s="665">
        <v>8</v>
      </c>
      <c r="J132" s="665">
        <v>2228.16</v>
      </c>
      <c r="K132" s="678">
        <v>1</v>
      </c>
      <c r="L132" s="665">
        <v>8</v>
      </c>
      <c r="M132" s="666">
        <v>2228.16</v>
      </c>
    </row>
    <row r="133" spans="1:13" ht="14.4" customHeight="1" x14ac:dyDescent="0.3">
      <c r="A133" s="661" t="s">
        <v>553</v>
      </c>
      <c r="B133" s="662" t="s">
        <v>3094</v>
      </c>
      <c r="C133" s="662" t="s">
        <v>2242</v>
      </c>
      <c r="D133" s="662" t="s">
        <v>2243</v>
      </c>
      <c r="E133" s="662" t="s">
        <v>2244</v>
      </c>
      <c r="F133" s="665"/>
      <c r="G133" s="665"/>
      <c r="H133" s="678">
        <v>0</v>
      </c>
      <c r="I133" s="665">
        <v>8</v>
      </c>
      <c r="J133" s="665">
        <v>1191.6799999999998</v>
      </c>
      <c r="K133" s="678">
        <v>1</v>
      </c>
      <c r="L133" s="665">
        <v>8</v>
      </c>
      <c r="M133" s="666">
        <v>1191.6799999999998</v>
      </c>
    </row>
    <row r="134" spans="1:13" ht="14.4" customHeight="1" x14ac:dyDescent="0.3">
      <c r="A134" s="661" t="s">
        <v>553</v>
      </c>
      <c r="B134" s="662" t="s">
        <v>3094</v>
      </c>
      <c r="C134" s="662" t="s">
        <v>2245</v>
      </c>
      <c r="D134" s="662" t="s">
        <v>2246</v>
      </c>
      <c r="E134" s="662" t="s">
        <v>2244</v>
      </c>
      <c r="F134" s="665"/>
      <c r="G134" s="665"/>
      <c r="H134" s="678">
        <v>0</v>
      </c>
      <c r="I134" s="665">
        <v>1</v>
      </c>
      <c r="J134" s="665">
        <v>148.96</v>
      </c>
      <c r="K134" s="678">
        <v>1</v>
      </c>
      <c r="L134" s="665">
        <v>1</v>
      </c>
      <c r="M134" s="666">
        <v>148.96</v>
      </c>
    </row>
    <row r="135" spans="1:13" ht="14.4" customHeight="1" x14ac:dyDescent="0.3">
      <c r="A135" s="661" t="s">
        <v>553</v>
      </c>
      <c r="B135" s="662" t="s">
        <v>3094</v>
      </c>
      <c r="C135" s="662" t="s">
        <v>2272</v>
      </c>
      <c r="D135" s="662" t="s">
        <v>2273</v>
      </c>
      <c r="E135" s="662" t="s">
        <v>3097</v>
      </c>
      <c r="F135" s="665"/>
      <c r="G135" s="665"/>
      <c r="H135" s="678">
        <v>0</v>
      </c>
      <c r="I135" s="665">
        <v>15</v>
      </c>
      <c r="J135" s="665">
        <v>1679.2500000000002</v>
      </c>
      <c r="K135" s="678">
        <v>1</v>
      </c>
      <c r="L135" s="665">
        <v>15</v>
      </c>
      <c r="M135" s="666">
        <v>1679.2500000000002</v>
      </c>
    </row>
    <row r="136" spans="1:13" ht="14.4" customHeight="1" x14ac:dyDescent="0.3">
      <c r="A136" s="661" t="s">
        <v>553</v>
      </c>
      <c r="B136" s="662" t="s">
        <v>3094</v>
      </c>
      <c r="C136" s="662" t="s">
        <v>2275</v>
      </c>
      <c r="D136" s="662" t="s">
        <v>2276</v>
      </c>
      <c r="E136" s="662" t="s">
        <v>3097</v>
      </c>
      <c r="F136" s="665"/>
      <c r="G136" s="665"/>
      <c r="H136" s="678">
        <v>0</v>
      </c>
      <c r="I136" s="665">
        <v>20</v>
      </c>
      <c r="J136" s="665">
        <v>2238.9981576762912</v>
      </c>
      <c r="K136" s="678">
        <v>1</v>
      </c>
      <c r="L136" s="665">
        <v>20</v>
      </c>
      <c r="M136" s="666">
        <v>2238.9981576762912</v>
      </c>
    </row>
    <row r="137" spans="1:13" ht="14.4" customHeight="1" x14ac:dyDescent="0.3">
      <c r="A137" s="661" t="s">
        <v>553</v>
      </c>
      <c r="B137" s="662" t="s">
        <v>3094</v>
      </c>
      <c r="C137" s="662" t="s">
        <v>2278</v>
      </c>
      <c r="D137" s="662" t="s">
        <v>3098</v>
      </c>
      <c r="E137" s="662" t="s">
        <v>3097</v>
      </c>
      <c r="F137" s="665"/>
      <c r="G137" s="665"/>
      <c r="H137" s="678">
        <v>0</v>
      </c>
      <c r="I137" s="665">
        <v>1</v>
      </c>
      <c r="J137" s="665">
        <v>111.95</v>
      </c>
      <c r="K137" s="678">
        <v>1</v>
      </c>
      <c r="L137" s="665">
        <v>1</v>
      </c>
      <c r="M137" s="666">
        <v>111.95</v>
      </c>
    </row>
    <row r="138" spans="1:13" ht="14.4" customHeight="1" x14ac:dyDescent="0.3">
      <c r="A138" s="661" t="s">
        <v>553</v>
      </c>
      <c r="B138" s="662" t="s">
        <v>3094</v>
      </c>
      <c r="C138" s="662" t="s">
        <v>2286</v>
      </c>
      <c r="D138" s="662" t="s">
        <v>2287</v>
      </c>
      <c r="E138" s="662" t="s">
        <v>2288</v>
      </c>
      <c r="F138" s="665"/>
      <c r="G138" s="665"/>
      <c r="H138" s="678">
        <v>0</v>
      </c>
      <c r="I138" s="665">
        <v>4</v>
      </c>
      <c r="J138" s="665">
        <v>654.68000000000006</v>
      </c>
      <c r="K138" s="678">
        <v>1</v>
      </c>
      <c r="L138" s="665">
        <v>4</v>
      </c>
      <c r="M138" s="666">
        <v>654.68000000000006</v>
      </c>
    </row>
    <row r="139" spans="1:13" ht="14.4" customHeight="1" x14ac:dyDescent="0.3">
      <c r="A139" s="661" t="s">
        <v>553</v>
      </c>
      <c r="B139" s="662" t="s">
        <v>3094</v>
      </c>
      <c r="C139" s="662" t="s">
        <v>2291</v>
      </c>
      <c r="D139" s="662" t="s">
        <v>2292</v>
      </c>
      <c r="E139" s="662" t="s">
        <v>2288</v>
      </c>
      <c r="F139" s="665"/>
      <c r="G139" s="665"/>
      <c r="H139" s="678">
        <v>0</v>
      </c>
      <c r="I139" s="665">
        <v>24</v>
      </c>
      <c r="J139" s="665">
        <v>2944.5599091193931</v>
      </c>
      <c r="K139" s="678">
        <v>1</v>
      </c>
      <c r="L139" s="665">
        <v>24</v>
      </c>
      <c r="M139" s="666">
        <v>2944.5599091193931</v>
      </c>
    </row>
    <row r="140" spans="1:13" ht="14.4" customHeight="1" x14ac:dyDescent="0.3">
      <c r="A140" s="661" t="s">
        <v>553</v>
      </c>
      <c r="B140" s="662" t="s">
        <v>3094</v>
      </c>
      <c r="C140" s="662" t="s">
        <v>2289</v>
      </c>
      <c r="D140" s="662" t="s">
        <v>2290</v>
      </c>
      <c r="E140" s="662" t="s">
        <v>2288</v>
      </c>
      <c r="F140" s="665"/>
      <c r="G140" s="665"/>
      <c r="H140" s="678">
        <v>0</v>
      </c>
      <c r="I140" s="665">
        <v>29</v>
      </c>
      <c r="J140" s="665">
        <v>3558.0096525226181</v>
      </c>
      <c r="K140" s="678">
        <v>1</v>
      </c>
      <c r="L140" s="665">
        <v>29</v>
      </c>
      <c r="M140" s="666">
        <v>3558.0096525226181</v>
      </c>
    </row>
    <row r="141" spans="1:13" ht="14.4" customHeight="1" x14ac:dyDescent="0.3">
      <c r="A141" s="661" t="s">
        <v>553</v>
      </c>
      <c r="B141" s="662" t="s">
        <v>3094</v>
      </c>
      <c r="C141" s="662" t="s">
        <v>2298</v>
      </c>
      <c r="D141" s="662" t="s">
        <v>2299</v>
      </c>
      <c r="E141" s="662" t="s">
        <v>2288</v>
      </c>
      <c r="F141" s="665"/>
      <c r="G141" s="665"/>
      <c r="H141" s="678">
        <v>0</v>
      </c>
      <c r="I141" s="665">
        <v>3</v>
      </c>
      <c r="J141" s="665">
        <v>436.50019250245924</v>
      </c>
      <c r="K141" s="678">
        <v>1</v>
      </c>
      <c r="L141" s="665">
        <v>3</v>
      </c>
      <c r="M141" s="666">
        <v>436.50019250245924</v>
      </c>
    </row>
    <row r="142" spans="1:13" ht="14.4" customHeight="1" x14ac:dyDescent="0.3">
      <c r="A142" s="661" t="s">
        <v>553</v>
      </c>
      <c r="B142" s="662" t="s">
        <v>3094</v>
      </c>
      <c r="C142" s="662" t="s">
        <v>2300</v>
      </c>
      <c r="D142" s="662" t="s">
        <v>2301</v>
      </c>
      <c r="E142" s="662" t="s">
        <v>2288</v>
      </c>
      <c r="F142" s="665"/>
      <c r="G142" s="665"/>
      <c r="H142" s="678">
        <v>0</v>
      </c>
      <c r="I142" s="665">
        <v>13.75</v>
      </c>
      <c r="J142" s="665">
        <v>2000.6250641674865</v>
      </c>
      <c r="K142" s="678">
        <v>1</v>
      </c>
      <c r="L142" s="665">
        <v>13.75</v>
      </c>
      <c r="M142" s="666">
        <v>2000.6250641674865</v>
      </c>
    </row>
    <row r="143" spans="1:13" ht="14.4" customHeight="1" x14ac:dyDescent="0.3">
      <c r="A143" s="661" t="s">
        <v>553</v>
      </c>
      <c r="B143" s="662" t="s">
        <v>3094</v>
      </c>
      <c r="C143" s="662" t="s">
        <v>2302</v>
      </c>
      <c r="D143" s="662" t="s">
        <v>2303</v>
      </c>
      <c r="E143" s="662" t="s">
        <v>2288</v>
      </c>
      <c r="F143" s="665"/>
      <c r="G143" s="665"/>
      <c r="H143" s="678">
        <v>0</v>
      </c>
      <c r="I143" s="665">
        <v>1</v>
      </c>
      <c r="J143" s="665">
        <v>145.49989151096273</v>
      </c>
      <c r="K143" s="678">
        <v>1</v>
      </c>
      <c r="L143" s="665">
        <v>1</v>
      </c>
      <c r="M143" s="666">
        <v>145.49989151096273</v>
      </c>
    </row>
    <row r="144" spans="1:13" ht="14.4" customHeight="1" x14ac:dyDescent="0.3">
      <c r="A144" s="661" t="s">
        <v>553</v>
      </c>
      <c r="B144" s="662" t="s">
        <v>3094</v>
      </c>
      <c r="C144" s="662" t="s">
        <v>2293</v>
      </c>
      <c r="D144" s="662" t="s">
        <v>3099</v>
      </c>
      <c r="E144" s="662" t="s">
        <v>2295</v>
      </c>
      <c r="F144" s="665"/>
      <c r="G144" s="665"/>
      <c r="H144" s="678">
        <v>0</v>
      </c>
      <c r="I144" s="665">
        <v>7</v>
      </c>
      <c r="J144" s="665">
        <v>1254.82</v>
      </c>
      <c r="K144" s="678">
        <v>1</v>
      </c>
      <c r="L144" s="665">
        <v>7</v>
      </c>
      <c r="M144" s="666">
        <v>1254.82</v>
      </c>
    </row>
    <row r="145" spans="1:13" ht="14.4" customHeight="1" x14ac:dyDescent="0.3">
      <c r="A145" s="661" t="s">
        <v>553</v>
      </c>
      <c r="B145" s="662" t="s">
        <v>3094</v>
      </c>
      <c r="C145" s="662" t="s">
        <v>2308</v>
      </c>
      <c r="D145" s="662" t="s">
        <v>2309</v>
      </c>
      <c r="E145" s="662" t="s">
        <v>2288</v>
      </c>
      <c r="F145" s="665"/>
      <c r="G145" s="665"/>
      <c r="H145" s="678">
        <v>0</v>
      </c>
      <c r="I145" s="665">
        <v>2</v>
      </c>
      <c r="J145" s="665">
        <v>259.94</v>
      </c>
      <c r="K145" s="678">
        <v>1</v>
      </c>
      <c r="L145" s="665">
        <v>2</v>
      </c>
      <c r="M145" s="666">
        <v>259.94</v>
      </c>
    </row>
    <row r="146" spans="1:13" ht="14.4" customHeight="1" x14ac:dyDescent="0.3">
      <c r="A146" s="661" t="s">
        <v>553</v>
      </c>
      <c r="B146" s="662" t="s">
        <v>3094</v>
      </c>
      <c r="C146" s="662" t="s">
        <v>2304</v>
      </c>
      <c r="D146" s="662" t="s">
        <v>2305</v>
      </c>
      <c r="E146" s="662" t="s">
        <v>2288</v>
      </c>
      <c r="F146" s="665"/>
      <c r="G146" s="665"/>
      <c r="H146" s="678">
        <v>0</v>
      </c>
      <c r="I146" s="665">
        <v>4</v>
      </c>
      <c r="J146" s="665">
        <v>519.87968701391037</v>
      </c>
      <c r="K146" s="678">
        <v>1</v>
      </c>
      <c r="L146" s="665">
        <v>4</v>
      </c>
      <c r="M146" s="666">
        <v>519.87968701391037</v>
      </c>
    </row>
    <row r="147" spans="1:13" ht="14.4" customHeight="1" x14ac:dyDescent="0.3">
      <c r="A147" s="661" t="s">
        <v>553</v>
      </c>
      <c r="B147" s="662" t="s">
        <v>3094</v>
      </c>
      <c r="C147" s="662" t="s">
        <v>2296</v>
      </c>
      <c r="D147" s="662" t="s">
        <v>2297</v>
      </c>
      <c r="E147" s="662" t="s">
        <v>2288</v>
      </c>
      <c r="F147" s="665"/>
      <c r="G147" s="665"/>
      <c r="H147" s="678">
        <v>0</v>
      </c>
      <c r="I147" s="665">
        <v>3</v>
      </c>
      <c r="J147" s="665">
        <v>389.90990309058304</v>
      </c>
      <c r="K147" s="678">
        <v>1</v>
      </c>
      <c r="L147" s="665">
        <v>3</v>
      </c>
      <c r="M147" s="666">
        <v>389.90990309058304</v>
      </c>
    </row>
    <row r="148" spans="1:13" ht="14.4" customHeight="1" x14ac:dyDescent="0.3">
      <c r="A148" s="661" t="s">
        <v>553</v>
      </c>
      <c r="B148" s="662" t="s">
        <v>3094</v>
      </c>
      <c r="C148" s="662" t="s">
        <v>2310</v>
      </c>
      <c r="D148" s="662" t="s">
        <v>2311</v>
      </c>
      <c r="E148" s="662" t="s">
        <v>2244</v>
      </c>
      <c r="F148" s="665"/>
      <c r="G148" s="665"/>
      <c r="H148" s="678">
        <v>0</v>
      </c>
      <c r="I148" s="665">
        <v>1</v>
      </c>
      <c r="J148" s="665">
        <v>135.6</v>
      </c>
      <c r="K148" s="678">
        <v>1</v>
      </c>
      <c r="L148" s="665">
        <v>1</v>
      </c>
      <c r="M148" s="666">
        <v>135.6</v>
      </c>
    </row>
    <row r="149" spans="1:13" ht="14.4" customHeight="1" x14ac:dyDescent="0.3">
      <c r="A149" s="661" t="s">
        <v>553</v>
      </c>
      <c r="B149" s="662" t="s">
        <v>3094</v>
      </c>
      <c r="C149" s="662" t="s">
        <v>2306</v>
      </c>
      <c r="D149" s="662" t="s">
        <v>2307</v>
      </c>
      <c r="E149" s="662" t="s">
        <v>2238</v>
      </c>
      <c r="F149" s="665"/>
      <c r="G149" s="665"/>
      <c r="H149" s="678">
        <v>0</v>
      </c>
      <c r="I149" s="665">
        <v>6</v>
      </c>
      <c r="J149" s="665">
        <v>184.02000000000007</v>
      </c>
      <c r="K149" s="678">
        <v>1</v>
      </c>
      <c r="L149" s="665">
        <v>6</v>
      </c>
      <c r="M149" s="666">
        <v>184.02000000000007</v>
      </c>
    </row>
    <row r="150" spans="1:13" ht="14.4" customHeight="1" x14ac:dyDescent="0.3">
      <c r="A150" s="661" t="s">
        <v>556</v>
      </c>
      <c r="B150" s="662" t="s">
        <v>2895</v>
      </c>
      <c r="C150" s="662" t="s">
        <v>2744</v>
      </c>
      <c r="D150" s="662" t="s">
        <v>3100</v>
      </c>
      <c r="E150" s="662" t="s">
        <v>3101</v>
      </c>
      <c r="F150" s="665"/>
      <c r="G150" s="665"/>
      <c r="H150" s="678">
        <v>0</v>
      </c>
      <c r="I150" s="665">
        <v>1</v>
      </c>
      <c r="J150" s="665">
        <v>524.66</v>
      </c>
      <c r="K150" s="678">
        <v>1</v>
      </c>
      <c r="L150" s="665">
        <v>1</v>
      </c>
      <c r="M150" s="666">
        <v>524.66</v>
      </c>
    </row>
    <row r="151" spans="1:13" ht="14.4" customHeight="1" x14ac:dyDescent="0.3">
      <c r="A151" s="661" t="s">
        <v>556</v>
      </c>
      <c r="B151" s="662" t="s">
        <v>2895</v>
      </c>
      <c r="C151" s="662" t="s">
        <v>2192</v>
      </c>
      <c r="D151" s="662" t="s">
        <v>2896</v>
      </c>
      <c r="E151" s="662" t="s">
        <v>2897</v>
      </c>
      <c r="F151" s="665"/>
      <c r="G151" s="665"/>
      <c r="H151" s="678">
        <v>0</v>
      </c>
      <c r="I151" s="665">
        <v>47</v>
      </c>
      <c r="J151" s="665">
        <v>12873.293231334432</v>
      </c>
      <c r="K151" s="678">
        <v>1</v>
      </c>
      <c r="L151" s="665">
        <v>47</v>
      </c>
      <c r="M151" s="666">
        <v>12873.293231334432</v>
      </c>
    </row>
    <row r="152" spans="1:13" ht="14.4" customHeight="1" x14ac:dyDescent="0.3">
      <c r="A152" s="661" t="s">
        <v>556</v>
      </c>
      <c r="B152" s="662" t="s">
        <v>2895</v>
      </c>
      <c r="C152" s="662" t="s">
        <v>2747</v>
      </c>
      <c r="D152" s="662" t="s">
        <v>3102</v>
      </c>
      <c r="E152" s="662" t="s">
        <v>3103</v>
      </c>
      <c r="F152" s="665"/>
      <c r="G152" s="665"/>
      <c r="H152" s="678">
        <v>0</v>
      </c>
      <c r="I152" s="665">
        <v>13</v>
      </c>
      <c r="J152" s="665">
        <v>750.0993480410159</v>
      </c>
      <c r="K152" s="678">
        <v>1</v>
      </c>
      <c r="L152" s="665">
        <v>13</v>
      </c>
      <c r="M152" s="666">
        <v>750.0993480410159</v>
      </c>
    </row>
    <row r="153" spans="1:13" ht="14.4" customHeight="1" x14ac:dyDescent="0.3">
      <c r="A153" s="661" t="s">
        <v>556</v>
      </c>
      <c r="B153" s="662" t="s">
        <v>2915</v>
      </c>
      <c r="C153" s="662" t="s">
        <v>2045</v>
      </c>
      <c r="D153" s="662" t="s">
        <v>1992</v>
      </c>
      <c r="E153" s="662" t="s">
        <v>2916</v>
      </c>
      <c r="F153" s="665"/>
      <c r="G153" s="665"/>
      <c r="H153" s="678">
        <v>0</v>
      </c>
      <c r="I153" s="665">
        <v>10</v>
      </c>
      <c r="J153" s="665">
        <v>1281.438795545773</v>
      </c>
      <c r="K153" s="678">
        <v>1</v>
      </c>
      <c r="L153" s="665">
        <v>10</v>
      </c>
      <c r="M153" s="666">
        <v>1281.438795545773</v>
      </c>
    </row>
    <row r="154" spans="1:13" ht="14.4" customHeight="1" x14ac:dyDescent="0.3">
      <c r="A154" s="661" t="s">
        <v>556</v>
      </c>
      <c r="B154" s="662" t="s">
        <v>3046</v>
      </c>
      <c r="C154" s="662" t="s">
        <v>2148</v>
      </c>
      <c r="D154" s="662" t="s">
        <v>2149</v>
      </c>
      <c r="E154" s="662" t="s">
        <v>3047</v>
      </c>
      <c r="F154" s="665"/>
      <c r="G154" s="665"/>
      <c r="H154" s="678">
        <v>0</v>
      </c>
      <c r="I154" s="665">
        <v>14</v>
      </c>
      <c r="J154" s="665">
        <v>4197.754886539884</v>
      </c>
      <c r="K154" s="678">
        <v>1</v>
      </c>
      <c r="L154" s="665">
        <v>14</v>
      </c>
      <c r="M154" s="666">
        <v>4197.754886539884</v>
      </c>
    </row>
    <row r="155" spans="1:13" ht="14.4" customHeight="1" x14ac:dyDescent="0.3">
      <c r="A155" s="661" t="s">
        <v>556</v>
      </c>
      <c r="B155" s="662" t="s">
        <v>3048</v>
      </c>
      <c r="C155" s="662" t="s">
        <v>2738</v>
      </c>
      <c r="D155" s="662" t="s">
        <v>2145</v>
      </c>
      <c r="E155" s="662" t="s">
        <v>3104</v>
      </c>
      <c r="F155" s="665"/>
      <c r="G155" s="665"/>
      <c r="H155" s="678">
        <v>0</v>
      </c>
      <c r="I155" s="665">
        <v>6</v>
      </c>
      <c r="J155" s="665">
        <v>650.45000000000005</v>
      </c>
      <c r="K155" s="678">
        <v>1</v>
      </c>
      <c r="L155" s="665">
        <v>6</v>
      </c>
      <c r="M155" s="666">
        <v>650.45000000000005</v>
      </c>
    </row>
    <row r="156" spans="1:13" ht="14.4" customHeight="1" x14ac:dyDescent="0.3">
      <c r="A156" s="661" t="s">
        <v>556</v>
      </c>
      <c r="B156" s="662" t="s">
        <v>3048</v>
      </c>
      <c r="C156" s="662" t="s">
        <v>2144</v>
      </c>
      <c r="D156" s="662" t="s">
        <v>2145</v>
      </c>
      <c r="E156" s="662" t="s">
        <v>3049</v>
      </c>
      <c r="F156" s="665"/>
      <c r="G156" s="665"/>
      <c r="H156" s="678">
        <v>0</v>
      </c>
      <c r="I156" s="665">
        <v>15</v>
      </c>
      <c r="J156" s="665">
        <v>6732.0599999999995</v>
      </c>
      <c r="K156" s="678">
        <v>1</v>
      </c>
      <c r="L156" s="665">
        <v>15</v>
      </c>
      <c r="M156" s="666">
        <v>6732.0599999999995</v>
      </c>
    </row>
    <row r="157" spans="1:13" ht="14.4" customHeight="1" x14ac:dyDescent="0.3">
      <c r="A157" s="661" t="s">
        <v>556</v>
      </c>
      <c r="B157" s="662" t="s">
        <v>3105</v>
      </c>
      <c r="C157" s="662" t="s">
        <v>2740</v>
      </c>
      <c r="D157" s="662" t="s">
        <v>3106</v>
      </c>
      <c r="E157" s="662" t="s">
        <v>3107</v>
      </c>
      <c r="F157" s="665"/>
      <c r="G157" s="665"/>
      <c r="H157" s="678">
        <v>0</v>
      </c>
      <c r="I157" s="665">
        <v>363</v>
      </c>
      <c r="J157" s="665">
        <v>870328.8</v>
      </c>
      <c r="K157" s="678">
        <v>1</v>
      </c>
      <c r="L157" s="665">
        <v>363</v>
      </c>
      <c r="M157" s="666">
        <v>870328.8</v>
      </c>
    </row>
    <row r="158" spans="1:13" ht="14.4" customHeight="1" x14ac:dyDescent="0.3">
      <c r="A158" s="661" t="s">
        <v>556</v>
      </c>
      <c r="B158" s="662" t="s">
        <v>3050</v>
      </c>
      <c r="C158" s="662" t="s">
        <v>2734</v>
      </c>
      <c r="D158" s="662" t="s">
        <v>3051</v>
      </c>
      <c r="E158" s="662" t="s">
        <v>3108</v>
      </c>
      <c r="F158" s="665"/>
      <c r="G158" s="665"/>
      <c r="H158" s="678">
        <v>0</v>
      </c>
      <c r="I158" s="665">
        <v>490</v>
      </c>
      <c r="J158" s="665">
        <v>41106.029159232014</v>
      </c>
      <c r="K158" s="678">
        <v>1</v>
      </c>
      <c r="L158" s="665">
        <v>490</v>
      </c>
      <c r="M158" s="666">
        <v>41106.029159232014</v>
      </c>
    </row>
    <row r="159" spans="1:13" ht="14.4" customHeight="1" x14ac:dyDescent="0.3">
      <c r="A159" s="661" t="s">
        <v>556</v>
      </c>
      <c r="B159" s="662" t="s">
        <v>3050</v>
      </c>
      <c r="C159" s="662" t="s">
        <v>2730</v>
      </c>
      <c r="D159" s="662" t="s">
        <v>3051</v>
      </c>
      <c r="E159" s="662" t="s">
        <v>3109</v>
      </c>
      <c r="F159" s="665"/>
      <c r="G159" s="665"/>
      <c r="H159" s="678">
        <v>0</v>
      </c>
      <c r="I159" s="665">
        <v>2620</v>
      </c>
      <c r="J159" s="665">
        <v>399184.69543123257</v>
      </c>
      <c r="K159" s="678">
        <v>1</v>
      </c>
      <c r="L159" s="665">
        <v>2620</v>
      </c>
      <c r="M159" s="666">
        <v>399184.69543123257</v>
      </c>
    </row>
    <row r="160" spans="1:13" ht="14.4" customHeight="1" x14ac:dyDescent="0.3">
      <c r="A160" s="661" t="s">
        <v>556</v>
      </c>
      <c r="B160" s="662" t="s">
        <v>2884</v>
      </c>
      <c r="C160" s="662" t="s">
        <v>2750</v>
      </c>
      <c r="D160" s="662" t="s">
        <v>3076</v>
      </c>
      <c r="E160" s="662" t="s">
        <v>3110</v>
      </c>
      <c r="F160" s="665"/>
      <c r="G160" s="665"/>
      <c r="H160" s="678">
        <v>0</v>
      </c>
      <c r="I160" s="665">
        <v>29</v>
      </c>
      <c r="J160" s="665">
        <v>1920.5086882287178</v>
      </c>
      <c r="K160" s="678">
        <v>1</v>
      </c>
      <c r="L160" s="665">
        <v>29</v>
      </c>
      <c r="M160" s="666">
        <v>1920.5086882287178</v>
      </c>
    </row>
    <row r="161" spans="1:13" ht="14.4" customHeight="1" x14ac:dyDescent="0.3">
      <c r="A161" s="661" t="s">
        <v>556</v>
      </c>
      <c r="B161" s="662" t="s">
        <v>2884</v>
      </c>
      <c r="C161" s="662" t="s">
        <v>2753</v>
      </c>
      <c r="D161" s="662" t="s">
        <v>3076</v>
      </c>
      <c r="E161" s="662" t="s">
        <v>3111</v>
      </c>
      <c r="F161" s="665"/>
      <c r="G161" s="665"/>
      <c r="H161" s="678">
        <v>0</v>
      </c>
      <c r="I161" s="665">
        <v>5</v>
      </c>
      <c r="J161" s="665">
        <v>336.59946268585236</v>
      </c>
      <c r="K161" s="678">
        <v>1</v>
      </c>
      <c r="L161" s="665">
        <v>5</v>
      </c>
      <c r="M161" s="666">
        <v>336.59946268585236</v>
      </c>
    </row>
    <row r="162" spans="1:13" ht="14.4" customHeight="1" x14ac:dyDescent="0.3">
      <c r="A162" s="661" t="s">
        <v>556</v>
      </c>
      <c r="B162" s="662" t="s">
        <v>2884</v>
      </c>
      <c r="C162" s="662" t="s">
        <v>2618</v>
      </c>
      <c r="D162" s="662" t="s">
        <v>2885</v>
      </c>
      <c r="E162" s="662" t="s">
        <v>3112</v>
      </c>
      <c r="F162" s="665">
        <v>3</v>
      </c>
      <c r="G162" s="665">
        <v>400.80000000000007</v>
      </c>
      <c r="H162" s="678">
        <v>0.13043664944040786</v>
      </c>
      <c r="I162" s="665">
        <v>20</v>
      </c>
      <c r="J162" s="665">
        <v>2671.9560215590491</v>
      </c>
      <c r="K162" s="678">
        <v>0.86956335055959211</v>
      </c>
      <c r="L162" s="665">
        <v>23</v>
      </c>
      <c r="M162" s="666">
        <v>3072.7560215590493</v>
      </c>
    </row>
    <row r="163" spans="1:13" ht="14.4" customHeight="1" x14ac:dyDescent="0.3">
      <c r="A163" s="661" t="s">
        <v>556</v>
      </c>
      <c r="B163" s="662" t="s">
        <v>2884</v>
      </c>
      <c r="C163" s="662" t="s">
        <v>573</v>
      </c>
      <c r="D163" s="662" t="s">
        <v>2885</v>
      </c>
      <c r="E163" s="662" t="s">
        <v>2886</v>
      </c>
      <c r="F163" s="665">
        <v>63</v>
      </c>
      <c r="G163" s="665">
        <v>9309.8187100390169</v>
      </c>
      <c r="H163" s="678">
        <v>0.67776571592682322</v>
      </c>
      <c r="I163" s="665">
        <v>26</v>
      </c>
      <c r="J163" s="665">
        <v>4426.2238357367514</v>
      </c>
      <c r="K163" s="678">
        <v>0.32223428407317678</v>
      </c>
      <c r="L163" s="665">
        <v>89</v>
      </c>
      <c r="M163" s="666">
        <v>13736.042545775768</v>
      </c>
    </row>
    <row r="164" spans="1:13" ht="14.4" customHeight="1" x14ac:dyDescent="0.3">
      <c r="A164" s="661" t="s">
        <v>556</v>
      </c>
      <c r="B164" s="662" t="s">
        <v>2884</v>
      </c>
      <c r="C164" s="662" t="s">
        <v>657</v>
      </c>
      <c r="D164" s="662" t="s">
        <v>2885</v>
      </c>
      <c r="E164" s="662" t="s">
        <v>3078</v>
      </c>
      <c r="F164" s="665">
        <v>6</v>
      </c>
      <c r="G164" s="665">
        <v>714.3399999999998</v>
      </c>
      <c r="H164" s="678">
        <v>1</v>
      </c>
      <c r="I164" s="665"/>
      <c r="J164" s="665"/>
      <c r="K164" s="678">
        <v>0</v>
      </c>
      <c r="L164" s="665">
        <v>6</v>
      </c>
      <c r="M164" s="666">
        <v>714.3399999999998</v>
      </c>
    </row>
    <row r="165" spans="1:13" ht="14.4" customHeight="1" x14ac:dyDescent="0.3">
      <c r="A165" s="661" t="s">
        <v>556</v>
      </c>
      <c r="B165" s="662" t="s">
        <v>3090</v>
      </c>
      <c r="C165" s="662" t="s">
        <v>2726</v>
      </c>
      <c r="D165" s="662" t="s">
        <v>2727</v>
      </c>
      <c r="E165" s="662" t="s">
        <v>3113</v>
      </c>
      <c r="F165" s="665"/>
      <c r="G165" s="665"/>
      <c r="H165" s="678">
        <v>0</v>
      </c>
      <c r="I165" s="665">
        <v>6</v>
      </c>
      <c r="J165" s="665">
        <v>294.86963242589098</v>
      </c>
      <c r="K165" s="678">
        <v>1</v>
      </c>
      <c r="L165" s="665">
        <v>6</v>
      </c>
      <c r="M165" s="666">
        <v>294.86963242589098</v>
      </c>
    </row>
    <row r="166" spans="1:13" ht="14.4" customHeight="1" x14ac:dyDescent="0.3">
      <c r="A166" s="661" t="s">
        <v>559</v>
      </c>
      <c r="B166" s="662" t="s">
        <v>2895</v>
      </c>
      <c r="C166" s="662" t="s">
        <v>2744</v>
      </c>
      <c r="D166" s="662" t="s">
        <v>3100</v>
      </c>
      <c r="E166" s="662" t="s">
        <v>3101</v>
      </c>
      <c r="F166" s="665"/>
      <c r="G166" s="665"/>
      <c r="H166" s="678">
        <v>0</v>
      </c>
      <c r="I166" s="665">
        <v>3</v>
      </c>
      <c r="J166" s="665">
        <v>1573.98</v>
      </c>
      <c r="K166" s="678">
        <v>1</v>
      </c>
      <c r="L166" s="665">
        <v>3</v>
      </c>
      <c r="M166" s="666">
        <v>1573.98</v>
      </c>
    </row>
    <row r="167" spans="1:13" ht="14.4" customHeight="1" x14ac:dyDescent="0.3">
      <c r="A167" s="661" t="s">
        <v>559</v>
      </c>
      <c r="B167" s="662" t="s">
        <v>2895</v>
      </c>
      <c r="C167" s="662" t="s">
        <v>2192</v>
      </c>
      <c r="D167" s="662" t="s">
        <v>2896</v>
      </c>
      <c r="E167" s="662" t="s">
        <v>2897</v>
      </c>
      <c r="F167" s="665"/>
      <c r="G167" s="665"/>
      <c r="H167" s="678">
        <v>0</v>
      </c>
      <c r="I167" s="665">
        <v>45</v>
      </c>
      <c r="J167" s="665">
        <v>12325.496243259242</v>
      </c>
      <c r="K167" s="678">
        <v>1</v>
      </c>
      <c r="L167" s="665">
        <v>45</v>
      </c>
      <c r="M167" s="666">
        <v>12325.496243259242</v>
      </c>
    </row>
    <row r="168" spans="1:13" ht="14.4" customHeight="1" x14ac:dyDescent="0.3">
      <c r="A168" s="661" t="s">
        <v>559</v>
      </c>
      <c r="B168" s="662" t="s">
        <v>2895</v>
      </c>
      <c r="C168" s="662" t="s">
        <v>2747</v>
      </c>
      <c r="D168" s="662" t="s">
        <v>3102</v>
      </c>
      <c r="E168" s="662" t="s">
        <v>3103</v>
      </c>
      <c r="F168" s="665"/>
      <c r="G168" s="665"/>
      <c r="H168" s="678">
        <v>0</v>
      </c>
      <c r="I168" s="665">
        <v>13</v>
      </c>
      <c r="J168" s="665">
        <v>750.08208742355771</v>
      </c>
      <c r="K168" s="678">
        <v>1</v>
      </c>
      <c r="L168" s="665">
        <v>13</v>
      </c>
      <c r="M168" s="666">
        <v>750.08208742355771</v>
      </c>
    </row>
    <row r="169" spans="1:13" ht="14.4" customHeight="1" x14ac:dyDescent="0.3">
      <c r="A169" s="661" t="s">
        <v>559</v>
      </c>
      <c r="B169" s="662" t="s">
        <v>2915</v>
      </c>
      <c r="C169" s="662" t="s">
        <v>2045</v>
      </c>
      <c r="D169" s="662" t="s">
        <v>1992</v>
      </c>
      <c r="E169" s="662" t="s">
        <v>2916</v>
      </c>
      <c r="F169" s="665"/>
      <c r="G169" s="665"/>
      <c r="H169" s="678">
        <v>0</v>
      </c>
      <c r="I169" s="665">
        <v>9</v>
      </c>
      <c r="J169" s="665">
        <v>1163.9700000000003</v>
      </c>
      <c r="K169" s="678">
        <v>1</v>
      </c>
      <c r="L169" s="665">
        <v>9</v>
      </c>
      <c r="M169" s="666">
        <v>1163.9700000000003</v>
      </c>
    </row>
    <row r="170" spans="1:13" ht="14.4" customHeight="1" x14ac:dyDescent="0.3">
      <c r="A170" s="661" t="s">
        <v>559</v>
      </c>
      <c r="B170" s="662" t="s">
        <v>3046</v>
      </c>
      <c r="C170" s="662" t="s">
        <v>2148</v>
      </c>
      <c r="D170" s="662" t="s">
        <v>2149</v>
      </c>
      <c r="E170" s="662" t="s">
        <v>3047</v>
      </c>
      <c r="F170" s="665"/>
      <c r="G170" s="665"/>
      <c r="H170" s="678">
        <v>0</v>
      </c>
      <c r="I170" s="665">
        <v>5</v>
      </c>
      <c r="J170" s="665">
        <v>1494.65</v>
      </c>
      <c r="K170" s="678">
        <v>1</v>
      </c>
      <c r="L170" s="665">
        <v>5</v>
      </c>
      <c r="M170" s="666">
        <v>1494.65</v>
      </c>
    </row>
    <row r="171" spans="1:13" ht="14.4" customHeight="1" x14ac:dyDescent="0.3">
      <c r="A171" s="661" t="s">
        <v>559</v>
      </c>
      <c r="B171" s="662" t="s">
        <v>3048</v>
      </c>
      <c r="C171" s="662" t="s">
        <v>2738</v>
      </c>
      <c r="D171" s="662" t="s">
        <v>2145</v>
      </c>
      <c r="E171" s="662" t="s">
        <v>3104</v>
      </c>
      <c r="F171" s="665"/>
      <c r="G171" s="665"/>
      <c r="H171" s="678">
        <v>0</v>
      </c>
      <c r="I171" s="665">
        <v>13</v>
      </c>
      <c r="J171" s="665">
        <v>1409.3300000000002</v>
      </c>
      <c r="K171" s="678">
        <v>1</v>
      </c>
      <c r="L171" s="665">
        <v>13</v>
      </c>
      <c r="M171" s="666">
        <v>1409.3300000000002</v>
      </c>
    </row>
    <row r="172" spans="1:13" ht="14.4" customHeight="1" x14ac:dyDescent="0.3">
      <c r="A172" s="661" t="s">
        <v>559</v>
      </c>
      <c r="B172" s="662" t="s">
        <v>3048</v>
      </c>
      <c r="C172" s="662" t="s">
        <v>2144</v>
      </c>
      <c r="D172" s="662" t="s">
        <v>2145</v>
      </c>
      <c r="E172" s="662" t="s">
        <v>3049</v>
      </c>
      <c r="F172" s="665"/>
      <c r="G172" s="665"/>
      <c r="H172" s="678">
        <v>0</v>
      </c>
      <c r="I172" s="665">
        <v>50</v>
      </c>
      <c r="J172" s="665">
        <v>22446.010000000002</v>
      </c>
      <c r="K172" s="678">
        <v>1</v>
      </c>
      <c r="L172" s="665">
        <v>50</v>
      </c>
      <c r="M172" s="666">
        <v>22446.010000000002</v>
      </c>
    </row>
    <row r="173" spans="1:13" ht="14.4" customHeight="1" x14ac:dyDescent="0.3">
      <c r="A173" s="661" t="s">
        <v>559</v>
      </c>
      <c r="B173" s="662" t="s">
        <v>3105</v>
      </c>
      <c r="C173" s="662" t="s">
        <v>2756</v>
      </c>
      <c r="D173" s="662" t="s">
        <v>2757</v>
      </c>
      <c r="E173" s="662" t="s">
        <v>3114</v>
      </c>
      <c r="F173" s="665">
        <v>5</v>
      </c>
      <c r="G173" s="665">
        <v>17766.095091943054</v>
      </c>
      <c r="H173" s="678">
        <v>1</v>
      </c>
      <c r="I173" s="665"/>
      <c r="J173" s="665"/>
      <c r="K173" s="678">
        <v>0</v>
      </c>
      <c r="L173" s="665">
        <v>5</v>
      </c>
      <c r="M173" s="666">
        <v>17766.095091943054</v>
      </c>
    </row>
    <row r="174" spans="1:13" ht="14.4" customHeight="1" x14ac:dyDescent="0.3">
      <c r="A174" s="661" t="s">
        <v>559</v>
      </c>
      <c r="B174" s="662" t="s">
        <v>3105</v>
      </c>
      <c r="C174" s="662" t="s">
        <v>2740</v>
      </c>
      <c r="D174" s="662" t="s">
        <v>3106</v>
      </c>
      <c r="E174" s="662" t="s">
        <v>3107</v>
      </c>
      <c r="F174" s="665"/>
      <c r="G174" s="665"/>
      <c r="H174" s="678">
        <v>0</v>
      </c>
      <c r="I174" s="665">
        <v>406</v>
      </c>
      <c r="J174" s="665">
        <v>975550.4</v>
      </c>
      <c r="K174" s="678">
        <v>1</v>
      </c>
      <c r="L174" s="665">
        <v>406</v>
      </c>
      <c r="M174" s="666">
        <v>975550.4</v>
      </c>
    </row>
    <row r="175" spans="1:13" ht="14.4" customHeight="1" x14ac:dyDescent="0.3">
      <c r="A175" s="661" t="s">
        <v>559</v>
      </c>
      <c r="B175" s="662" t="s">
        <v>3050</v>
      </c>
      <c r="C175" s="662" t="s">
        <v>2734</v>
      </c>
      <c r="D175" s="662" t="s">
        <v>3051</v>
      </c>
      <c r="E175" s="662" t="s">
        <v>3108</v>
      </c>
      <c r="F175" s="665"/>
      <c r="G175" s="665"/>
      <c r="H175" s="678">
        <v>0</v>
      </c>
      <c r="I175" s="665">
        <v>30</v>
      </c>
      <c r="J175" s="665">
        <v>2516.7074411467297</v>
      </c>
      <c r="K175" s="678">
        <v>1</v>
      </c>
      <c r="L175" s="665">
        <v>30</v>
      </c>
      <c r="M175" s="666">
        <v>2516.7074411467297</v>
      </c>
    </row>
    <row r="176" spans="1:13" ht="14.4" customHeight="1" x14ac:dyDescent="0.3">
      <c r="A176" s="661" t="s">
        <v>559</v>
      </c>
      <c r="B176" s="662" t="s">
        <v>3050</v>
      </c>
      <c r="C176" s="662" t="s">
        <v>2730</v>
      </c>
      <c r="D176" s="662" t="s">
        <v>3051</v>
      </c>
      <c r="E176" s="662" t="s">
        <v>3109</v>
      </c>
      <c r="F176" s="665"/>
      <c r="G176" s="665"/>
      <c r="H176" s="678">
        <v>0</v>
      </c>
      <c r="I176" s="665">
        <v>100</v>
      </c>
      <c r="J176" s="665">
        <v>14907.054415811705</v>
      </c>
      <c r="K176" s="678">
        <v>1</v>
      </c>
      <c r="L176" s="665">
        <v>100</v>
      </c>
      <c r="M176" s="666">
        <v>14907.054415811705</v>
      </c>
    </row>
    <row r="177" spans="1:13" ht="14.4" customHeight="1" x14ac:dyDescent="0.3">
      <c r="A177" s="661" t="s">
        <v>559</v>
      </c>
      <c r="B177" s="662" t="s">
        <v>2884</v>
      </c>
      <c r="C177" s="662" t="s">
        <v>2750</v>
      </c>
      <c r="D177" s="662" t="s">
        <v>3076</v>
      </c>
      <c r="E177" s="662" t="s">
        <v>3110</v>
      </c>
      <c r="F177" s="665"/>
      <c r="G177" s="665"/>
      <c r="H177" s="678">
        <v>0</v>
      </c>
      <c r="I177" s="665">
        <v>30</v>
      </c>
      <c r="J177" s="665">
        <v>1895.720285196677</v>
      </c>
      <c r="K177" s="678">
        <v>1</v>
      </c>
      <c r="L177" s="665">
        <v>30</v>
      </c>
      <c r="M177" s="666">
        <v>1895.720285196677</v>
      </c>
    </row>
    <row r="178" spans="1:13" ht="14.4" customHeight="1" x14ac:dyDescent="0.3">
      <c r="A178" s="661" t="s">
        <v>559</v>
      </c>
      <c r="B178" s="662" t="s">
        <v>2884</v>
      </c>
      <c r="C178" s="662" t="s">
        <v>2753</v>
      </c>
      <c r="D178" s="662" t="s">
        <v>3076</v>
      </c>
      <c r="E178" s="662" t="s">
        <v>3111</v>
      </c>
      <c r="F178" s="665"/>
      <c r="G178" s="665"/>
      <c r="H178" s="678">
        <v>0</v>
      </c>
      <c r="I178" s="665">
        <v>9</v>
      </c>
      <c r="J178" s="665">
        <v>605.87995278489018</v>
      </c>
      <c r="K178" s="678">
        <v>1</v>
      </c>
      <c r="L178" s="665">
        <v>9</v>
      </c>
      <c r="M178" s="666">
        <v>605.87995278489018</v>
      </c>
    </row>
    <row r="179" spans="1:13" ht="14.4" customHeight="1" x14ac:dyDescent="0.3">
      <c r="A179" s="661" t="s">
        <v>559</v>
      </c>
      <c r="B179" s="662" t="s">
        <v>2884</v>
      </c>
      <c r="C179" s="662" t="s">
        <v>2618</v>
      </c>
      <c r="D179" s="662" t="s">
        <v>2885</v>
      </c>
      <c r="E179" s="662" t="s">
        <v>3112</v>
      </c>
      <c r="F179" s="665"/>
      <c r="G179" s="665"/>
      <c r="H179" s="678">
        <v>0</v>
      </c>
      <c r="I179" s="665">
        <v>36</v>
      </c>
      <c r="J179" s="665">
        <v>4809.5114893783229</v>
      </c>
      <c r="K179" s="678">
        <v>1</v>
      </c>
      <c r="L179" s="665">
        <v>36</v>
      </c>
      <c r="M179" s="666">
        <v>4809.5114893783229</v>
      </c>
    </row>
    <row r="180" spans="1:13" ht="14.4" customHeight="1" x14ac:dyDescent="0.3">
      <c r="A180" s="661" t="s">
        <v>559</v>
      </c>
      <c r="B180" s="662" t="s">
        <v>2884</v>
      </c>
      <c r="C180" s="662" t="s">
        <v>573</v>
      </c>
      <c r="D180" s="662" t="s">
        <v>2885</v>
      </c>
      <c r="E180" s="662" t="s">
        <v>2886</v>
      </c>
      <c r="F180" s="665">
        <v>41</v>
      </c>
      <c r="G180" s="665">
        <v>5963.8298971756194</v>
      </c>
      <c r="H180" s="678">
        <v>0.62521475954771288</v>
      </c>
      <c r="I180" s="665">
        <v>21</v>
      </c>
      <c r="J180" s="665">
        <v>3575.0202436782511</v>
      </c>
      <c r="K180" s="678">
        <v>0.37478524045228717</v>
      </c>
      <c r="L180" s="665">
        <v>62</v>
      </c>
      <c r="M180" s="666">
        <v>9538.8501408538705</v>
      </c>
    </row>
    <row r="181" spans="1:13" ht="14.4" customHeight="1" x14ac:dyDescent="0.3">
      <c r="A181" s="661" t="s">
        <v>559</v>
      </c>
      <c r="B181" s="662" t="s">
        <v>2884</v>
      </c>
      <c r="C181" s="662" t="s">
        <v>657</v>
      </c>
      <c r="D181" s="662" t="s">
        <v>2885</v>
      </c>
      <c r="E181" s="662" t="s">
        <v>3078</v>
      </c>
      <c r="F181" s="665">
        <v>5</v>
      </c>
      <c r="G181" s="665">
        <v>610.77</v>
      </c>
      <c r="H181" s="678">
        <v>1</v>
      </c>
      <c r="I181" s="665"/>
      <c r="J181" s="665"/>
      <c r="K181" s="678">
        <v>0</v>
      </c>
      <c r="L181" s="665">
        <v>5</v>
      </c>
      <c r="M181" s="666">
        <v>610.77</v>
      </c>
    </row>
    <row r="182" spans="1:13" ht="14.4" customHeight="1" x14ac:dyDescent="0.3">
      <c r="A182" s="661" t="s">
        <v>559</v>
      </c>
      <c r="B182" s="662" t="s">
        <v>3090</v>
      </c>
      <c r="C182" s="662" t="s">
        <v>2726</v>
      </c>
      <c r="D182" s="662" t="s">
        <v>2727</v>
      </c>
      <c r="E182" s="662" t="s">
        <v>3113</v>
      </c>
      <c r="F182" s="665"/>
      <c r="G182" s="665"/>
      <c r="H182" s="678">
        <v>0</v>
      </c>
      <c r="I182" s="665">
        <v>2</v>
      </c>
      <c r="J182" s="665">
        <v>97.160000000000025</v>
      </c>
      <c r="K182" s="678">
        <v>1</v>
      </c>
      <c r="L182" s="665">
        <v>2</v>
      </c>
      <c r="M182" s="666">
        <v>97.160000000000025</v>
      </c>
    </row>
    <row r="183" spans="1:13" ht="14.4" customHeight="1" x14ac:dyDescent="0.3">
      <c r="A183" s="661" t="s">
        <v>562</v>
      </c>
      <c r="B183" s="662" t="s">
        <v>2895</v>
      </c>
      <c r="C183" s="662" t="s">
        <v>2747</v>
      </c>
      <c r="D183" s="662" t="s">
        <v>3102</v>
      </c>
      <c r="E183" s="662" t="s">
        <v>3103</v>
      </c>
      <c r="F183" s="665"/>
      <c r="G183" s="665"/>
      <c r="H183" s="678">
        <v>0</v>
      </c>
      <c r="I183" s="665">
        <v>19</v>
      </c>
      <c r="J183" s="665">
        <v>1096.2893985188582</v>
      </c>
      <c r="K183" s="678">
        <v>1</v>
      </c>
      <c r="L183" s="665">
        <v>19</v>
      </c>
      <c r="M183" s="666">
        <v>1096.2893985188582</v>
      </c>
    </row>
    <row r="184" spans="1:13" ht="14.4" customHeight="1" x14ac:dyDescent="0.3">
      <c r="A184" s="661" t="s">
        <v>562</v>
      </c>
      <c r="B184" s="662" t="s">
        <v>3044</v>
      </c>
      <c r="C184" s="662" t="s">
        <v>1988</v>
      </c>
      <c r="D184" s="662" t="s">
        <v>801</v>
      </c>
      <c r="E184" s="662" t="s">
        <v>3045</v>
      </c>
      <c r="F184" s="665"/>
      <c r="G184" s="665"/>
      <c r="H184" s="678">
        <v>0</v>
      </c>
      <c r="I184" s="665">
        <v>2</v>
      </c>
      <c r="J184" s="665">
        <v>210.11999999999995</v>
      </c>
      <c r="K184" s="678">
        <v>1</v>
      </c>
      <c r="L184" s="665">
        <v>2</v>
      </c>
      <c r="M184" s="666">
        <v>210.11999999999995</v>
      </c>
    </row>
    <row r="185" spans="1:13" ht="14.4" customHeight="1" x14ac:dyDescent="0.3">
      <c r="A185" s="661" t="s">
        <v>562</v>
      </c>
      <c r="B185" s="662" t="s">
        <v>3044</v>
      </c>
      <c r="C185" s="662" t="s">
        <v>2766</v>
      </c>
      <c r="D185" s="662" t="s">
        <v>801</v>
      </c>
      <c r="E185" s="662" t="s">
        <v>3045</v>
      </c>
      <c r="F185" s="665">
        <v>1</v>
      </c>
      <c r="G185" s="665">
        <v>103.32090428043226</v>
      </c>
      <c r="H185" s="678">
        <v>1</v>
      </c>
      <c r="I185" s="665"/>
      <c r="J185" s="665"/>
      <c r="K185" s="678">
        <v>0</v>
      </c>
      <c r="L185" s="665">
        <v>1</v>
      </c>
      <c r="M185" s="666">
        <v>103.32090428043226</v>
      </c>
    </row>
    <row r="186" spans="1:13" ht="14.4" customHeight="1" x14ac:dyDescent="0.3">
      <c r="A186" s="661" t="s">
        <v>562</v>
      </c>
      <c r="B186" s="662" t="s">
        <v>3090</v>
      </c>
      <c r="C186" s="662" t="s">
        <v>2726</v>
      </c>
      <c r="D186" s="662" t="s">
        <v>2727</v>
      </c>
      <c r="E186" s="662" t="s">
        <v>3113</v>
      </c>
      <c r="F186" s="665"/>
      <c r="G186" s="665"/>
      <c r="H186" s="678">
        <v>0</v>
      </c>
      <c r="I186" s="665">
        <v>5</v>
      </c>
      <c r="J186" s="665">
        <v>244.49000000000004</v>
      </c>
      <c r="K186" s="678">
        <v>1</v>
      </c>
      <c r="L186" s="665">
        <v>5</v>
      </c>
      <c r="M186" s="666">
        <v>244.49000000000004</v>
      </c>
    </row>
    <row r="187" spans="1:13" ht="14.4" customHeight="1" x14ac:dyDescent="0.3">
      <c r="A187" s="661" t="s">
        <v>562</v>
      </c>
      <c r="B187" s="662" t="s">
        <v>3115</v>
      </c>
      <c r="C187" s="662" t="s">
        <v>2785</v>
      </c>
      <c r="D187" s="662" t="s">
        <v>2786</v>
      </c>
      <c r="E187" s="662" t="s">
        <v>3116</v>
      </c>
      <c r="F187" s="665"/>
      <c r="G187" s="665"/>
      <c r="H187" s="678">
        <v>0</v>
      </c>
      <c r="I187" s="665">
        <v>1</v>
      </c>
      <c r="J187" s="665">
        <v>75.91893509790161</v>
      </c>
      <c r="K187" s="678">
        <v>1</v>
      </c>
      <c r="L187" s="665">
        <v>1</v>
      </c>
      <c r="M187" s="666">
        <v>75.91893509790161</v>
      </c>
    </row>
    <row r="188" spans="1:13" ht="14.4" customHeight="1" x14ac:dyDescent="0.3">
      <c r="A188" s="661" t="s">
        <v>565</v>
      </c>
      <c r="B188" s="662" t="s">
        <v>2895</v>
      </c>
      <c r="C188" s="662" t="s">
        <v>2192</v>
      </c>
      <c r="D188" s="662" t="s">
        <v>2896</v>
      </c>
      <c r="E188" s="662" t="s">
        <v>2897</v>
      </c>
      <c r="F188" s="665"/>
      <c r="G188" s="665"/>
      <c r="H188" s="678">
        <v>0</v>
      </c>
      <c r="I188" s="665">
        <v>3</v>
      </c>
      <c r="J188" s="665">
        <v>821.69999999999993</v>
      </c>
      <c r="K188" s="678">
        <v>1</v>
      </c>
      <c r="L188" s="665">
        <v>3</v>
      </c>
      <c r="M188" s="666">
        <v>821.69999999999993</v>
      </c>
    </row>
    <row r="189" spans="1:13" ht="14.4" customHeight="1" x14ac:dyDescent="0.3">
      <c r="A189" s="661" t="s">
        <v>565</v>
      </c>
      <c r="B189" s="662" t="s">
        <v>3105</v>
      </c>
      <c r="C189" s="662" t="s">
        <v>2756</v>
      </c>
      <c r="D189" s="662" t="s">
        <v>2757</v>
      </c>
      <c r="E189" s="662" t="s">
        <v>3114</v>
      </c>
      <c r="F189" s="665">
        <v>92</v>
      </c>
      <c r="G189" s="665">
        <v>326896.25146146794</v>
      </c>
      <c r="H189" s="678">
        <v>1</v>
      </c>
      <c r="I189" s="665"/>
      <c r="J189" s="665"/>
      <c r="K189" s="678">
        <v>0</v>
      </c>
      <c r="L189" s="665">
        <v>92</v>
      </c>
      <c r="M189" s="666">
        <v>326896.25146146794</v>
      </c>
    </row>
    <row r="190" spans="1:13" ht="14.4" customHeight="1" x14ac:dyDescent="0.3">
      <c r="A190" s="661" t="s">
        <v>565</v>
      </c>
      <c r="B190" s="662" t="s">
        <v>2884</v>
      </c>
      <c r="C190" s="662" t="s">
        <v>573</v>
      </c>
      <c r="D190" s="662" t="s">
        <v>2885</v>
      </c>
      <c r="E190" s="662" t="s">
        <v>2886</v>
      </c>
      <c r="F190" s="665"/>
      <c r="G190" s="665"/>
      <c r="H190" s="678">
        <v>0</v>
      </c>
      <c r="I190" s="665">
        <v>1</v>
      </c>
      <c r="J190" s="665">
        <v>170.24</v>
      </c>
      <c r="K190" s="678">
        <v>1</v>
      </c>
      <c r="L190" s="665">
        <v>1</v>
      </c>
      <c r="M190" s="666">
        <v>170.24</v>
      </c>
    </row>
    <row r="191" spans="1:13" ht="14.4" customHeight="1" x14ac:dyDescent="0.3">
      <c r="A191" s="661" t="s">
        <v>565</v>
      </c>
      <c r="B191" s="662" t="s">
        <v>2884</v>
      </c>
      <c r="C191" s="662" t="s">
        <v>657</v>
      </c>
      <c r="D191" s="662" t="s">
        <v>2885</v>
      </c>
      <c r="E191" s="662" t="s">
        <v>3078</v>
      </c>
      <c r="F191" s="665">
        <v>1</v>
      </c>
      <c r="G191" s="665">
        <v>150.03</v>
      </c>
      <c r="H191" s="678">
        <v>1</v>
      </c>
      <c r="I191" s="665"/>
      <c r="J191" s="665"/>
      <c r="K191" s="678">
        <v>0</v>
      </c>
      <c r="L191" s="665">
        <v>1</v>
      </c>
      <c r="M191" s="666">
        <v>150.03</v>
      </c>
    </row>
    <row r="192" spans="1:13" ht="14.4" customHeight="1" thickBot="1" x14ac:dyDescent="0.35">
      <c r="A192" s="667" t="s">
        <v>565</v>
      </c>
      <c r="B192" s="668" t="s">
        <v>3090</v>
      </c>
      <c r="C192" s="668" t="s">
        <v>2726</v>
      </c>
      <c r="D192" s="668" t="s">
        <v>2727</v>
      </c>
      <c r="E192" s="668" t="s">
        <v>3113</v>
      </c>
      <c r="F192" s="671"/>
      <c r="G192" s="671"/>
      <c r="H192" s="679">
        <v>0</v>
      </c>
      <c r="I192" s="671">
        <v>2</v>
      </c>
      <c r="J192" s="671">
        <v>100.34000000000003</v>
      </c>
      <c r="K192" s="679">
        <v>1</v>
      </c>
      <c r="L192" s="671">
        <v>2</v>
      </c>
      <c r="M192" s="672">
        <v>100.34000000000003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8825</v>
      </c>
      <c r="C3" s="459">
        <f>SUM(C6:C1048576)</f>
        <v>1255</v>
      </c>
      <c r="D3" s="459">
        <f>SUM(D6:D1048576)</f>
        <v>737</v>
      </c>
      <c r="E3" s="460">
        <f>SUM(E6:E1048576)</f>
        <v>0</v>
      </c>
      <c r="F3" s="457">
        <f>IF(SUM($B3:$E3)=0,"",B3/SUM($B3:$E3))</f>
        <v>0.81584542849218822</v>
      </c>
      <c r="G3" s="455">
        <f t="shared" ref="G3:I3" si="0">IF(SUM($B3:$E3)=0,"",C3/SUM($B3:$E3))</f>
        <v>0.11602107793288342</v>
      </c>
      <c r="H3" s="455">
        <f t="shared" si="0"/>
        <v>6.8133493574928358E-2</v>
      </c>
      <c r="I3" s="456">
        <f t="shared" si="0"/>
        <v>0</v>
      </c>
      <c r="J3" s="459">
        <f>SUM(J6:J1048576)</f>
        <v>930</v>
      </c>
      <c r="K3" s="459">
        <f>SUM(K6:K1048576)</f>
        <v>414</v>
      </c>
      <c r="L3" s="459">
        <f>SUM(L6:L1048576)</f>
        <v>737</v>
      </c>
      <c r="M3" s="460">
        <f>SUM(M6:M1048576)</f>
        <v>0</v>
      </c>
      <c r="N3" s="457">
        <f>IF(SUM($J3:$M3)=0,"",J3/SUM($J3:$M3))</f>
        <v>0.44690052859202306</v>
      </c>
      <c r="O3" s="455">
        <f t="shared" ref="O3:Q3" si="1">IF(SUM($J3:$M3)=0,"",K3/SUM($J3:$M3))</f>
        <v>0.19894281595386834</v>
      </c>
      <c r="P3" s="455">
        <f t="shared" si="1"/>
        <v>0.35415665545410863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3118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3119</v>
      </c>
      <c r="B7" s="710">
        <v>68</v>
      </c>
      <c r="C7" s="665"/>
      <c r="D7" s="665"/>
      <c r="E7" s="666"/>
      <c r="F7" s="707">
        <v>1</v>
      </c>
      <c r="G7" s="678">
        <v>0</v>
      </c>
      <c r="H7" s="678">
        <v>0</v>
      </c>
      <c r="I7" s="713">
        <v>0</v>
      </c>
      <c r="J7" s="710">
        <v>32</v>
      </c>
      <c r="K7" s="665"/>
      <c r="L7" s="665"/>
      <c r="M7" s="666"/>
      <c r="N7" s="707">
        <v>1</v>
      </c>
      <c r="O7" s="678">
        <v>0</v>
      </c>
      <c r="P7" s="678">
        <v>0</v>
      </c>
      <c r="Q7" s="701">
        <v>0</v>
      </c>
    </row>
    <row r="8" spans="1:17" ht="14.4" customHeight="1" x14ac:dyDescent="0.3">
      <c r="A8" s="704" t="s">
        <v>3120</v>
      </c>
      <c r="B8" s="710">
        <v>3022</v>
      </c>
      <c r="C8" s="665">
        <v>1212</v>
      </c>
      <c r="D8" s="665">
        <v>737</v>
      </c>
      <c r="E8" s="666"/>
      <c r="F8" s="707">
        <v>0.60792597062965203</v>
      </c>
      <c r="G8" s="678">
        <v>0.24381412190706095</v>
      </c>
      <c r="H8" s="678">
        <v>0.14825990746328707</v>
      </c>
      <c r="I8" s="713">
        <v>0</v>
      </c>
      <c r="J8" s="710">
        <v>170</v>
      </c>
      <c r="K8" s="665">
        <v>388</v>
      </c>
      <c r="L8" s="665">
        <v>737</v>
      </c>
      <c r="M8" s="666"/>
      <c r="N8" s="707">
        <v>0.13127413127413126</v>
      </c>
      <c r="O8" s="678">
        <v>0.29961389961389961</v>
      </c>
      <c r="P8" s="678">
        <v>0.56911196911196915</v>
      </c>
      <c r="Q8" s="701">
        <v>0</v>
      </c>
    </row>
    <row r="9" spans="1:17" ht="14.4" customHeight="1" x14ac:dyDescent="0.3">
      <c r="A9" s="704" t="s">
        <v>3121</v>
      </c>
      <c r="B9" s="710">
        <v>3010</v>
      </c>
      <c r="C9" s="665">
        <v>23</v>
      </c>
      <c r="D9" s="665"/>
      <c r="E9" s="666"/>
      <c r="F9" s="707">
        <v>0.9924167490933069</v>
      </c>
      <c r="G9" s="678">
        <v>7.5832509066930433E-3</v>
      </c>
      <c r="H9" s="678">
        <v>0</v>
      </c>
      <c r="I9" s="713">
        <v>0</v>
      </c>
      <c r="J9" s="710">
        <v>253</v>
      </c>
      <c r="K9" s="665">
        <v>12</v>
      </c>
      <c r="L9" s="665"/>
      <c r="M9" s="666"/>
      <c r="N9" s="707">
        <v>0.95471698113207548</v>
      </c>
      <c r="O9" s="678">
        <v>4.5283018867924525E-2</v>
      </c>
      <c r="P9" s="678">
        <v>0</v>
      </c>
      <c r="Q9" s="701">
        <v>0</v>
      </c>
    </row>
    <row r="10" spans="1:17" ht="14.4" customHeight="1" x14ac:dyDescent="0.3">
      <c r="A10" s="704" t="s">
        <v>3122</v>
      </c>
      <c r="B10" s="710">
        <v>2021</v>
      </c>
      <c r="C10" s="665">
        <v>15</v>
      </c>
      <c r="D10" s="665"/>
      <c r="E10" s="666"/>
      <c r="F10" s="707">
        <v>0.99263261296660121</v>
      </c>
      <c r="G10" s="678">
        <v>7.3673870333988214E-3</v>
      </c>
      <c r="H10" s="678">
        <v>0</v>
      </c>
      <c r="I10" s="713">
        <v>0</v>
      </c>
      <c r="J10" s="710">
        <v>228</v>
      </c>
      <c r="K10" s="665">
        <v>10</v>
      </c>
      <c r="L10" s="665"/>
      <c r="M10" s="666"/>
      <c r="N10" s="707">
        <v>0.95798319327731096</v>
      </c>
      <c r="O10" s="678">
        <v>4.2016806722689079E-2</v>
      </c>
      <c r="P10" s="678">
        <v>0</v>
      </c>
      <c r="Q10" s="701">
        <v>0</v>
      </c>
    </row>
    <row r="11" spans="1:17" ht="14.4" customHeight="1" x14ac:dyDescent="0.3">
      <c r="A11" s="704" t="s">
        <v>3123</v>
      </c>
      <c r="B11" s="710">
        <v>351</v>
      </c>
      <c r="C11" s="665">
        <v>5</v>
      </c>
      <c r="D11" s="665"/>
      <c r="E11" s="666"/>
      <c r="F11" s="707">
        <v>0.9859550561797753</v>
      </c>
      <c r="G11" s="678">
        <v>1.4044943820224719E-2</v>
      </c>
      <c r="H11" s="678">
        <v>0</v>
      </c>
      <c r="I11" s="713">
        <v>0</v>
      </c>
      <c r="J11" s="710">
        <v>118</v>
      </c>
      <c r="K11" s="665">
        <v>4</v>
      </c>
      <c r="L11" s="665"/>
      <c r="M11" s="666"/>
      <c r="N11" s="707">
        <v>0.96721311475409832</v>
      </c>
      <c r="O11" s="678">
        <v>3.2786885245901641E-2</v>
      </c>
      <c r="P11" s="678">
        <v>0</v>
      </c>
      <c r="Q11" s="701">
        <v>0</v>
      </c>
    </row>
    <row r="12" spans="1:17" ht="14.4" customHeight="1" thickBot="1" x14ac:dyDescent="0.35">
      <c r="A12" s="705" t="s">
        <v>3124</v>
      </c>
      <c r="B12" s="711">
        <v>353</v>
      </c>
      <c r="C12" s="671"/>
      <c r="D12" s="671"/>
      <c r="E12" s="672"/>
      <c r="F12" s="708">
        <v>1</v>
      </c>
      <c r="G12" s="679">
        <v>0</v>
      </c>
      <c r="H12" s="679">
        <v>0</v>
      </c>
      <c r="I12" s="714">
        <v>0</v>
      </c>
      <c r="J12" s="711">
        <v>129</v>
      </c>
      <c r="K12" s="671"/>
      <c r="L12" s="671"/>
      <c r="M12" s="672"/>
      <c r="N12" s="708">
        <v>1</v>
      </c>
      <c r="O12" s="679">
        <v>0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7</v>
      </c>
      <c r="B5" s="646" t="s">
        <v>2791</v>
      </c>
      <c r="C5" s="649">
        <v>11632204.160000015</v>
      </c>
      <c r="D5" s="649">
        <v>4446</v>
      </c>
      <c r="E5" s="649">
        <v>9007184.7800000142</v>
      </c>
      <c r="F5" s="715">
        <v>0.77433173078007622</v>
      </c>
      <c r="G5" s="649">
        <v>3310.9999999999995</v>
      </c>
      <c r="H5" s="715">
        <v>0.74471434997750774</v>
      </c>
      <c r="I5" s="649">
        <v>2625019.38</v>
      </c>
      <c r="J5" s="715">
        <v>0.2256682692199237</v>
      </c>
      <c r="K5" s="649">
        <v>1135</v>
      </c>
      <c r="L5" s="715">
        <v>0.25528565002249215</v>
      </c>
      <c r="M5" s="649" t="s">
        <v>74</v>
      </c>
      <c r="N5" s="277"/>
    </row>
    <row r="6" spans="1:14" ht="14.4" customHeight="1" x14ac:dyDescent="0.3">
      <c r="A6" s="645">
        <v>7</v>
      </c>
      <c r="B6" s="646" t="s">
        <v>3125</v>
      </c>
      <c r="C6" s="649">
        <v>11632204.160000015</v>
      </c>
      <c r="D6" s="649">
        <v>4445</v>
      </c>
      <c r="E6" s="649">
        <v>9007184.7800000142</v>
      </c>
      <c r="F6" s="715">
        <v>0.77433173078007622</v>
      </c>
      <c r="G6" s="649">
        <v>3309.9999999999995</v>
      </c>
      <c r="H6" s="715">
        <v>0.74465691788526422</v>
      </c>
      <c r="I6" s="649">
        <v>2625019.38</v>
      </c>
      <c r="J6" s="715">
        <v>0.2256682692199237</v>
      </c>
      <c r="K6" s="649">
        <v>1135</v>
      </c>
      <c r="L6" s="715">
        <v>0.25534308211473566</v>
      </c>
      <c r="M6" s="649" t="s">
        <v>1</v>
      </c>
      <c r="N6" s="277"/>
    </row>
    <row r="7" spans="1:14" ht="14.4" customHeight="1" x14ac:dyDescent="0.3">
      <c r="A7" s="645">
        <v>7</v>
      </c>
      <c r="B7" s="646" t="s">
        <v>3126</v>
      </c>
      <c r="C7" s="649">
        <v>0</v>
      </c>
      <c r="D7" s="649">
        <v>1</v>
      </c>
      <c r="E7" s="649">
        <v>0</v>
      </c>
      <c r="F7" s="715" t="s">
        <v>545</v>
      </c>
      <c r="G7" s="649">
        <v>1</v>
      </c>
      <c r="H7" s="715">
        <v>1</v>
      </c>
      <c r="I7" s="649" t="s">
        <v>545</v>
      </c>
      <c r="J7" s="715" t="s">
        <v>545</v>
      </c>
      <c r="K7" s="649" t="s">
        <v>545</v>
      </c>
      <c r="L7" s="715">
        <v>0</v>
      </c>
      <c r="M7" s="649" t="s">
        <v>1</v>
      </c>
      <c r="N7" s="277"/>
    </row>
    <row r="8" spans="1:14" ht="14.4" customHeight="1" x14ac:dyDescent="0.3">
      <c r="A8" s="645" t="s">
        <v>3127</v>
      </c>
      <c r="B8" s="646" t="s">
        <v>3</v>
      </c>
      <c r="C8" s="649">
        <v>11632204.160000015</v>
      </c>
      <c r="D8" s="649">
        <v>4446</v>
      </c>
      <c r="E8" s="649">
        <v>9007184.7800000142</v>
      </c>
      <c r="F8" s="715">
        <v>0.77433173078007622</v>
      </c>
      <c r="G8" s="649">
        <v>3310.9999999999995</v>
      </c>
      <c r="H8" s="715">
        <v>0.74471434997750774</v>
      </c>
      <c r="I8" s="649">
        <v>2625019.38</v>
      </c>
      <c r="J8" s="715">
        <v>0.2256682692199237</v>
      </c>
      <c r="K8" s="649">
        <v>1135</v>
      </c>
      <c r="L8" s="715">
        <v>0.25528565002249215</v>
      </c>
      <c r="M8" s="649" t="s">
        <v>547</v>
      </c>
      <c r="N8" s="277"/>
    </row>
    <row r="10" spans="1:14" ht="14.4" customHeight="1" x14ac:dyDescent="0.3">
      <c r="A10" s="645">
        <v>7</v>
      </c>
      <c r="B10" s="646" t="s">
        <v>2791</v>
      </c>
      <c r="C10" s="649" t="s">
        <v>545</v>
      </c>
      <c r="D10" s="649" t="s">
        <v>545</v>
      </c>
      <c r="E10" s="649" t="s">
        <v>545</v>
      </c>
      <c r="F10" s="715" t="s">
        <v>545</v>
      </c>
      <c r="G10" s="649" t="s">
        <v>545</v>
      </c>
      <c r="H10" s="715" t="s">
        <v>545</v>
      </c>
      <c r="I10" s="649" t="s">
        <v>545</v>
      </c>
      <c r="J10" s="715" t="s">
        <v>545</v>
      </c>
      <c r="K10" s="649" t="s">
        <v>545</v>
      </c>
      <c r="L10" s="715" t="s">
        <v>545</v>
      </c>
      <c r="M10" s="649" t="s">
        <v>74</v>
      </c>
      <c r="N10" s="277"/>
    </row>
    <row r="11" spans="1:14" ht="14.4" customHeight="1" x14ac:dyDescent="0.3">
      <c r="A11" s="645" t="s">
        <v>3128</v>
      </c>
      <c r="B11" s="646" t="s">
        <v>3125</v>
      </c>
      <c r="C11" s="649">
        <v>91692.049999999988</v>
      </c>
      <c r="D11" s="649">
        <v>352</v>
      </c>
      <c r="E11" s="649">
        <v>81133.01999999999</v>
      </c>
      <c r="F11" s="715">
        <v>0.88484246998512961</v>
      </c>
      <c r="G11" s="649">
        <v>286</v>
      </c>
      <c r="H11" s="715">
        <v>0.8125</v>
      </c>
      <c r="I11" s="649">
        <v>10559.030000000002</v>
      </c>
      <c r="J11" s="715">
        <v>0.11515753001487047</v>
      </c>
      <c r="K11" s="649">
        <v>66</v>
      </c>
      <c r="L11" s="715">
        <v>0.1875</v>
      </c>
      <c r="M11" s="649" t="s">
        <v>1</v>
      </c>
      <c r="N11" s="277"/>
    </row>
    <row r="12" spans="1:14" ht="14.4" customHeight="1" x14ac:dyDescent="0.3">
      <c r="A12" s="645" t="s">
        <v>3128</v>
      </c>
      <c r="B12" s="646" t="s">
        <v>3126</v>
      </c>
      <c r="C12" s="649">
        <v>0</v>
      </c>
      <c r="D12" s="649">
        <v>1</v>
      </c>
      <c r="E12" s="649">
        <v>0</v>
      </c>
      <c r="F12" s="715" t="s">
        <v>545</v>
      </c>
      <c r="G12" s="649">
        <v>1</v>
      </c>
      <c r="H12" s="715">
        <v>1</v>
      </c>
      <c r="I12" s="649" t="s">
        <v>545</v>
      </c>
      <c r="J12" s="715" t="s">
        <v>545</v>
      </c>
      <c r="K12" s="649" t="s">
        <v>545</v>
      </c>
      <c r="L12" s="715">
        <v>0</v>
      </c>
      <c r="M12" s="649" t="s">
        <v>1</v>
      </c>
      <c r="N12" s="277"/>
    </row>
    <row r="13" spans="1:14" ht="14.4" customHeight="1" x14ac:dyDescent="0.3">
      <c r="A13" s="645" t="s">
        <v>3128</v>
      </c>
      <c r="B13" s="646" t="s">
        <v>3129</v>
      </c>
      <c r="C13" s="649">
        <v>91692.049999999988</v>
      </c>
      <c r="D13" s="649">
        <v>353</v>
      </c>
      <c r="E13" s="649">
        <v>81133.01999999999</v>
      </c>
      <c r="F13" s="715">
        <v>0.88484246998512961</v>
      </c>
      <c r="G13" s="649">
        <v>287</v>
      </c>
      <c r="H13" s="715">
        <v>0.81303116147308785</v>
      </c>
      <c r="I13" s="649">
        <v>10559.030000000002</v>
      </c>
      <c r="J13" s="715">
        <v>0.11515753001487047</v>
      </c>
      <c r="K13" s="649">
        <v>66</v>
      </c>
      <c r="L13" s="715">
        <v>0.18696883852691218</v>
      </c>
      <c r="M13" s="649" t="s">
        <v>551</v>
      </c>
      <c r="N13" s="277"/>
    </row>
    <row r="14" spans="1:14" ht="14.4" customHeight="1" x14ac:dyDescent="0.3">
      <c r="A14" s="645" t="s">
        <v>545</v>
      </c>
      <c r="B14" s="646" t="s">
        <v>545</v>
      </c>
      <c r="C14" s="649" t="s">
        <v>545</v>
      </c>
      <c r="D14" s="649" t="s">
        <v>545</v>
      </c>
      <c r="E14" s="649" t="s">
        <v>545</v>
      </c>
      <c r="F14" s="715" t="s">
        <v>545</v>
      </c>
      <c r="G14" s="649" t="s">
        <v>545</v>
      </c>
      <c r="H14" s="715" t="s">
        <v>545</v>
      </c>
      <c r="I14" s="649" t="s">
        <v>545</v>
      </c>
      <c r="J14" s="715" t="s">
        <v>545</v>
      </c>
      <c r="K14" s="649" t="s">
        <v>545</v>
      </c>
      <c r="L14" s="715" t="s">
        <v>545</v>
      </c>
      <c r="M14" s="649" t="s">
        <v>552</v>
      </c>
      <c r="N14" s="277"/>
    </row>
    <row r="15" spans="1:14" ht="14.4" customHeight="1" x14ac:dyDescent="0.3">
      <c r="A15" s="645" t="s">
        <v>3130</v>
      </c>
      <c r="B15" s="646" t="s">
        <v>3125</v>
      </c>
      <c r="C15" s="649">
        <v>11540512.110000011</v>
      </c>
      <c r="D15" s="649">
        <v>4093</v>
      </c>
      <c r="E15" s="649">
        <v>8926051.760000011</v>
      </c>
      <c r="F15" s="715">
        <v>0.77345369728137681</v>
      </c>
      <c r="G15" s="649">
        <v>3024</v>
      </c>
      <c r="H15" s="715">
        <v>0.73882237967261177</v>
      </c>
      <c r="I15" s="649">
        <v>2614460.3499999996</v>
      </c>
      <c r="J15" s="715">
        <v>0.22654630271862322</v>
      </c>
      <c r="K15" s="649">
        <v>1069</v>
      </c>
      <c r="L15" s="715">
        <v>0.26117762032738823</v>
      </c>
      <c r="M15" s="649" t="s">
        <v>1</v>
      </c>
      <c r="N15" s="277"/>
    </row>
    <row r="16" spans="1:14" ht="14.4" customHeight="1" x14ac:dyDescent="0.3">
      <c r="A16" s="645" t="s">
        <v>3130</v>
      </c>
      <c r="B16" s="646" t="s">
        <v>3131</v>
      </c>
      <c r="C16" s="649">
        <v>11540512.110000011</v>
      </c>
      <c r="D16" s="649">
        <v>4093</v>
      </c>
      <c r="E16" s="649">
        <v>8926051.760000011</v>
      </c>
      <c r="F16" s="715">
        <v>0.77345369728137681</v>
      </c>
      <c r="G16" s="649">
        <v>3024</v>
      </c>
      <c r="H16" s="715">
        <v>0.73882237967261177</v>
      </c>
      <c r="I16" s="649">
        <v>2614460.3499999996</v>
      </c>
      <c r="J16" s="715">
        <v>0.22654630271862322</v>
      </c>
      <c r="K16" s="649">
        <v>1069</v>
      </c>
      <c r="L16" s="715">
        <v>0.26117762032738823</v>
      </c>
      <c r="M16" s="649" t="s">
        <v>551</v>
      </c>
      <c r="N16" s="277"/>
    </row>
    <row r="17" spans="1:14" ht="14.4" customHeight="1" x14ac:dyDescent="0.3">
      <c r="A17" s="645" t="s">
        <v>545</v>
      </c>
      <c r="B17" s="646" t="s">
        <v>545</v>
      </c>
      <c r="C17" s="649" t="s">
        <v>545</v>
      </c>
      <c r="D17" s="649" t="s">
        <v>545</v>
      </c>
      <c r="E17" s="649" t="s">
        <v>545</v>
      </c>
      <c r="F17" s="715" t="s">
        <v>545</v>
      </c>
      <c r="G17" s="649" t="s">
        <v>545</v>
      </c>
      <c r="H17" s="715" t="s">
        <v>545</v>
      </c>
      <c r="I17" s="649" t="s">
        <v>545</v>
      </c>
      <c r="J17" s="715" t="s">
        <v>545</v>
      </c>
      <c r="K17" s="649" t="s">
        <v>545</v>
      </c>
      <c r="L17" s="715" t="s">
        <v>545</v>
      </c>
      <c r="M17" s="649" t="s">
        <v>552</v>
      </c>
      <c r="N17" s="277"/>
    </row>
    <row r="18" spans="1:14" ht="14.4" customHeight="1" x14ac:dyDescent="0.3">
      <c r="A18" s="645" t="s">
        <v>3127</v>
      </c>
      <c r="B18" s="646" t="s">
        <v>3132</v>
      </c>
      <c r="C18" s="649">
        <v>11632204.160000011</v>
      </c>
      <c r="D18" s="649">
        <v>4446</v>
      </c>
      <c r="E18" s="649">
        <v>9007184.7800000105</v>
      </c>
      <c r="F18" s="715">
        <v>0.77433173078007611</v>
      </c>
      <c r="G18" s="649">
        <v>3311</v>
      </c>
      <c r="H18" s="715">
        <v>0.74471434997750785</v>
      </c>
      <c r="I18" s="649">
        <v>2625019.3799999994</v>
      </c>
      <c r="J18" s="715">
        <v>0.22566826921992375</v>
      </c>
      <c r="K18" s="649">
        <v>1135</v>
      </c>
      <c r="L18" s="715">
        <v>0.25528565002249215</v>
      </c>
      <c r="M18" s="649" t="s">
        <v>547</v>
      </c>
      <c r="N18" s="277"/>
    </row>
    <row r="19" spans="1:14" ht="14.4" customHeight="1" x14ac:dyDescent="0.3">
      <c r="A19" s="716" t="s">
        <v>3133</v>
      </c>
    </row>
    <row r="20" spans="1:14" ht="14.4" customHeight="1" x14ac:dyDescent="0.3">
      <c r="A20" s="717" t="s">
        <v>3134</v>
      </c>
    </row>
    <row r="21" spans="1:14" ht="14.4" customHeight="1" x14ac:dyDescent="0.3">
      <c r="A21" s="716" t="s">
        <v>3135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18">
    <cfRule type="expression" dxfId="50" priority="4">
      <formula>AND(LEFT(M10,6)&lt;&gt;"mezera",M10&lt;&gt;"")</formula>
    </cfRule>
  </conditionalFormatting>
  <conditionalFormatting sqref="A10:A18">
    <cfRule type="expression" dxfId="49" priority="2">
      <formula>AND(M10&lt;&gt;"",M10&lt;&gt;"mezeraKL")</formula>
    </cfRule>
  </conditionalFormatting>
  <conditionalFormatting sqref="F10:F18">
    <cfRule type="cellIs" dxfId="48" priority="1" operator="lessThan">
      <formula>0.6</formula>
    </cfRule>
  </conditionalFormatting>
  <conditionalFormatting sqref="B10:L18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18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3136</v>
      </c>
      <c r="B5" s="709">
        <v>3796.91</v>
      </c>
      <c r="C5" s="656">
        <v>1</v>
      </c>
      <c r="D5" s="722">
        <v>28</v>
      </c>
      <c r="E5" s="725" t="s">
        <v>3136</v>
      </c>
      <c r="F5" s="709">
        <v>2295.1699999999996</v>
      </c>
      <c r="G5" s="677">
        <v>0.60448364591207049</v>
      </c>
      <c r="H5" s="659">
        <v>12</v>
      </c>
      <c r="I5" s="700">
        <v>0.42857142857142855</v>
      </c>
      <c r="J5" s="728">
        <v>1501.74</v>
      </c>
      <c r="K5" s="677">
        <v>0.3955163540879294</v>
      </c>
      <c r="L5" s="659">
        <v>16</v>
      </c>
      <c r="M5" s="700">
        <v>0.5714285714285714</v>
      </c>
    </row>
    <row r="6" spans="1:13" ht="14.4" customHeight="1" x14ac:dyDescent="0.3">
      <c r="A6" s="719" t="s">
        <v>3137</v>
      </c>
      <c r="B6" s="710">
        <v>93063.6</v>
      </c>
      <c r="C6" s="662">
        <v>1</v>
      </c>
      <c r="D6" s="723">
        <v>36</v>
      </c>
      <c r="E6" s="726" t="s">
        <v>3137</v>
      </c>
      <c r="F6" s="710">
        <v>69869.14</v>
      </c>
      <c r="G6" s="678">
        <v>0.75076764707146504</v>
      </c>
      <c r="H6" s="665">
        <v>27</v>
      </c>
      <c r="I6" s="701">
        <v>0.75</v>
      </c>
      <c r="J6" s="729">
        <v>23194.46</v>
      </c>
      <c r="K6" s="678">
        <v>0.24923235292853488</v>
      </c>
      <c r="L6" s="665">
        <v>9</v>
      </c>
      <c r="M6" s="701">
        <v>0.25</v>
      </c>
    </row>
    <row r="7" spans="1:13" ht="14.4" customHeight="1" x14ac:dyDescent="0.3">
      <c r="A7" s="719" t="s">
        <v>3138</v>
      </c>
      <c r="B7" s="710">
        <v>2974699.3100000005</v>
      </c>
      <c r="C7" s="662">
        <v>1</v>
      </c>
      <c r="D7" s="723">
        <v>1017</v>
      </c>
      <c r="E7" s="726" t="s">
        <v>3138</v>
      </c>
      <c r="F7" s="710">
        <v>2547828.2300000004</v>
      </c>
      <c r="G7" s="678">
        <v>0.85649941875974012</v>
      </c>
      <c r="H7" s="665">
        <v>811.5</v>
      </c>
      <c r="I7" s="701">
        <v>0.79793510324483774</v>
      </c>
      <c r="J7" s="729">
        <v>426871.07999999996</v>
      </c>
      <c r="K7" s="678">
        <v>0.14350058124025983</v>
      </c>
      <c r="L7" s="665">
        <v>205.5</v>
      </c>
      <c r="M7" s="701">
        <v>0.20206489675516223</v>
      </c>
    </row>
    <row r="8" spans="1:13" ht="14.4" customHeight="1" x14ac:dyDescent="0.3">
      <c r="A8" s="719" t="s">
        <v>3139</v>
      </c>
      <c r="B8" s="710">
        <v>900.56000000000006</v>
      </c>
      <c r="C8" s="662">
        <v>1</v>
      </c>
      <c r="D8" s="723">
        <v>2</v>
      </c>
      <c r="E8" s="726" t="s">
        <v>3139</v>
      </c>
      <c r="F8" s="710">
        <v>704.73</v>
      </c>
      <c r="G8" s="678">
        <v>0.78254641556364923</v>
      </c>
      <c r="H8" s="665">
        <v>1</v>
      </c>
      <c r="I8" s="701">
        <v>0.5</v>
      </c>
      <c r="J8" s="729">
        <v>195.83</v>
      </c>
      <c r="K8" s="678">
        <v>0.21745358443635071</v>
      </c>
      <c r="L8" s="665">
        <v>1</v>
      </c>
      <c r="M8" s="701">
        <v>0.5</v>
      </c>
    </row>
    <row r="9" spans="1:13" ht="14.4" customHeight="1" x14ac:dyDescent="0.3">
      <c r="A9" s="719" t="s">
        <v>3140</v>
      </c>
      <c r="B9" s="710">
        <v>926.31</v>
      </c>
      <c r="C9" s="662">
        <v>1</v>
      </c>
      <c r="D9" s="723">
        <v>4</v>
      </c>
      <c r="E9" s="726" t="s">
        <v>3140</v>
      </c>
      <c r="F9" s="710">
        <v>725.02</v>
      </c>
      <c r="G9" s="678">
        <v>0.78269693731040368</v>
      </c>
      <c r="H9" s="665">
        <v>3</v>
      </c>
      <c r="I9" s="701">
        <v>0.75</v>
      </c>
      <c r="J9" s="729">
        <v>201.29</v>
      </c>
      <c r="K9" s="678">
        <v>0.21730306268959637</v>
      </c>
      <c r="L9" s="665">
        <v>1</v>
      </c>
      <c r="M9" s="701">
        <v>0.25</v>
      </c>
    </row>
    <row r="10" spans="1:13" ht="14.4" customHeight="1" x14ac:dyDescent="0.3">
      <c r="A10" s="719" t="s">
        <v>3141</v>
      </c>
      <c r="B10" s="710">
        <v>1906.1900000000003</v>
      </c>
      <c r="C10" s="662">
        <v>1</v>
      </c>
      <c r="D10" s="723">
        <v>14</v>
      </c>
      <c r="E10" s="726" t="s">
        <v>3141</v>
      </c>
      <c r="F10" s="710">
        <v>1906.1900000000003</v>
      </c>
      <c r="G10" s="678">
        <v>1</v>
      </c>
      <c r="H10" s="665">
        <v>14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3142</v>
      </c>
      <c r="B11" s="710">
        <v>207.45</v>
      </c>
      <c r="C11" s="662">
        <v>1</v>
      </c>
      <c r="D11" s="723">
        <v>3</v>
      </c>
      <c r="E11" s="726" t="s">
        <v>3142</v>
      </c>
      <c r="F11" s="710">
        <v>207.45</v>
      </c>
      <c r="G11" s="678">
        <v>1</v>
      </c>
      <c r="H11" s="665">
        <v>3</v>
      </c>
      <c r="I11" s="701">
        <v>1</v>
      </c>
      <c r="J11" s="729"/>
      <c r="K11" s="678">
        <v>0</v>
      </c>
      <c r="L11" s="665"/>
      <c r="M11" s="701">
        <v>0</v>
      </c>
    </row>
    <row r="12" spans="1:13" ht="14.4" customHeight="1" x14ac:dyDescent="0.3">
      <c r="A12" s="719" t="s">
        <v>3143</v>
      </c>
      <c r="B12" s="710">
        <v>3475.7700000000009</v>
      </c>
      <c r="C12" s="662">
        <v>1</v>
      </c>
      <c r="D12" s="723">
        <v>23</v>
      </c>
      <c r="E12" s="726" t="s">
        <v>3143</v>
      </c>
      <c r="F12" s="710">
        <v>3475.7700000000009</v>
      </c>
      <c r="G12" s="678">
        <v>1</v>
      </c>
      <c r="H12" s="665">
        <v>23</v>
      </c>
      <c r="I12" s="701">
        <v>1</v>
      </c>
      <c r="J12" s="729"/>
      <c r="K12" s="678">
        <v>0</v>
      </c>
      <c r="L12" s="665"/>
      <c r="M12" s="701">
        <v>0</v>
      </c>
    </row>
    <row r="13" spans="1:13" ht="14.4" customHeight="1" x14ac:dyDescent="0.3">
      <c r="A13" s="719" t="s">
        <v>3144</v>
      </c>
      <c r="B13" s="710">
        <v>977.06000000000006</v>
      </c>
      <c r="C13" s="662">
        <v>1</v>
      </c>
      <c r="D13" s="723">
        <v>13</v>
      </c>
      <c r="E13" s="726" t="s">
        <v>3144</v>
      </c>
      <c r="F13" s="710">
        <v>885.95</v>
      </c>
      <c r="G13" s="678">
        <v>0.90675086483941625</v>
      </c>
      <c r="H13" s="665">
        <v>12</v>
      </c>
      <c r="I13" s="701">
        <v>0.92307692307692313</v>
      </c>
      <c r="J13" s="729">
        <v>91.11</v>
      </c>
      <c r="K13" s="678">
        <v>9.3249135160583779E-2</v>
      </c>
      <c r="L13" s="665">
        <v>1</v>
      </c>
      <c r="M13" s="701">
        <v>7.6923076923076927E-2</v>
      </c>
    </row>
    <row r="14" spans="1:13" ht="14.4" customHeight="1" x14ac:dyDescent="0.3">
      <c r="A14" s="719" t="s">
        <v>3145</v>
      </c>
      <c r="B14" s="710">
        <v>1269.92</v>
      </c>
      <c r="C14" s="662">
        <v>1</v>
      </c>
      <c r="D14" s="723">
        <v>10</v>
      </c>
      <c r="E14" s="726" t="s">
        <v>3145</v>
      </c>
      <c r="F14" s="710">
        <v>1269.92</v>
      </c>
      <c r="G14" s="678">
        <v>1</v>
      </c>
      <c r="H14" s="665">
        <v>10</v>
      </c>
      <c r="I14" s="701">
        <v>1</v>
      </c>
      <c r="J14" s="729"/>
      <c r="K14" s="678">
        <v>0</v>
      </c>
      <c r="L14" s="665"/>
      <c r="M14" s="701">
        <v>0</v>
      </c>
    </row>
    <row r="15" spans="1:13" ht="14.4" customHeight="1" x14ac:dyDescent="0.3">
      <c r="A15" s="719" t="s">
        <v>3146</v>
      </c>
      <c r="B15" s="710">
        <v>103941.53999999998</v>
      </c>
      <c r="C15" s="662">
        <v>1</v>
      </c>
      <c r="D15" s="723">
        <v>36</v>
      </c>
      <c r="E15" s="726" t="s">
        <v>3146</v>
      </c>
      <c r="F15" s="710">
        <v>52780.789999999986</v>
      </c>
      <c r="G15" s="678">
        <v>0.50779303443070012</v>
      </c>
      <c r="H15" s="665">
        <v>9</v>
      </c>
      <c r="I15" s="701">
        <v>0.25</v>
      </c>
      <c r="J15" s="729">
        <v>51160.75</v>
      </c>
      <c r="K15" s="678">
        <v>0.49220696556929994</v>
      </c>
      <c r="L15" s="665">
        <v>27</v>
      </c>
      <c r="M15" s="701">
        <v>0.75</v>
      </c>
    </row>
    <row r="16" spans="1:13" ht="14.4" customHeight="1" x14ac:dyDescent="0.3">
      <c r="A16" s="719" t="s">
        <v>3147</v>
      </c>
      <c r="B16" s="710">
        <v>97.97999999999999</v>
      </c>
      <c r="C16" s="662">
        <v>1</v>
      </c>
      <c r="D16" s="723">
        <v>2</v>
      </c>
      <c r="E16" s="726" t="s">
        <v>3147</v>
      </c>
      <c r="F16" s="710"/>
      <c r="G16" s="678">
        <v>0</v>
      </c>
      <c r="H16" s="665"/>
      <c r="I16" s="701">
        <v>0</v>
      </c>
      <c r="J16" s="729">
        <v>97.97999999999999</v>
      </c>
      <c r="K16" s="678">
        <v>1</v>
      </c>
      <c r="L16" s="665">
        <v>2</v>
      </c>
      <c r="M16" s="701">
        <v>1</v>
      </c>
    </row>
    <row r="17" spans="1:13" ht="14.4" customHeight="1" x14ac:dyDescent="0.3">
      <c r="A17" s="719" t="s">
        <v>3148</v>
      </c>
      <c r="B17" s="710">
        <v>892048.09999999986</v>
      </c>
      <c r="C17" s="662">
        <v>1</v>
      </c>
      <c r="D17" s="723">
        <v>430</v>
      </c>
      <c r="E17" s="726" t="s">
        <v>3148</v>
      </c>
      <c r="F17" s="710">
        <v>661517.09999999974</v>
      </c>
      <c r="G17" s="678">
        <v>0.74157111034707646</v>
      </c>
      <c r="H17" s="665">
        <v>309</v>
      </c>
      <c r="I17" s="701">
        <v>0.71860465116279071</v>
      </c>
      <c r="J17" s="729">
        <v>230531.00000000009</v>
      </c>
      <c r="K17" s="678">
        <v>0.25842888965292354</v>
      </c>
      <c r="L17" s="665">
        <v>121</v>
      </c>
      <c r="M17" s="701">
        <v>0.28139534883720929</v>
      </c>
    </row>
    <row r="18" spans="1:13" ht="14.4" customHeight="1" x14ac:dyDescent="0.3">
      <c r="A18" s="719" t="s">
        <v>3149</v>
      </c>
      <c r="B18" s="710">
        <v>442574.62999999977</v>
      </c>
      <c r="C18" s="662">
        <v>1</v>
      </c>
      <c r="D18" s="723">
        <v>192</v>
      </c>
      <c r="E18" s="726" t="s">
        <v>3149</v>
      </c>
      <c r="F18" s="710">
        <v>304338.5999999998</v>
      </c>
      <c r="G18" s="678">
        <v>0.68765487077286824</v>
      </c>
      <c r="H18" s="665">
        <v>146</v>
      </c>
      <c r="I18" s="701">
        <v>0.76041666666666663</v>
      </c>
      <c r="J18" s="729">
        <v>138236.03</v>
      </c>
      <c r="K18" s="678">
        <v>0.31234512922713187</v>
      </c>
      <c r="L18" s="665">
        <v>46</v>
      </c>
      <c r="M18" s="701">
        <v>0.23958333333333334</v>
      </c>
    </row>
    <row r="19" spans="1:13" ht="14.4" customHeight="1" x14ac:dyDescent="0.3">
      <c r="A19" s="719" t="s">
        <v>3150</v>
      </c>
      <c r="B19" s="710">
        <v>244.97000000000003</v>
      </c>
      <c r="C19" s="662">
        <v>1</v>
      </c>
      <c r="D19" s="723">
        <v>2</v>
      </c>
      <c r="E19" s="726" t="s">
        <v>3150</v>
      </c>
      <c r="F19" s="710">
        <v>129.71</v>
      </c>
      <c r="G19" s="678">
        <v>0.5294934073560027</v>
      </c>
      <c r="H19" s="665">
        <v>1</v>
      </c>
      <c r="I19" s="701">
        <v>0.5</v>
      </c>
      <c r="J19" s="729">
        <v>115.26</v>
      </c>
      <c r="K19" s="678">
        <v>0.47050659264399719</v>
      </c>
      <c r="L19" s="665">
        <v>1</v>
      </c>
      <c r="M19" s="701">
        <v>0.5</v>
      </c>
    </row>
    <row r="20" spans="1:13" ht="14.4" customHeight="1" x14ac:dyDescent="0.3">
      <c r="A20" s="719" t="s">
        <v>3151</v>
      </c>
      <c r="B20" s="710">
        <v>4095.5899999999997</v>
      </c>
      <c r="C20" s="662">
        <v>1</v>
      </c>
      <c r="D20" s="723">
        <v>17</v>
      </c>
      <c r="E20" s="726" t="s">
        <v>3151</v>
      </c>
      <c r="F20" s="710">
        <v>3256.49</v>
      </c>
      <c r="G20" s="678">
        <v>0.79512109366416073</v>
      </c>
      <c r="H20" s="665">
        <v>15</v>
      </c>
      <c r="I20" s="701">
        <v>0.88235294117647056</v>
      </c>
      <c r="J20" s="729">
        <v>839.1</v>
      </c>
      <c r="K20" s="678">
        <v>0.2048789063358393</v>
      </c>
      <c r="L20" s="665">
        <v>2</v>
      </c>
      <c r="M20" s="701">
        <v>0.11764705882352941</v>
      </c>
    </row>
    <row r="21" spans="1:13" ht="14.4" customHeight="1" x14ac:dyDescent="0.3">
      <c r="A21" s="719" t="s">
        <v>3152</v>
      </c>
      <c r="B21" s="710">
        <v>1294.17</v>
      </c>
      <c r="C21" s="662">
        <v>1</v>
      </c>
      <c r="D21" s="723">
        <v>7</v>
      </c>
      <c r="E21" s="726" t="s">
        <v>3152</v>
      </c>
      <c r="F21" s="710">
        <v>1294.17</v>
      </c>
      <c r="G21" s="678">
        <v>1</v>
      </c>
      <c r="H21" s="665">
        <v>7</v>
      </c>
      <c r="I21" s="701">
        <v>1</v>
      </c>
      <c r="J21" s="729"/>
      <c r="K21" s="678">
        <v>0</v>
      </c>
      <c r="L21" s="665"/>
      <c r="M21" s="701">
        <v>0</v>
      </c>
    </row>
    <row r="22" spans="1:13" ht="14.4" customHeight="1" x14ac:dyDescent="0.3">
      <c r="A22" s="719" t="s">
        <v>3153</v>
      </c>
      <c r="B22" s="710">
        <v>261.02999999999997</v>
      </c>
      <c r="C22" s="662">
        <v>1</v>
      </c>
      <c r="D22" s="723">
        <v>5</v>
      </c>
      <c r="E22" s="726" t="s">
        <v>3153</v>
      </c>
      <c r="F22" s="710">
        <v>155.01</v>
      </c>
      <c r="G22" s="678">
        <v>0.59383978853005404</v>
      </c>
      <c r="H22" s="665">
        <v>3</v>
      </c>
      <c r="I22" s="701">
        <v>0.6</v>
      </c>
      <c r="J22" s="729">
        <v>106.02000000000001</v>
      </c>
      <c r="K22" s="678">
        <v>0.40616021146994608</v>
      </c>
      <c r="L22" s="665">
        <v>2</v>
      </c>
      <c r="M22" s="701">
        <v>0.4</v>
      </c>
    </row>
    <row r="23" spans="1:13" ht="14.4" customHeight="1" x14ac:dyDescent="0.3">
      <c r="A23" s="719" t="s">
        <v>3154</v>
      </c>
      <c r="B23" s="710">
        <v>2336545.31</v>
      </c>
      <c r="C23" s="662">
        <v>1</v>
      </c>
      <c r="D23" s="723">
        <v>768</v>
      </c>
      <c r="E23" s="726" t="s">
        <v>3154</v>
      </c>
      <c r="F23" s="710">
        <v>1969061.94</v>
      </c>
      <c r="G23" s="678">
        <v>0.84272362773054887</v>
      </c>
      <c r="H23" s="665">
        <v>616</v>
      </c>
      <c r="I23" s="701">
        <v>0.80208333333333337</v>
      </c>
      <c r="J23" s="729">
        <v>367483.37</v>
      </c>
      <c r="K23" s="678">
        <v>0.15727637226945107</v>
      </c>
      <c r="L23" s="665">
        <v>152</v>
      </c>
      <c r="M23" s="701">
        <v>0.19791666666666666</v>
      </c>
    </row>
    <row r="24" spans="1:13" ht="14.4" customHeight="1" x14ac:dyDescent="0.3">
      <c r="A24" s="719" t="s">
        <v>3155</v>
      </c>
      <c r="B24" s="710">
        <v>282.18</v>
      </c>
      <c r="C24" s="662">
        <v>1</v>
      </c>
      <c r="D24" s="723">
        <v>3</v>
      </c>
      <c r="E24" s="726" t="s">
        <v>3155</v>
      </c>
      <c r="F24" s="710">
        <v>282.18</v>
      </c>
      <c r="G24" s="678">
        <v>1</v>
      </c>
      <c r="H24" s="665">
        <v>3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3156</v>
      </c>
      <c r="B25" s="710">
        <v>706.48</v>
      </c>
      <c r="C25" s="662">
        <v>1</v>
      </c>
      <c r="D25" s="723">
        <v>7</v>
      </c>
      <c r="E25" s="726" t="s">
        <v>3156</v>
      </c>
      <c r="F25" s="710">
        <v>559.22</v>
      </c>
      <c r="G25" s="678">
        <v>0.79155814743517161</v>
      </c>
      <c r="H25" s="665">
        <v>6</v>
      </c>
      <c r="I25" s="701">
        <v>0.8571428571428571</v>
      </c>
      <c r="J25" s="729">
        <v>147.26</v>
      </c>
      <c r="K25" s="678">
        <v>0.20844185256482842</v>
      </c>
      <c r="L25" s="665">
        <v>1</v>
      </c>
      <c r="M25" s="701">
        <v>0.14285714285714285</v>
      </c>
    </row>
    <row r="26" spans="1:13" ht="14.4" customHeight="1" x14ac:dyDescent="0.3">
      <c r="A26" s="719" t="s">
        <v>3157</v>
      </c>
      <c r="B26" s="710">
        <v>1607.59</v>
      </c>
      <c r="C26" s="662">
        <v>1</v>
      </c>
      <c r="D26" s="723">
        <v>8</v>
      </c>
      <c r="E26" s="726" t="s">
        <v>3157</v>
      </c>
      <c r="F26" s="710">
        <v>1607.59</v>
      </c>
      <c r="G26" s="678">
        <v>1</v>
      </c>
      <c r="H26" s="665">
        <v>8</v>
      </c>
      <c r="I26" s="701">
        <v>1</v>
      </c>
      <c r="J26" s="729"/>
      <c r="K26" s="678">
        <v>0</v>
      </c>
      <c r="L26" s="665"/>
      <c r="M26" s="701">
        <v>0</v>
      </c>
    </row>
    <row r="27" spans="1:13" ht="14.4" customHeight="1" x14ac:dyDescent="0.3">
      <c r="A27" s="719" t="s">
        <v>3158</v>
      </c>
      <c r="B27" s="710">
        <v>262.95999999999998</v>
      </c>
      <c r="C27" s="662">
        <v>1</v>
      </c>
      <c r="D27" s="723">
        <v>5</v>
      </c>
      <c r="E27" s="726" t="s">
        <v>3158</v>
      </c>
      <c r="F27" s="710">
        <v>262.95999999999998</v>
      </c>
      <c r="G27" s="678">
        <v>1</v>
      </c>
      <c r="H27" s="665">
        <v>4</v>
      </c>
      <c r="I27" s="701">
        <v>0.8</v>
      </c>
      <c r="J27" s="729">
        <v>0</v>
      </c>
      <c r="K27" s="678">
        <v>0</v>
      </c>
      <c r="L27" s="665">
        <v>1</v>
      </c>
      <c r="M27" s="701">
        <v>0.2</v>
      </c>
    </row>
    <row r="28" spans="1:13" ht="14.4" customHeight="1" x14ac:dyDescent="0.3">
      <c r="A28" s="719" t="s">
        <v>3159</v>
      </c>
      <c r="B28" s="710">
        <v>985.54000000000008</v>
      </c>
      <c r="C28" s="662">
        <v>1</v>
      </c>
      <c r="D28" s="723">
        <v>7</v>
      </c>
      <c r="E28" s="726" t="s">
        <v>3159</v>
      </c>
      <c r="F28" s="710">
        <v>298.47000000000003</v>
      </c>
      <c r="G28" s="678">
        <v>0.30284919942366623</v>
      </c>
      <c r="H28" s="665">
        <v>3.5</v>
      </c>
      <c r="I28" s="701">
        <v>0.5</v>
      </c>
      <c r="J28" s="729">
        <v>687.07</v>
      </c>
      <c r="K28" s="678">
        <v>0.69715080057633383</v>
      </c>
      <c r="L28" s="665">
        <v>3.5</v>
      </c>
      <c r="M28" s="701">
        <v>0.5</v>
      </c>
    </row>
    <row r="29" spans="1:13" ht="14.4" customHeight="1" x14ac:dyDescent="0.3">
      <c r="A29" s="719" t="s">
        <v>3160</v>
      </c>
      <c r="B29" s="710">
        <v>0</v>
      </c>
      <c r="C29" s="662"/>
      <c r="D29" s="723">
        <v>1</v>
      </c>
      <c r="E29" s="726" t="s">
        <v>3160</v>
      </c>
      <c r="F29" s="710"/>
      <c r="G29" s="678"/>
      <c r="H29" s="665"/>
      <c r="I29" s="701">
        <v>0</v>
      </c>
      <c r="J29" s="729">
        <v>0</v>
      </c>
      <c r="K29" s="678"/>
      <c r="L29" s="665">
        <v>1</v>
      </c>
      <c r="M29" s="701">
        <v>1</v>
      </c>
    </row>
    <row r="30" spans="1:13" ht="14.4" customHeight="1" x14ac:dyDescent="0.3">
      <c r="A30" s="719" t="s">
        <v>3161</v>
      </c>
      <c r="B30" s="710">
        <v>2096.9</v>
      </c>
      <c r="C30" s="662">
        <v>1</v>
      </c>
      <c r="D30" s="723">
        <v>11</v>
      </c>
      <c r="E30" s="726" t="s">
        <v>3161</v>
      </c>
      <c r="F30" s="710">
        <v>1755.79</v>
      </c>
      <c r="G30" s="678">
        <v>0.83732652963899079</v>
      </c>
      <c r="H30" s="665">
        <v>6</v>
      </c>
      <c r="I30" s="701">
        <v>0.54545454545454541</v>
      </c>
      <c r="J30" s="729">
        <v>341.11</v>
      </c>
      <c r="K30" s="678">
        <v>0.1626734703610091</v>
      </c>
      <c r="L30" s="665">
        <v>5</v>
      </c>
      <c r="M30" s="701">
        <v>0.45454545454545453</v>
      </c>
    </row>
    <row r="31" spans="1:13" ht="14.4" customHeight="1" x14ac:dyDescent="0.3">
      <c r="A31" s="719" t="s">
        <v>3162</v>
      </c>
      <c r="B31" s="710">
        <v>261.98</v>
      </c>
      <c r="C31" s="662">
        <v>1</v>
      </c>
      <c r="D31" s="723">
        <v>2</v>
      </c>
      <c r="E31" s="726" t="s">
        <v>3162</v>
      </c>
      <c r="F31" s="710">
        <v>261.98</v>
      </c>
      <c r="G31" s="678">
        <v>1</v>
      </c>
      <c r="H31" s="665">
        <v>2</v>
      </c>
      <c r="I31" s="701">
        <v>1</v>
      </c>
      <c r="J31" s="729"/>
      <c r="K31" s="678">
        <v>0</v>
      </c>
      <c r="L31" s="665"/>
      <c r="M31" s="701">
        <v>0</v>
      </c>
    </row>
    <row r="32" spans="1:13" ht="14.4" customHeight="1" x14ac:dyDescent="0.3">
      <c r="A32" s="719" t="s">
        <v>3163</v>
      </c>
      <c r="B32" s="710">
        <v>1917020.7700000005</v>
      </c>
      <c r="C32" s="662">
        <v>1</v>
      </c>
      <c r="D32" s="723">
        <v>603</v>
      </c>
      <c r="E32" s="726" t="s">
        <v>3163</v>
      </c>
      <c r="F32" s="710">
        <v>1311791.5400000003</v>
      </c>
      <c r="G32" s="678">
        <v>0.68428655574764585</v>
      </c>
      <c r="H32" s="665">
        <v>401</v>
      </c>
      <c r="I32" s="701">
        <v>0.66500829187396349</v>
      </c>
      <c r="J32" s="729">
        <v>605229.23000000033</v>
      </c>
      <c r="K32" s="678">
        <v>0.3157134442523542</v>
      </c>
      <c r="L32" s="665">
        <v>202</v>
      </c>
      <c r="M32" s="701">
        <v>0.33499170812603646</v>
      </c>
    </row>
    <row r="33" spans="1:13" ht="14.4" customHeight="1" x14ac:dyDescent="0.3">
      <c r="A33" s="719" t="s">
        <v>3164</v>
      </c>
      <c r="B33" s="710">
        <v>2639.07</v>
      </c>
      <c r="C33" s="662">
        <v>1</v>
      </c>
      <c r="D33" s="723">
        <v>43</v>
      </c>
      <c r="E33" s="726" t="s">
        <v>3164</v>
      </c>
      <c r="F33" s="710">
        <v>2639.07</v>
      </c>
      <c r="G33" s="678">
        <v>1</v>
      </c>
      <c r="H33" s="665">
        <v>41</v>
      </c>
      <c r="I33" s="701">
        <v>0.95348837209302328</v>
      </c>
      <c r="J33" s="729">
        <v>0</v>
      </c>
      <c r="K33" s="678">
        <v>0</v>
      </c>
      <c r="L33" s="665">
        <v>2</v>
      </c>
      <c r="M33" s="701">
        <v>4.6511627906976744E-2</v>
      </c>
    </row>
    <row r="34" spans="1:13" ht="14.4" customHeight="1" x14ac:dyDescent="0.3">
      <c r="A34" s="719" t="s">
        <v>3165</v>
      </c>
      <c r="B34" s="710">
        <v>5982.3099999999995</v>
      </c>
      <c r="C34" s="662">
        <v>1</v>
      </c>
      <c r="D34" s="723">
        <v>29</v>
      </c>
      <c r="E34" s="726" t="s">
        <v>3165</v>
      </c>
      <c r="F34" s="710">
        <v>3706.8999999999996</v>
      </c>
      <c r="G34" s="678">
        <v>0.61964358249572493</v>
      </c>
      <c r="H34" s="665">
        <v>20</v>
      </c>
      <c r="I34" s="701">
        <v>0.68965517241379315</v>
      </c>
      <c r="J34" s="729">
        <v>2275.41</v>
      </c>
      <c r="K34" s="678">
        <v>0.38035641750427512</v>
      </c>
      <c r="L34" s="665">
        <v>9</v>
      </c>
      <c r="M34" s="701">
        <v>0.31034482758620691</v>
      </c>
    </row>
    <row r="35" spans="1:13" ht="14.4" customHeight="1" x14ac:dyDescent="0.3">
      <c r="A35" s="719" t="s">
        <v>3166</v>
      </c>
      <c r="B35" s="710">
        <v>2021.2600000000002</v>
      </c>
      <c r="C35" s="662">
        <v>1</v>
      </c>
      <c r="D35" s="723">
        <v>22</v>
      </c>
      <c r="E35" s="726" t="s">
        <v>3166</v>
      </c>
      <c r="F35" s="710">
        <v>828.45</v>
      </c>
      <c r="G35" s="678">
        <v>0.40986810207494334</v>
      </c>
      <c r="H35" s="665">
        <v>10</v>
      </c>
      <c r="I35" s="701">
        <v>0.45454545454545453</v>
      </c>
      <c r="J35" s="729">
        <v>1192.8100000000002</v>
      </c>
      <c r="K35" s="678">
        <v>0.59013189792505671</v>
      </c>
      <c r="L35" s="665">
        <v>12</v>
      </c>
      <c r="M35" s="701">
        <v>0.54545454545454541</v>
      </c>
    </row>
    <row r="36" spans="1:13" ht="14.4" customHeight="1" x14ac:dyDescent="0.3">
      <c r="A36" s="719" t="s">
        <v>3167</v>
      </c>
      <c r="B36" s="710">
        <v>2791606.919999999</v>
      </c>
      <c r="C36" s="662">
        <v>1</v>
      </c>
      <c r="D36" s="723">
        <v>1005.9999999999999</v>
      </c>
      <c r="E36" s="726" t="s">
        <v>3167</v>
      </c>
      <c r="F36" s="710">
        <v>2021045.1999999988</v>
      </c>
      <c r="G36" s="678">
        <v>0.72397198384935924</v>
      </c>
      <c r="H36" s="665">
        <v>711.99999999999989</v>
      </c>
      <c r="I36" s="701">
        <v>0.70775347912524844</v>
      </c>
      <c r="J36" s="729">
        <v>770561.72000000009</v>
      </c>
      <c r="K36" s="678">
        <v>0.27602801615064071</v>
      </c>
      <c r="L36" s="665">
        <v>294</v>
      </c>
      <c r="M36" s="701">
        <v>0.2922465208747515</v>
      </c>
    </row>
    <row r="37" spans="1:13" ht="14.4" customHeight="1" x14ac:dyDescent="0.3">
      <c r="A37" s="719" t="s">
        <v>3168</v>
      </c>
      <c r="B37" s="710">
        <v>5524.07</v>
      </c>
      <c r="C37" s="662">
        <v>1</v>
      </c>
      <c r="D37" s="723">
        <v>21</v>
      </c>
      <c r="E37" s="726" t="s">
        <v>3168</v>
      </c>
      <c r="F37" s="710">
        <v>1807.3300000000002</v>
      </c>
      <c r="G37" s="678">
        <v>0.32717362379549864</v>
      </c>
      <c r="H37" s="665">
        <v>11</v>
      </c>
      <c r="I37" s="701">
        <v>0.52380952380952384</v>
      </c>
      <c r="J37" s="729">
        <v>3716.74</v>
      </c>
      <c r="K37" s="678">
        <v>0.67282637620450136</v>
      </c>
      <c r="L37" s="665">
        <v>10</v>
      </c>
      <c r="M37" s="701">
        <v>0.47619047619047616</v>
      </c>
    </row>
    <row r="38" spans="1:13" ht="14.4" customHeight="1" x14ac:dyDescent="0.3">
      <c r="A38" s="719" t="s">
        <v>3169</v>
      </c>
      <c r="B38" s="710">
        <v>62.64</v>
      </c>
      <c r="C38" s="662">
        <v>1</v>
      </c>
      <c r="D38" s="723">
        <v>5</v>
      </c>
      <c r="E38" s="726" t="s">
        <v>3169</v>
      </c>
      <c r="F38" s="710">
        <v>62.64</v>
      </c>
      <c r="G38" s="678">
        <v>1</v>
      </c>
      <c r="H38" s="665">
        <v>1</v>
      </c>
      <c r="I38" s="701">
        <v>0.2</v>
      </c>
      <c r="J38" s="729">
        <v>0</v>
      </c>
      <c r="K38" s="678">
        <v>0</v>
      </c>
      <c r="L38" s="665">
        <v>4</v>
      </c>
      <c r="M38" s="701">
        <v>0.8</v>
      </c>
    </row>
    <row r="39" spans="1:13" ht="14.4" customHeight="1" x14ac:dyDescent="0.3">
      <c r="A39" s="719" t="s">
        <v>3170</v>
      </c>
      <c r="B39" s="710">
        <v>0</v>
      </c>
      <c r="C39" s="662"/>
      <c r="D39" s="723">
        <v>1</v>
      </c>
      <c r="E39" s="726" t="s">
        <v>3170</v>
      </c>
      <c r="F39" s="710">
        <v>0</v>
      </c>
      <c r="G39" s="678"/>
      <c r="H39" s="665">
        <v>1</v>
      </c>
      <c r="I39" s="701">
        <v>1</v>
      </c>
      <c r="J39" s="729"/>
      <c r="K39" s="678"/>
      <c r="L39" s="665"/>
      <c r="M39" s="701">
        <v>0</v>
      </c>
    </row>
    <row r="40" spans="1:13" ht="14.4" customHeight="1" x14ac:dyDescent="0.3">
      <c r="A40" s="719" t="s">
        <v>3171</v>
      </c>
      <c r="B40" s="710">
        <v>840.87</v>
      </c>
      <c r="C40" s="662">
        <v>1</v>
      </c>
      <c r="D40" s="723">
        <v>7</v>
      </c>
      <c r="E40" s="726" t="s">
        <v>3171</v>
      </c>
      <c r="F40" s="710">
        <v>840.87</v>
      </c>
      <c r="G40" s="678">
        <v>1</v>
      </c>
      <c r="H40" s="665">
        <v>7</v>
      </c>
      <c r="I40" s="701">
        <v>1</v>
      </c>
      <c r="J40" s="729"/>
      <c r="K40" s="678">
        <v>0</v>
      </c>
      <c r="L40" s="665"/>
      <c r="M40" s="701">
        <v>0</v>
      </c>
    </row>
    <row r="41" spans="1:13" ht="14.4" customHeight="1" x14ac:dyDescent="0.3">
      <c r="A41" s="719" t="s">
        <v>3172</v>
      </c>
      <c r="B41" s="710">
        <v>154.36000000000001</v>
      </c>
      <c r="C41" s="662">
        <v>1</v>
      </c>
      <c r="D41" s="723">
        <v>1</v>
      </c>
      <c r="E41" s="726" t="s">
        <v>3172</v>
      </c>
      <c r="F41" s="710">
        <v>154.36000000000001</v>
      </c>
      <c r="G41" s="678">
        <v>1</v>
      </c>
      <c r="H41" s="665">
        <v>1</v>
      </c>
      <c r="I41" s="701">
        <v>1</v>
      </c>
      <c r="J41" s="729"/>
      <c r="K41" s="678">
        <v>0</v>
      </c>
      <c r="L41" s="665"/>
      <c r="M41" s="701">
        <v>0</v>
      </c>
    </row>
    <row r="42" spans="1:13" ht="14.4" customHeight="1" x14ac:dyDescent="0.3">
      <c r="A42" s="719" t="s">
        <v>3173</v>
      </c>
      <c r="B42" s="710">
        <v>567.49</v>
      </c>
      <c r="C42" s="662">
        <v>1</v>
      </c>
      <c r="D42" s="723">
        <v>4</v>
      </c>
      <c r="E42" s="726" t="s">
        <v>3173</v>
      </c>
      <c r="F42" s="710">
        <v>567.49</v>
      </c>
      <c r="G42" s="678">
        <v>1</v>
      </c>
      <c r="H42" s="665">
        <v>3</v>
      </c>
      <c r="I42" s="701">
        <v>0.75</v>
      </c>
      <c r="J42" s="729">
        <v>0</v>
      </c>
      <c r="K42" s="678">
        <v>0</v>
      </c>
      <c r="L42" s="665">
        <v>1</v>
      </c>
      <c r="M42" s="701">
        <v>0.25</v>
      </c>
    </row>
    <row r="43" spans="1:13" ht="14.4" customHeight="1" x14ac:dyDescent="0.3">
      <c r="A43" s="719" t="s">
        <v>3174</v>
      </c>
      <c r="B43" s="710">
        <v>138.32</v>
      </c>
      <c r="C43" s="662">
        <v>1</v>
      </c>
      <c r="D43" s="723">
        <v>1</v>
      </c>
      <c r="E43" s="726" t="s">
        <v>3174</v>
      </c>
      <c r="F43" s="710">
        <v>138.32</v>
      </c>
      <c r="G43" s="678">
        <v>1</v>
      </c>
      <c r="H43" s="665">
        <v>1</v>
      </c>
      <c r="I43" s="701">
        <v>1</v>
      </c>
      <c r="J43" s="729"/>
      <c r="K43" s="678">
        <v>0</v>
      </c>
      <c r="L43" s="665"/>
      <c r="M43" s="701">
        <v>0</v>
      </c>
    </row>
    <row r="44" spans="1:13" ht="14.4" customHeight="1" x14ac:dyDescent="0.3">
      <c r="A44" s="719" t="s">
        <v>3175</v>
      </c>
      <c r="B44" s="710">
        <v>409.01</v>
      </c>
      <c r="C44" s="662">
        <v>1</v>
      </c>
      <c r="D44" s="723">
        <v>5</v>
      </c>
      <c r="E44" s="726" t="s">
        <v>3175</v>
      </c>
      <c r="F44" s="710">
        <v>166</v>
      </c>
      <c r="G44" s="678">
        <v>0.40585804748050169</v>
      </c>
      <c r="H44" s="665">
        <v>2</v>
      </c>
      <c r="I44" s="701">
        <v>0.4</v>
      </c>
      <c r="J44" s="729">
        <v>243.01</v>
      </c>
      <c r="K44" s="678">
        <v>0.59414195251949831</v>
      </c>
      <c r="L44" s="665">
        <v>3</v>
      </c>
      <c r="M44" s="701">
        <v>0.6</v>
      </c>
    </row>
    <row r="45" spans="1:13" ht="14.4" customHeight="1" x14ac:dyDescent="0.3">
      <c r="A45" s="719" t="s">
        <v>3176</v>
      </c>
      <c r="B45" s="710">
        <v>34586.49</v>
      </c>
      <c r="C45" s="662">
        <v>1</v>
      </c>
      <c r="D45" s="723">
        <v>24</v>
      </c>
      <c r="E45" s="726" t="s">
        <v>3176</v>
      </c>
      <c r="F45" s="710">
        <v>34586.49</v>
      </c>
      <c r="G45" s="678">
        <v>1</v>
      </c>
      <c r="H45" s="665">
        <v>24</v>
      </c>
      <c r="I45" s="701">
        <v>1</v>
      </c>
      <c r="J45" s="729"/>
      <c r="K45" s="678">
        <v>0</v>
      </c>
      <c r="L45" s="665"/>
      <c r="M45" s="701">
        <v>0</v>
      </c>
    </row>
    <row r="46" spans="1:13" ht="14.4" customHeight="1" x14ac:dyDescent="0.3">
      <c r="A46" s="719" t="s">
        <v>3177</v>
      </c>
      <c r="B46" s="710">
        <v>1777.9900000000002</v>
      </c>
      <c r="C46" s="662">
        <v>1</v>
      </c>
      <c r="D46" s="723">
        <v>18</v>
      </c>
      <c r="E46" s="726" t="s">
        <v>3177</v>
      </c>
      <c r="F46" s="710">
        <v>1777.9900000000002</v>
      </c>
      <c r="G46" s="678">
        <v>1</v>
      </c>
      <c r="H46" s="665">
        <v>18</v>
      </c>
      <c r="I46" s="701">
        <v>1</v>
      </c>
      <c r="J46" s="729"/>
      <c r="K46" s="678">
        <v>0</v>
      </c>
      <c r="L46" s="665"/>
      <c r="M46" s="701">
        <v>0</v>
      </c>
    </row>
    <row r="47" spans="1:13" ht="14.4" customHeight="1" thickBot="1" x14ac:dyDescent="0.35">
      <c r="A47" s="720" t="s">
        <v>3178</v>
      </c>
      <c r="B47" s="711">
        <v>342.56</v>
      </c>
      <c r="C47" s="668">
        <v>1</v>
      </c>
      <c r="D47" s="724">
        <v>3</v>
      </c>
      <c r="E47" s="727" t="s">
        <v>3178</v>
      </c>
      <c r="F47" s="711">
        <v>342.56</v>
      </c>
      <c r="G47" s="679">
        <v>1</v>
      </c>
      <c r="H47" s="671">
        <v>3</v>
      </c>
      <c r="I47" s="702">
        <v>1</v>
      </c>
      <c r="J47" s="730"/>
      <c r="K47" s="679">
        <v>0</v>
      </c>
      <c r="L47" s="671"/>
      <c r="M47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4775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11632204.159999993</v>
      </c>
      <c r="N3" s="70">
        <f>SUBTOTAL(9,N7:N1048576)</f>
        <v>16446</v>
      </c>
      <c r="O3" s="70">
        <f>SUBTOTAL(9,O7:O1048576)</f>
        <v>4446</v>
      </c>
      <c r="P3" s="70">
        <f>SUBTOTAL(9,P7:P1048576)</f>
        <v>9007184.7800000068</v>
      </c>
      <c r="Q3" s="71">
        <f>IF(M3=0,0,P3/M3)</f>
        <v>0.77433173078007711</v>
      </c>
      <c r="R3" s="70">
        <f>SUBTOTAL(9,R7:R1048576)</f>
        <v>12008</v>
      </c>
      <c r="S3" s="71">
        <f>IF(N3=0,0,R3/N3)</f>
        <v>0.73014714824273375</v>
      </c>
      <c r="T3" s="70">
        <f>SUBTOTAL(9,T7:T1048576)</f>
        <v>3311</v>
      </c>
      <c r="U3" s="72">
        <f>IF(O3=0,0,T3/O3)</f>
        <v>0.74471434997750785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7</v>
      </c>
      <c r="B7" s="737" t="s">
        <v>2791</v>
      </c>
      <c r="C7" s="737" t="s">
        <v>3128</v>
      </c>
      <c r="D7" s="738" t="s">
        <v>4773</v>
      </c>
      <c r="E7" s="739" t="s">
        <v>3137</v>
      </c>
      <c r="F7" s="737" t="s">
        <v>3125</v>
      </c>
      <c r="G7" s="737" t="s">
        <v>3179</v>
      </c>
      <c r="H7" s="737" t="s">
        <v>635</v>
      </c>
      <c r="I7" s="737" t="s">
        <v>3180</v>
      </c>
      <c r="J7" s="737" t="s">
        <v>2786</v>
      </c>
      <c r="K7" s="737" t="s">
        <v>2929</v>
      </c>
      <c r="L7" s="740">
        <v>69.16</v>
      </c>
      <c r="M7" s="740">
        <v>69.16</v>
      </c>
      <c r="N7" s="737">
        <v>1</v>
      </c>
      <c r="O7" s="741">
        <v>1</v>
      </c>
      <c r="P7" s="740">
        <v>69.16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7</v>
      </c>
      <c r="B8" s="662" t="s">
        <v>2791</v>
      </c>
      <c r="C8" s="662" t="s">
        <v>3128</v>
      </c>
      <c r="D8" s="743" t="s">
        <v>4773</v>
      </c>
      <c r="E8" s="744" t="s">
        <v>3137</v>
      </c>
      <c r="F8" s="662" t="s">
        <v>3125</v>
      </c>
      <c r="G8" s="662" t="s">
        <v>3181</v>
      </c>
      <c r="H8" s="662" t="s">
        <v>545</v>
      </c>
      <c r="I8" s="662" t="s">
        <v>3182</v>
      </c>
      <c r="J8" s="662" t="s">
        <v>3183</v>
      </c>
      <c r="K8" s="662" t="s">
        <v>3184</v>
      </c>
      <c r="L8" s="663">
        <v>98.75</v>
      </c>
      <c r="M8" s="663">
        <v>197.5</v>
      </c>
      <c r="N8" s="662">
        <v>2</v>
      </c>
      <c r="O8" s="745">
        <v>1</v>
      </c>
      <c r="P8" s="663">
        <v>197.5</v>
      </c>
      <c r="Q8" s="678">
        <v>1</v>
      </c>
      <c r="R8" s="662">
        <v>2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7</v>
      </c>
      <c r="B9" s="662" t="s">
        <v>2791</v>
      </c>
      <c r="C9" s="662" t="s">
        <v>3128</v>
      </c>
      <c r="D9" s="743" t="s">
        <v>4773</v>
      </c>
      <c r="E9" s="744" t="s">
        <v>3137</v>
      </c>
      <c r="F9" s="662" t="s">
        <v>3125</v>
      </c>
      <c r="G9" s="662" t="s">
        <v>3185</v>
      </c>
      <c r="H9" s="662" t="s">
        <v>635</v>
      </c>
      <c r="I9" s="662" t="s">
        <v>3186</v>
      </c>
      <c r="J9" s="662" t="s">
        <v>3187</v>
      </c>
      <c r="K9" s="662" t="s">
        <v>3188</v>
      </c>
      <c r="L9" s="663">
        <v>69.16</v>
      </c>
      <c r="M9" s="663">
        <v>69.16</v>
      </c>
      <c r="N9" s="662">
        <v>1</v>
      </c>
      <c r="O9" s="745">
        <v>0.5</v>
      </c>
      <c r="P9" s="663">
        <v>69.16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7</v>
      </c>
      <c r="B10" s="662" t="s">
        <v>2791</v>
      </c>
      <c r="C10" s="662" t="s">
        <v>3128</v>
      </c>
      <c r="D10" s="743" t="s">
        <v>4773</v>
      </c>
      <c r="E10" s="744" t="s">
        <v>3137</v>
      </c>
      <c r="F10" s="662" t="s">
        <v>3125</v>
      </c>
      <c r="G10" s="662" t="s">
        <v>3189</v>
      </c>
      <c r="H10" s="662" t="s">
        <v>545</v>
      </c>
      <c r="I10" s="662" t="s">
        <v>3190</v>
      </c>
      <c r="J10" s="662" t="s">
        <v>820</v>
      </c>
      <c r="K10" s="662" t="s">
        <v>3191</v>
      </c>
      <c r="L10" s="663">
        <v>185.26</v>
      </c>
      <c r="M10" s="663">
        <v>185.26</v>
      </c>
      <c r="N10" s="662">
        <v>1</v>
      </c>
      <c r="O10" s="745">
        <v>0.5</v>
      </c>
      <c r="P10" s="663">
        <v>185.26</v>
      </c>
      <c r="Q10" s="678">
        <v>1</v>
      </c>
      <c r="R10" s="662">
        <v>1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7</v>
      </c>
      <c r="B11" s="662" t="s">
        <v>2791</v>
      </c>
      <c r="C11" s="662" t="s">
        <v>3128</v>
      </c>
      <c r="D11" s="743" t="s">
        <v>4773</v>
      </c>
      <c r="E11" s="744" t="s">
        <v>3137</v>
      </c>
      <c r="F11" s="662" t="s">
        <v>3125</v>
      </c>
      <c r="G11" s="662" t="s">
        <v>3192</v>
      </c>
      <c r="H11" s="662" t="s">
        <v>545</v>
      </c>
      <c r="I11" s="662" t="s">
        <v>3193</v>
      </c>
      <c r="J11" s="662" t="s">
        <v>1910</v>
      </c>
      <c r="K11" s="662" t="s">
        <v>3194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7</v>
      </c>
      <c r="B12" s="662" t="s">
        <v>2791</v>
      </c>
      <c r="C12" s="662" t="s">
        <v>3128</v>
      </c>
      <c r="D12" s="743" t="s">
        <v>4773</v>
      </c>
      <c r="E12" s="744" t="s">
        <v>3139</v>
      </c>
      <c r="F12" s="662" t="s">
        <v>3125</v>
      </c>
      <c r="G12" s="662" t="s">
        <v>3195</v>
      </c>
      <c r="H12" s="662" t="s">
        <v>545</v>
      </c>
      <c r="I12" s="662" t="s">
        <v>3196</v>
      </c>
      <c r="J12" s="662" t="s">
        <v>3197</v>
      </c>
      <c r="K12" s="662" t="s">
        <v>3198</v>
      </c>
      <c r="L12" s="663">
        <v>195.83</v>
      </c>
      <c r="M12" s="663">
        <v>195.83</v>
      </c>
      <c r="N12" s="662">
        <v>1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7</v>
      </c>
      <c r="B13" s="662" t="s">
        <v>2791</v>
      </c>
      <c r="C13" s="662" t="s">
        <v>3128</v>
      </c>
      <c r="D13" s="743" t="s">
        <v>4773</v>
      </c>
      <c r="E13" s="744" t="s">
        <v>3139</v>
      </c>
      <c r="F13" s="662" t="s">
        <v>3125</v>
      </c>
      <c r="G13" s="662" t="s">
        <v>3199</v>
      </c>
      <c r="H13" s="662" t="s">
        <v>635</v>
      </c>
      <c r="I13" s="662" t="s">
        <v>3200</v>
      </c>
      <c r="J13" s="662" t="s">
        <v>2941</v>
      </c>
      <c r="K13" s="662" t="s">
        <v>3201</v>
      </c>
      <c r="L13" s="663">
        <v>704.73</v>
      </c>
      <c r="M13" s="663">
        <v>704.73</v>
      </c>
      <c r="N13" s="662">
        <v>1</v>
      </c>
      <c r="O13" s="745">
        <v>1</v>
      </c>
      <c r="P13" s="663">
        <v>704.73</v>
      </c>
      <c r="Q13" s="678">
        <v>1</v>
      </c>
      <c r="R13" s="662">
        <v>1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7</v>
      </c>
      <c r="B14" s="662" t="s">
        <v>2791</v>
      </c>
      <c r="C14" s="662" t="s">
        <v>3128</v>
      </c>
      <c r="D14" s="743" t="s">
        <v>4773</v>
      </c>
      <c r="E14" s="744" t="s">
        <v>3141</v>
      </c>
      <c r="F14" s="662" t="s">
        <v>3125</v>
      </c>
      <c r="G14" s="662" t="s">
        <v>3202</v>
      </c>
      <c r="H14" s="662" t="s">
        <v>635</v>
      </c>
      <c r="I14" s="662" t="s">
        <v>3203</v>
      </c>
      <c r="J14" s="662" t="s">
        <v>3204</v>
      </c>
      <c r="K14" s="662" t="s">
        <v>3205</v>
      </c>
      <c r="L14" s="663">
        <v>141.09</v>
      </c>
      <c r="M14" s="663">
        <v>282.18</v>
      </c>
      <c r="N14" s="662">
        <v>2</v>
      </c>
      <c r="O14" s="745">
        <v>0.5</v>
      </c>
      <c r="P14" s="663">
        <v>282.18</v>
      </c>
      <c r="Q14" s="678">
        <v>1</v>
      </c>
      <c r="R14" s="662">
        <v>2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7</v>
      </c>
      <c r="B15" s="662" t="s">
        <v>2791</v>
      </c>
      <c r="C15" s="662" t="s">
        <v>3128</v>
      </c>
      <c r="D15" s="743" t="s">
        <v>4773</v>
      </c>
      <c r="E15" s="744" t="s">
        <v>3141</v>
      </c>
      <c r="F15" s="662" t="s">
        <v>3125</v>
      </c>
      <c r="G15" s="662" t="s">
        <v>3206</v>
      </c>
      <c r="H15" s="662" t="s">
        <v>545</v>
      </c>
      <c r="I15" s="662" t="s">
        <v>3207</v>
      </c>
      <c r="J15" s="662" t="s">
        <v>3208</v>
      </c>
      <c r="K15" s="662" t="s">
        <v>3209</v>
      </c>
      <c r="L15" s="663">
        <v>35.11</v>
      </c>
      <c r="M15" s="663">
        <v>140.44</v>
      </c>
      <c r="N15" s="662">
        <v>4</v>
      </c>
      <c r="O15" s="745">
        <v>1</v>
      </c>
      <c r="P15" s="663">
        <v>140.44</v>
      </c>
      <c r="Q15" s="678">
        <v>1</v>
      </c>
      <c r="R15" s="662">
        <v>4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7</v>
      </c>
      <c r="B16" s="662" t="s">
        <v>2791</v>
      </c>
      <c r="C16" s="662" t="s">
        <v>3128</v>
      </c>
      <c r="D16" s="743" t="s">
        <v>4773</v>
      </c>
      <c r="E16" s="744" t="s">
        <v>3141</v>
      </c>
      <c r="F16" s="662" t="s">
        <v>3125</v>
      </c>
      <c r="G16" s="662" t="s">
        <v>3210</v>
      </c>
      <c r="H16" s="662" t="s">
        <v>545</v>
      </c>
      <c r="I16" s="662" t="s">
        <v>956</v>
      </c>
      <c r="J16" s="662" t="s">
        <v>3211</v>
      </c>
      <c r="K16" s="662" t="s">
        <v>3212</v>
      </c>
      <c r="L16" s="663">
        <v>0</v>
      </c>
      <c r="M16" s="663">
        <v>0</v>
      </c>
      <c r="N16" s="662">
        <v>1</v>
      </c>
      <c r="O16" s="745">
        <v>1</v>
      </c>
      <c r="P16" s="663">
        <v>0</v>
      </c>
      <c r="Q16" s="678"/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7</v>
      </c>
      <c r="B17" s="662" t="s">
        <v>2791</v>
      </c>
      <c r="C17" s="662" t="s">
        <v>3128</v>
      </c>
      <c r="D17" s="743" t="s">
        <v>4773</v>
      </c>
      <c r="E17" s="744" t="s">
        <v>3141</v>
      </c>
      <c r="F17" s="662" t="s">
        <v>3125</v>
      </c>
      <c r="G17" s="662" t="s">
        <v>3213</v>
      </c>
      <c r="H17" s="662" t="s">
        <v>545</v>
      </c>
      <c r="I17" s="662" t="s">
        <v>3214</v>
      </c>
      <c r="J17" s="662" t="s">
        <v>3215</v>
      </c>
      <c r="K17" s="662" t="s">
        <v>3216</v>
      </c>
      <c r="L17" s="663">
        <v>0</v>
      </c>
      <c r="M17" s="663">
        <v>0</v>
      </c>
      <c r="N17" s="662">
        <v>4</v>
      </c>
      <c r="O17" s="745">
        <v>1</v>
      </c>
      <c r="P17" s="663">
        <v>0</v>
      </c>
      <c r="Q17" s="678"/>
      <c r="R17" s="662">
        <v>4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7</v>
      </c>
      <c r="B18" s="662" t="s">
        <v>2791</v>
      </c>
      <c r="C18" s="662" t="s">
        <v>3128</v>
      </c>
      <c r="D18" s="743" t="s">
        <v>4773</v>
      </c>
      <c r="E18" s="744" t="s">
        <v>3141</v>
      </c>
      <c r="F18" s="662" t="s">
        <v>3125</v>
      </c>
      <c r="G18" s="662" t="s">
        <v>3217</v>
      </c>
      <c r="H18" s="662" t="s">
        <v>635</v>
      </c>
      <c r="I18" s="662" t="s">
        <v>3218</v>
      </c>
      <c r="J18" s="662" t="s">
        <v>3219</v>
      </c>
      <c r="K18" s="662" t="s">
        <v>3220</v>
      </c>
      <c r="L18" s="663">
        <v>107.34</v>
      </c>
      <c r="M18" s="663">
        <v>536.70000000000005</v>
      </c>
      <c r="N18" s="662">
        <v>5</v>
      </c>
      <c r="O18" s="745">
        <v>3.5</v>
      </c>
      <c r="P18" s="663">
        <v>536.70000000000005</v>
      </c>
      <c r="Q18" s="678">
        <v>1</v>
      </c>
      <c r="R18" s="662">
        <v>5</v>
      </c>
      <c r="S18" s="678">
        <v>1</v>
      </c>
      <c r="T18" s="745">
        <v>3.5</v>
      </c>
      <c r="U18" s="701">
        <v>1</v>
      </c>
    </row>
    <row r="19" spans="1:21" ht="14.4" customHeight="1" x14ac:dyDescent="0.3">
      <c r="A19" s="661">
        <v>7</v>
      </c>
      <c r="B19" s="662" t="s">
        <v>2791</v>
      </c>
      <c r="C19" s="662" t="s">
        <v>3128</v>
      </c>
      <c r="D19" s="743" t="s">
        <v>4773</v>
      </c>
      <c r="E19" s="744" t="s">
        <v>3141</v>
      </c>
      <c r="F19" s="662" t="s">
        <v>3125</v>
      </c>
      <c r="G19" s="662" t="s">
        <v>3221</v>
      </c>
      <c r="H19" s="662" t="s">
        <v>545</v>
      </c>
      <c r="I19" s="662" t="s">
        <v>880</v>
      </c>
      <c r="J19" s="662" t="s">
        <v>3222</v>
      </c>
      <c r="K19" s="662" t="s">
        <v>3223</v>
      </c>
      <c r="L19" s="663">
        <v>73.989999999999995</v>
      </c>
      <c r="M19" s="663">
        <v>221.96999999999997</v>
      </c>
      <c r="N19" s="662">
        <v>3</v>
      </c>
      <c r="O19" s="745">
        <v>1</v>
      </c>
      <c r="P19" s="663">
        <v>221.96999999999997</v>
      </c>
      <c r="Q19" s="678">
        <v>1</v>
      </c>
      <c r="R19" s="662">
        <v>3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7</v>
      </c>
      <c r="B20" s="662" t="s">
        <v>2791</v>
      </c>
      <c r="C20" s="662" t="s">
        <v>3128</v>
      </c>
      <c r="D20" s="743" t="s">
        <v>4773</v>
      </c>
      <c r="E20" s="744" t="s">
        <v>3141</v>
      </c>
      <c r="F20" s="662" t="s">
        <v>3125</v>
      </c>
      <c r="G20" s="662" t="s">
        <v>3221</v>
      </c>
      <c r="H20" s="662" t="s">
        <v>545</v>
      </c>
      <c r="I20" s="662" t="s">
        <v>3224</v>
      </c>
      <c r="J20" s="662" t="s">
        <v>3222</v>
      </c>
      <c r="K20" s="662" t="s">
        <v>3223</v>
      </c>
      <c r="L20" s="663">
        <v>0</v>
      </c>
      <c r="M20" s="663">
        <v>0</v>
      </c>
      <c r="N20" s="662">
        <v>4</v>
      </c>
      <c r="O20" s="745">
        <v>1</v>
      </c>
      <c r="P20" s="663">
        <v>0</v>
      </c>
      <c r="Q20" s="678"/>
      <c r="R20" s="662">
        <v>4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7</v>
      </c>
      <c r="B21" s="662" t="s">
        <v>2791</v>
      </c>
      <c r="C21" s="662" t="s">
        <v>3128</v>
      </c>
      <c r="D21" s="743" t="s">
        <v>4773</v>
      </c>
      <c r="E21" s="744" t="s">
        <v>3141</v>
      </c>
      <c r="F21" s="662" t="s">
        <v>3125</v>
      </c>
      <c r="G21" s="662" t="s">
        <v>3225</v>
      </c>
      <c r="H21" s="662" t="s">
        <v>545</v>
      </c>
      <c r="I21" s="662" t="s">
        <v>3226</v>
      </c>
      <c r="J21" s="662" t="s">
        <v>3227</v>
      </c>
      <c r="K21" s="662" t="s">
        <v>3228</v>
      </c>
      <c r="L21" s="663">
        <v>0</v>
      </c>
      <c r="M21" s="663">
        <v>0</v>
      </c>
      <c r="N21" s="662">
        <v>4</v>
      </c>
      <c r="O21" s="745">
        <v>1.5</v>
      </c>
      <c r="P21" s="663">
        <v>0</v>
      </c>
      <c r="Q21" s="678"/>
      <c r="R21" s="662">
        <v>4</v>
      </c>
      <c r="S21" s="678">
        <v>1</v>
      </c>
      <c r="T21" s="745">
        <v>1.5</v>
      </c>
      <c r="U21" s="701">
        <v>1</v>
      </c>
    </row>
    <row r="22" spans="1:21" ht="14.4" customHeight="1" x14ac:dyDescent="0.3">
      <c r="A22" s="661">
        <v>7</v>
      </c>
      <c r="B22" s="662" t="s">
        <v>2791</v>
      </c>
      <c r="C22" s="662" t="s">
        <v>3128</v>
      </c>
      <c r="D22" s="743" t="s">
        <v>4773</v>
      </c>
      <c r="E22" s="744" t="s">
        <v>3141</v>
      </c>
      <c r="F22" s="662" t="s">
        <v>3125</v>
      </c>
      <c r="G22" s="662" t="s">
        <v>3229</v>
      </c>
      <c r="H22" s="662" t="s">
        <v>545</v>
      </c>
      <c r="I22" s="662" t="s">
        <v>1722</v>
      </c>
      <c r="J22" s="662" t="s">
        <v>801</v>
      </c>
      <c r="K22" s="662" t="s">
        <v>3230</v>
      </c>
      <c r="L22" s="663">
        <v>36.54</v>
      </c>
      <c r="M22" s="663">
        <v>182.7</v>
      </c>
      <c r="N22" s="662">
        <v>5</v>
      </c>
      <c r="O22" s="745">
        <v>1</v>
      </c>
      <c r="P22" s="663">
        <v>182.7</v>
      </c>
      <c r="Q22" s="678">
        <v>1</v>
      </c>
      <c r="R22" s="662">
        <v>5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7</v>
      </c>
      <c r="B23" s="662" t="s">
        <v>2791</v>
      </c>
      <c r="C23" s="662" t="s">
        <v>3128</v>
      </c>
      <c r="D23" s="743" t="s">
        <v>4773</v>
      </c>
      <c r="E23" s="744" t="s">
        <v>3141</v>
      </c>
      <c r="F23" s="662" t="s">
        <v>3125</v>
      </c>
      <c r="G23" s="662" t="s">
        <v>3231</v>
      </c>
      <c r="H23" s="662" t="s">
        <v>545</v>
      </c>
      <c r="I23" s="662" t="s">
        <v>1785</v>
      </c>
      <c r="J23" s="662" t="s">
        <v>1786</v>
      </c>
      <c r="K23" s="662" t="s">
        <v>3232</v>
      </c>
      <c r="L23" s="663">
        <v>108.44</v>
      </c>
      <c r="M23" s="663">
        <v>542.20000000000005</v>
      </c>
      <c r="N23" s="662">
        <v>5</v>
      </c>
      <c r="O23" s="745">
        <v>1</v>
      </c>
      <c r="P23" s="663">
        <v>542.20000000000005</v>
      </c>
      <c r="Q23" s="678">
        <v>1</v>
      </c>
      <c r="R23" s="662">
        <v>5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7</v>
      </c>
      <c r="B24" s="662" t="s">
        <v>2791</v>
      </c>
      <c r="C24" s="662" t="s">
        <v>3128</v>
      </c>
      <c r="D24" s="743" t="s">
        <v>4773</v>
      </c>
      <c r="E24" s="744" t="s">
        <v>3141</v>
      </c>
      <c r="F24" s="662" t="s">
        <v>3125</v>
      </c>
      <c r="G24" s="662" t="s">
        <v>3192</v>
      </c>
      <c r="H24" s="662" t="s">
        <v>545</v>
      </c>
      <c r="I24" s="662" t="s">
        <v>3233</v>
      </c>
      <c r="J24" s="662" t="s">
        <v>1910</v>
      </c>
      <c r="K24" s="662" t="s">
        <v>3234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7</v>
      </c>
      <c r="B25" s="662" t="s">
        <v>2791</v>
      </c>
      <c r="C25" s="662" t="s">
        <v>3128</v>
      </c>
      <c r="D25" s="743" t="s">
        <v>4773</v>
      </c>
      <c r="E25" s="744" t="s">
        <v>3141</v>
      </c>
      <c r="F25" s="662" t="s">
        <v>3125</v>
      </c>
      <c r="G25" s="662" t="s">
        <v>3192</v>
      </c>
      <c r="H25" s="662" t="s">
        <v>545</v>
      </c>
      <c r="I25" s="662" t="s">
        <v>3235</v>
      </c>
      <c r="J25" s="662" t="s">
        <v>1910</v>
      </c>
      <c r="K25" s="662" t="s">
        <v>3236</v>
      </c>
      <c r="L25" s="663">
        <v>0</v>
      </c>
      <c r="M25" s="663">
        <v>0</v>
      </c>
      <c r="N25" s="662">
        <v>2</v>
      </c>
      <c r="O25" s="745">
        <v>0.5</v>
      </c>
      <c r="P25" s="663">
        <v>0</v>
      </c>
      <c r="Q25" s="678"/>
      <c r="R25" s="662">
        <v>2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7</v>
      </c>
      <c r="B26" s="662" t="s">
        <v>2791</v>
      </c>
      <c r="C26" s="662" t="s">
        <v>3128</v>
      </c>
      <c r="D26" s="743" t="s">
        <v>4773</v>
      </c>
      <c r="E26" s="744" t="s">
        <v>3141</v>
      </c>
      <c r="F26" s="662" t="s">
        <v>3125</v>
      </c>
      <c r="G26" s="662" t="s">
        <v>3237</v>
      </c>
      <c r="H26" s="662" t="s">
        <v>545</v>
      </c>
      <c r="I26" s="662" t="s">
        <v>3238</v>
      </c>
      <c r="J26" s="662" t="s">
        <v>3239</v>
      </c>
      <c r="K26" s="662" t="s">
        <v>3240</v>
      </c>
      <c r="L26" s="663">
        <v>0</v>
      </c>
      <c r="M26" s="663">
        <v>0</v>
      </c>
      <c r="N26" s="662">
        <v>2</v>
      </c>
      <c r="O26" s="745">
        <v>0.5</v>
      </c>
      <c r="P26" s="663">
        <v>0</v>
      </c>
      <c r="Q26" s="678"/>
      <c r="R26" s="662">
        <v>2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7</v>
      </c>
      <c r="B27" s="662" t="s">
        <v>2791</v>
      </c>
      <c r="C27" s="662" t="s">
        <v>3128</v>
      </c>
      <c r="D27" s="743" t="s">
        <v>4773</v>
      </c>
      <c r="E27" s="744" t="s">
        <v>3149</v>
      </c>
      <c r="F27" s="662" t="s">
        <v>3125</v>
      </c>
      <c r="G27" s="662" t="s">
        <v>3202</v>
      </c>
      <c r="H27" s="662" t="s">
        <v>545</v>
      </c>
      <c r="I27" s="662" t="s">
        <v>3241</v>
      </c>
      <c r="J27" s="662" t="s">
        <v>3242</v>
      </c>
      <c r="K27" s="662" t="s">
        <v>3243</v>
      </c>
      <c r="L27" s="663">
        <v>70.540000000000006</v>
      </c>
      <c r="M27" s="663">
        <v>70.540000000000006</v>
      </c>
      <c r="N27" s="662">
        <v>1</v>
      </c>
      <c r="O27" s="745">
        <v>0.5</v>
      </c>
      <c r="P27" s="663">
        <v>70.540000000000006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7</v>
      </c>
      <c r="B28" s="662" t="s">
        <v>2791</v>
      </c>
      <c r="C28" s="662" t="s">
        <v>3128</v>
      </c>
      <c r="D28" s="743" t="s">
        <v>4773</v>
      </c>
      <c r="E28" s="744" t="s">
        <v>3149</v>
      </c>
      <c r="F28" s="662" t="s">
        <v>3125</v>
      </c>
      <c r="G28" s="662" t="s">
        <v>3202</v>
      </c>
      <c r="H28" s="662" t="s">
        <v>635</v>
      </c>
      <c r="I28" s="662" t="s">
        <v>3244</v>
      </c>
      <c r="J28" s="662" t="s">
        <v>3204</v>
      </c>
      <c r="K28" s="662" t="s">
        <v>3245</v>
      </c>
      <c r="L28" s="663">
        <v>70.540000000000006</v>
      </c>
      <c r="M28" s="663">
        <v>141.08000000000001</v>
      </c>
      <c r="N28" s="662">
        <v>2</v>
      </c>
      <c r="O28" s="745">
        <v>1</v>
      </c>
      <c r="P28" s="663">
        <v>141.08000000000001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7</v>
      </c>
      <c r="B29" s="662" t="s">
        <v>2791</v>
      </c>
      <c r="C29" s="662" t="s">
        <v>3128</v>
      </c>
      <c r="D29" s="743" t="s">
        <v>4773</v>
      </c>
      <c r="E29" s="744" t="s">
        <v>3149</v>
      </c>
      <c r="F29" s="662" t="s">
        <v>3125</v>
      </c>
      <c r="G29" s="662" t="s">
        <v>3213</v>
      </c>
      <c r="H29" s="662" t="s">
        <v>545</v>
      </c>
      <c r="I29" s="662" t="s">
        <v>3246</v>
      </c>
      <c r="J29" s="662" t="s">
        <v>3215</v>
      </c>
      <c r="K29" s="662" t="s">
        <v>3247</v>
      </c>
      <c r="L29" s="663">
        <v>0</v>
      </c>
      <c r="M29" s="663">
        <v>0</v>
      </c>
      <c r="N29" s="662">
        <v>2</v>
      </c>
      <c r="O29" s="745">
        <v>1</v>
      </c>
      <c r="P29" s="663">
        <v>0</v>
      </c>
      <c r="Q29" s="678"/>
      <c r="R29" s="662">
        <v>2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7</v>
      </c>
      <c r="B30" s="662" t="s">
        <v>2791</v>
      </c>
      <c r="C30" s="662" t="s">
        <v>3128</v>
      </c>
      <c r="D30" s="743" t="s">
        <v>4773</v>
      </c>
      <c r="E30" s="744" t="s">
        <v>3149</v>
      </c>
      <c r="F30" s="662" t="s">
        <v>3125</v>
      </c>
      <c r="G30" s="662" t="s">
        <v>3248</v>
      </c>
      <c r="H30" s="662" t="s">
        <v>545</v>
      </c>
      <c r="I30" s="662" t="s">
        <v>3249</v>
      </c>
      <c r="J30" s="662" t="s">
        <v>3250</v>
      </c>
      <c r="K30" s="662" t="s">
        <v>3251</v>
      </c>
      <c r="L30" s="663">
        <v>58.86</v>
      </c>
      <c r="M30" s="663">
        <v>117.72</v>
      </c>
      <c r="N30" s="662">
        <v>2</v>
      </c>
      <c r="O30" s="745">
        <v>1</v>
      </c>
      <c r="P30" s="663">
        <v>117.72</v>
      </c>
      <c r="Q30" s="678">
        <v>1</v>
      </c>
      <c r="R30" s="662">
        <v>2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7</v>
      </c>
      <c r="B31" s="662" t="s">
        <v>2791</v>
      </c>
      <c r="C31" s="662" t="s">
        <v>3128</v>
      </c>
      <c r="D31" s="743" t="s">
        <v>4773</v>
      </c>
      <c r="E31" s="744" t="s">
        <v>3149</v>
      </c>
      <c r="F31" s="662" t="s">
        <v>3125</v>
      </c>
      <c r="G31" s="662" t="s">
        <v>3195</v>
      </c>
      <c r="H31" s="662" t="s">
        <v>545</v>
      </c>
      <c r="I31" s="662" t="s">
        <v>3252</v>
      </c>
      <c r="J31" s="662" t="s">
        <v>3253</v>
      </c>
      <c r="K31" s="662" t="s">
        <v>3247</v>
      </c>
      <c r="L31" s="663">
        <v>78.33</v>
      </c>
      <c r="M31" s="663">
        <v>156.66</v>
      </c>
      <c r="N31" s="662">
        <v>2</v>
      </c>
      <c r="O31" s="745">
        <v>0.5</v>
      </c>
      <c r="P31" s="663">
        <v>156.66</v>
      </c>
      <c r="Q31" s="678">
        <v>1</v>
      </c>
      <c r="R31" s="662">
        <v>2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7</v>
      </c>
      <c r="B32" s="662" t="s">
        <v>2791</v>
      </c>
      <c r="C32" s="662" t="s">
        <v>3128</v>
      </c>
      <c r="D32" s="743" t="s">
        <v>4773</v>
      </c>
      <c r="E32" s="744" t="s">
        <v>3149</v>
      </c>
      <c r="F32" s="662" t="s">
        <v>3125</v>
      </c>
      <c r="G32" s="662" t="s">
        <v>3195</v>
      </c>
      <c r="H32" s="662" t="s">
        <v>545</v>
      </c>
      <c r="I32" s="662" t="s">
        <v>3254</v>
      </c>
      <c r="J32" s="662" t="s">
        <v>3197</v>
      </c>
      <c r="K32" s="662" t="s">
        <v>3255</v>
      </c>
      <c r="L32" s="663">
        <v>39.17</v>
      </c>
      <c r="M32" s="663">
        <v>78.34</v>
      </c>
      <c r="N32" s="662">
        <v>2</v>
      </c>
      <c r="O32" s="745">
        <v>0.5</v>
      </c>
      <c r="P32" s="663">
        <v>78.34</v>
      </c>
      <c r="Q32" s="678">
        <v>1</v>
      </c>
      <c r="R32" s="662">
        <v>2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7</v>
      </c>
      <c r="B33" s="662" t="s">
        <v>2791</v>
      </c>
      <c r="C33" s="662" t="s">
        <v>3128</v>
      </c>
      <c r="D33" s="743" t="s">
        <v>4773</v>
      </c>
      <c r="E33" s="744" t="s">
        <v>3149</v>
      </c>
      <c r="F33" s="662" t="s">
        <v>3125</v>
      </c>
      <c r="G33" s="662" t="s">
        <v>3256</v>
      </c>
      <c r="H33" s="662" t="s">
        <v>545</v>
      </c>
      <c r="I33" s="662" t="s">
        <v>3257</v>
      </c>
      <c r="J33" s="662" t="s">
        <v>1172</v>
      </c>
      <c r="K33" s="662" t="s">
        <v>2924</v>
      </c>
      <c r="L33" s="663">
        <v>123.2</v>
      </c>
      <c r="M33" s="663">
        <v>369.6</v>
      </c>
      <c r="N33" s="662">
        <v>3</v>
      </c>
      <c r="O33" s="745">
        <v>1</v>
      </c>
      <c r="P33" s="663">
        <v>369.6</v>
      </c>
      <c r="Q33" s="678">
        <v>1</v>
      </c>
      <c r="R33" s="662">
        <v>3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7</v>
      </c>
      <c r="B34" s="662" t="s">
        <v>2791</v>
      </c>
      <c r="C34" s="662" t="s">
        <v>3128</v>
      </c>
      <c r="D34" s="743" t="s">
        <v>4773</v>
      </c>
      <c r="E34" s="744" t="s">
        <v>3149</v>
      </c>
      <c r="F34" s="662" t="s">
        <v>3125</v>
      </c>
      <c r="G34" s="662" t="s">
        <v>3256</v>
      </c>
      <c r="H34" s="662" t="s">
        <v>545</v>
      </c>
      <c r="I34" s="662" t="s">
        <v>3257</v>
      </c>
      <c r="J34" s="662" t="s">
        <v>1172</v>
      </c>
      <c r="K34" s="662" t="s">
        <v>2924</v>
      </c>
      <c r="L34" s="663">
        <v>79.48</v>
      </c>
      <c r="M34" s="663">
        <v>715.31999999999994</v>
      </c>
      <c r="N34" s="662">
        <v>9</v>
      </c>
      <c r="O34" s="745">
        <v>1</v>
      </c>
      <c r="P34" s="663">
        <v>715.31999999999994</v>
      </c>
      <c r="Q34" s="678">
        <v>1</v>
      </c>
      <c r="R34" s="662">
        <v>9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7</v>
      </c>
      <c r="B35" s="662" t="s">
        <v>2791</v>
      </c>
      <c r="C35" s="662" t="s">
        <v>3128</v>
      </c>
      <c r="D35" s="743" t="s">
        <v>4773</v>
      </c>
      <c r="E35" s="744" t="s">
        <v>3149</v>
      </c>
      <c r="F35" s="662" t="s">
        <v>3125</v>
      </c>
      <c r="G35" s="662" t="s">
        <v>3258</v>
      </c>
      <c r="H35" s="662" t="s">
        <v>545</v>
      </c>
      <c r="I35" s="662" t="s">
        <v>3259</v>
      </c>
      <c r="J35" s="662" t="s">
        <v>1797</v>
      </c>
      <c r="K35" s="662" t="s">
        <v>3260</v>
      </c>
      <c r="L35" s="663">
        <v>91.11</v>
      </c>
      <c r="M35" s="663">
        <v>182.22</v>
      </c>
      <c r="N35" s="662">
        <v>2</v>
      </c>
      <c r="O35" s="745">
        <v>0.5</v>
      </c>
      <c r="P35" s="663">
        <v>182.22</v>
      </c>
      <c r="Q35" s="678">
        <v>1</v>
      </c>
      <c r="R35" s="662">
        <v>2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7</v>
      </c>
      <c r="B36" s="662" t="s">
        <v>2791</v>
      </c>
      <c r="C36" s="662" t="s">
        <v>3128</v>
      </c>
      <c r="D36" s="743" t="s">
        <v>4773</v>
      </c>
      <c r="E36" s="744" t="s">
        <v>3149</v>
      </c>
      <c r="F36" s="662" t="s">
        <v>3125</v>
      </c>
      <c r="G36" s="662" t="s">
        <v>3258</v>
      </c>
      <c r="H36" s="662" t="s">
        <v>545</v>
      </c>
      <c r="I36" s="662" t="s">
        <v>3261</v>
      </c>
      <c r="J36" s="662" t="s">
        <v>1797</v>
      </c>
      <c r="K36" s="662" t="s">
        <v>3262</v>
      </c>
      <c r="L36" s="663">
        <v>182.22</v>
      </c>
      <c r="M36" s="663">
        <v>182.22</v>
      </c>
      <c r="N36" s="662">
        <v>1</v>
      </c>
      <c r="O36" s="745">
        <v>1</v>
      </c>
      <c r="P36" s="663">
        <v>182.22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7</v>
      </c>
      <c r="B37" s="662" t="s">
        <v>2791</v>
      </c>
      <c r="C37" s="662" t="s">
        <v>3128</v>
      </c>
      <c r="D37" s="743" t="s">
        <v>4773</v>
      </c>
      <c r="E37" s="744" t="s">
        <v>3149</v>
      </c>
      <c r="F37" s="662" t="s">
        <v>3125</v>
      </c>
      <c r="G37" s="662" t="s">
        <v>3263</v>
      </c>
      <c r="H37" s="662" t="s">
        <v>545</v>
      </c>
      <c r="I37" s="662" t="s">
        <v>3264</v>
      </c>
      <c r="J37" s="662" t="s">
        <v>3265</v>
      </c>
      <c r="K37" s="662" t="s">
        <v>3266</v>
      </c>
      <c r="L37" s="663">
        <v>24.68</v>
      </c>
      <c r="M37" s="663">
        <v>148.07999999999998</v>
      </c>
      <c r="N37" s="662">
        <v>6</v>
      </c>
      <c r="O37" s="745">
        <v>1.5</v>
      </c>
      <c r="P37" s="663">
        <v>148.07999999999998</v>
      </c>
      <c r="Q37" s="678">
        <v>1</v>
      </c>
      <c r="R37" s="662">
        <v>6</v>
      </c>
      <c r="S37" s="678">
        <v>1</v>
      </c>
      <c r="T37" s="745">
        <v>1.5</v>
      </c>
      <c r="U37" s="701">
        <v>1</v>
      </c>
    </row>
    <row r="38" spans="1:21" ht="14.4" customHeight="1" x14ac:dyDescent="0.3">
      <c r="A38" s="661">
        <v>7</v>
      </c>
      <c r="B38" s="662" t="s">
        <v>2791</v>
      </c>
      <c r="C38" s="662" t="s">
        <v>3128</v>
      </c>
      <c r="D38" s="743" t="s">
        <v>4773</v>
      </c>
      <c r="E38" s="744" t="s">
        <v>3149</v>
      </c>
      <c r="F38" s="662" t="s">
        <v>3125</v>
      </c>
      <c r="G38" s="662" t="s">
        <v>3267</v>
      </c>
      <c r="H38" s="662" t="s">
        <v>545</v>
      </c>
      <c r="I38" s="662" t="s">
        <v>1005</v>
      </c>
      <c r="J38" s="662" t="s">
        <v>1006</v>
      </c>
      <c r="K38" s="662" t="s">
        <v>3268</v>
      </c>
      <c r="L38" s="663">
        <v>369.91</v>
      </c>
      <c r="M38" s="663">
        <v>369.91</v>
      </c>
      <c r="N38" s="662">
        <v>1</v>
      </c>
      <c r="O38" s="745">
        <v>1</v>
      </c>
      <c r="P38" s="663">
        <v>369.91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7</v>
      </c>
      <c r="B39" s="662" t="s">
        <v>2791</v>
      </c>
      <c r="C39" s="662" t="s">
        <v>3128</v>
      </c>
      <c r="D39" s="743" t="s">
        <v>4773</v>
      </c>
      <c r="E39" s="744" t="s">
        <v>3149</v>
      </c>
      <c r="F39" s="662" t="s">
        <v>3125</v>
      </c>
      <c r="G39" s="662" t="s">
        <v>3269</v>
      </c>
      <c r="H39" s="662" t="s">
        <v>635</v>
      </c>
      <c r="I39" s="662" t="s">
        <v>3270</v>
      </c>
      <c r="J39" s="662" t="s">
        <v>3061</v>
      </c>
      <c r="K39" s="662" t="s">
        <v>3271</v>
      </c>
      <c r="L39" s="663">
        <v>848.49</v>
      </c>
      <c r="M39" s="663">
        <v>5939.43</v>
      </c>
      <c r="N39" s="662">
        <v>7</v>
      </c>
      <c r="O39" s="745">
        <v>2</v>
      </c>
      <c r="P39" s="663">
        <v>5939.43</v>
      </c>
      <c r="Q39" s="678">
        <v>1</v>
      </c>
      <c r="R39" s="662">
        <v>7</v>
      </c>
      <c r="S39" s="678">
        <v>1</v>
      </c>
      <c r="T39" s="745">
        <v>2</v>
      </c>
      <c r="U39" s="701">
        <v>1</v>
      </c>
    </row>
    <row r="40" spans="1:21" ht="14.4" customHeight="1" x14ac:dyDescent="0.3">
      <c r="A40" s="661">
        <v>7</v>
      </c>
      <c r="B40" s="662" t="s">
        <v>2791</v>
      </c>
      <c r="C40" s="662" t="s">
        <v>3128</v>
      </c>
      <c r="D40" s="743" t="s">
        <v>4773</v>
      </c>
      <c r="E40" s="744" t="s">
        <v>3149</v>
      </c>
      <c r="F40" s="662" t="s">
        <v>3125</v>
      </c>
      <c r="G40" s="662" t="s">
        <v>3272</v>
      </c>
      <c r="H40" s="662" t="s">
        <v>545</v>
      </c>
      <c r="I40" s="662" t="s">
        <v>916</v>
      </c>
      <c r="J40" s="662" t="s">
        <v>917</v>
      </c>
      <c r="K40" s="662" t="s">
        <v>3273</v>
      </c>
      <c r="L40" s="663">
        <v>107.27</v>
      </c>
      <c r="M40" s="663">
        <v>214.54</v>
      </c>
      <c r="N40" s="662">
        <v>2</v>
      </c>
      <c r="O40" s="745">
        <v>0.5</v>
      </c>
      <c r="P40" s="663">
        <v>214.54</v>
      </c>
      <c r="Q40" s="678">
        <v>1</v>
      </c>
      <c r="R40" s="662">
        <v>2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7</v>
      </c>
      <c r="B41" s="662" t="s">
        <v>2791</v>
      </c>
      <c r="C41" s="662" t="s">
        <v>3128</v>
      </c>
      <c r="D41" s="743" t="s">
        <v>4773</v>
      </c>
      <c r="E41" s="744" t="s">
        <v>3149</v>
      </c>
      <c r="F41" s="662" t="s">
        <v>3125</v>
      </c>
      <c r="G41" s="662" t="s">
        <v>3274</v>
      </c>
      <c r="H41" s="662" t="s">
        <v>545</v>
      </c>
      <c r="I41" s="662" t="s">
        <v>3275</v>
      </c>
      <c r="J41" s="662" t="s">
        <v>3276</v>
      </c>
      <c r="K41" s="662" t="s">
        <v>3277</v>
      </c>
      <c r="L41" s="663">
        <v>55.01</v>
      </c>
      <c r="M41" s="663">
        <v>165.03</v>
      </c>
      <c r="N41" s="662">
        <v>3</v>
      </c>
      <c r="O41" s="745">
        <v>1.5</v>
      </c>
      <c r="P41" s="663">
        <v>165.03</v>
      </c>
      <c r="Q41" s="678">
        <v>1</v>
      </c>
      <c r="R41" s="662">
        <v>3</v>
      </c>
      <c r="S41" s="678">
        <v>1</v>
      </c>
      <c r="T41" s="745">
        <v>1.5</v>
      </c>
      <c r="U41" s="701">
        <v>1</v>
      </c>
    </row>
    <row r="42" spans="1:21" ht="14.4" customHeight="1" x14ac:dyDescent="0.3">
      <c r="A42" s="661">
        <v>7</v>
      </c>
      <c r="B42" s="662" t="s">
        <v>2791</v>
      </c>
      <c r="C42" s="662" t="s">
        <v>3128</v>
      </c>
      <c r="D42" s="743" t="s">
        <v>4773</v>
      </c>
      <c r="E42" s="744" t="s">
        <v>3149</v>
      </c>
      <c r="F42" s="662" t="s">
        <v>3125</v>
      </c>
      <c r="G42" s="662" t="s">
        <v>3278</v>
      </c>
      <c r="H42" s="662" t="s">
        <v>545</v>
      </c>
      <c r="I42" s="662" t="s">
        <v>1491</v>
      </c>
      <c r="J42" s="662" t="s">
        <v>1492</v>
      </c>
      <c r="K42" s="662" t="s">
        <v>3279</v>
      </c>
      <c r="L42" s="663">
        <v>34.15</v>
      </c>
      <c r="M42" s="663">
        <v>68.3</v>
      </c>
      <c r="N42" s="662">
        <v>2</v>
      </c>
      <c r="O42" s="745">
        <v>0.5</v>
      </c>
      <c r="P42" s="663">
        <v>68.3</v>
      </c>
      <c r="Q42" s="678">
        <v>1</v>
      </c>
      <c r="R42" s="662">
        <v>2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7</v>
      </c>
      <c r="B43" s="662" t="s">
        <v>2791</v>
      </c>
      <c r="C43" s="662" t="s">
        <v>3128</v>
      </c>
      <c r="D43" s="743" t="s">
        <v>4773</v>
      </c>
      <c r="E43" s="744" t="s">
        <v>3149</v>
      </c>
      <c r="F43" s="662" t="s">
        <v>3125</v>
      </c>
      <c r="G43" s="662" t="s">
        <v>3278</v>
      </c>
      <c r="H43" s="662" t="s">
        <v>545</v>
      </c>
      <c r="I43" s="662" t="s">
        <v>1491</v>
      </c>
      <c r="J43" s="662" t="s">
        <v>1492</v>
      </c>
      <c r="K43" s="662" t="s">
        <v>3279</v>
      </c>
      <c r="L43" s="663">
        <v>34.6</v>
      </c>
      <c r="M43" s="663">
        <v>34.6</v>
      </c>
      <c r="N43" s="662">
        <v>1</v>
      </c>
      <c r="O43" s="745">
        <v>0.5</v>
      </c>
      <c r="P43" s="663">
        <v>34.6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7</v>
      </c>
      <c r="B44" s="662" t="s">
        <v>2791</v>
      </c>
      <c r="C44" s="662" t="s">
        <v>3128</v>
      </c>
      <c r="D44" s="743" t="s">
        <v>4773</v>
      </c>
      <c r="E44" s="744" t="s">
        <v>3149</v>
      </c>
      <c r="F44" s="662" t="s">
        <v>3125</v>
      </c>
      <c r="G44" s="662" t="s">
        <v>3280</v>
      </c>
      <c r="H44" s="662" t="s">
        <v>545</v>
      </c>
      <c r="I44" s="662" t="s">
        <v>3281</v>
      </c>
      <c r="J44" s="662" t="s">
        <v>3282</v>
      </c>
      <c r="K44" s="662" t="s">
        <v>3283</v>
      </c>
      <c r="L44" s="663">
        <v>0</v>
      </c>
      <c r="M44" s="663">
        <v>0</v>
      </c>
      <c r="N44" s="662">
        <v>2</v>
      </c>
      <c r="O44" s="745">
        <v>0.5</v>
      </c>
      <c r="P44" s="663">
        <v>0</v>
      </c>
      <c r="Q44" s="678"/>
      <c r="R44" s="662">
        <v>2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7</v>
      </c>
      <c r="B45" s="662" t="s">
        <v>2791</v>
      </c>
      <c r="C45" s="662" t="s">
        <v>3128</v>
      </c>
      <c r="D45" s="743" t="s">
        <v>4773</v>
      </c>
      <c r="E45" s="744" t="s">
        <v>3149</v>
      </c>
      <c r="F45" s="662" t="s">
        <v>3125</v>
      </c>
      <c r="G45" s="662" t="s">
        <v>3284</v>
      </c>
      <c r="H45" s="662" t="s">
        <v>545</v>
      </c>
      <c r="I45" s="662" t="s">
        <v>3285</v>
      </c>
      <c r="J45" s="662" t="s">
        <v>3286</v>
      </c>
      <c r="K45" s="662" t="s">
        <v>3287</v>
      </c>
      <c r="L45" s="663">
        <v>0</v>
      </c>
      <c r="M45" s="663">
        <v>0</v>
      </c>
      <c r="N45" s="662">
        <v>1</v>
      </c>
      <c r="O45" s="745">
        <v>0.5</v>
      </c>
      <c r="P45" s="663">
        <v>0</v>
      </c>
      <c r="Q45" s="678"/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7</v>
      </c>
      <c r="B46" s="662" t="s">
        <v>2791</v>
      </c>
      <c r="C46" s="662" t="s">
        <v>3128</v>
      </c>
      <c r="D46" s="743" t="s">
        <v>4773</v>
      </c>
      <c r="E46" s="744" t="s">
        <v>3149</v>
      </c>
      <c r="F46" s="662" t="s">
        <v>3125</v>
      </c>
      <c r="G46" s="662" t="s">
        <v>3229</v>
      </c>
      <c r="H46" s="662" t="s">
        <v>635</v>
      </c>
      <c r="I46" s="662" t="s">
        <v>1988</v>
      </c>
      <c r="J46" s="662" t="s">
        <v>801</v>
      </c>
      <c r="K46" s="662" t="s">
        <v>3045</v>
      </c>
      <c r="L46" s="663">
        <v>48.42</v>
      </c>
      <c r="M46" s="663">
        <v>96.84</v>
      </c>
      <c r="N46" s="662">
        <v>2</v>
      </c>
      <c r="O46" s="745">
        <v>0.5</v>
      </c>
      <c r="P46" s="663">
        <v>96.84</v>
      </c>
      <c r="Q46" s="678">
        <v>1</v>
      </c>
      <c r="R46" s="662">
        <v>2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7</v>
      </c>
      <c r="B47" s="662" t="s">
        <v>2791</v>
      </c>
      <c r="C47" s="662" t="s">
        <v>3128</v>
      </c>
      <c r="D47" s="743" t="s">
        <v>4773</v>
      </c>
      <c r="E47" s="744" t="s">
        <v>3149</v>
      </c>
      <c r="F47" s="662" t="s">
        <v>3125</v>
      </c>
      <c r="G47" s="662" t="s">
        <v>3229</v>
      </c>
      <c r="H47" s="662" t="s">
        <v>635</v>
      </c>
      <c r="I47" s="662" t="s">
        <v>1988</v>
      </c>
      <c r="J47" s="662" t="s">
        <v>801</v>
      </c>
      <c r="K47" s="662" t="s">
        <v>3045</v>
      </c>
      <c r="L47" s="663">
        <v>36.54</v>
      </c>
      <c r="M47" s="663">
        <v>219.24</v>
      </c>
      <c r="N47" s="662">
        <v>6</v>
      </c>
      <c r="O47" s="745">
        <v>1</v>
      </c>
      <c r="P47" s="663">
        <v>219.24</v>
      </c>
      <c r="Q47" s="678">
        <v>1</v>
      </c>
      <c r="R47" s="662">
        <v>6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7</v>
      </c>
      <c r="B48" s="662" t="s">
        <v>2791</v>
      </c>
      <c r="C48" s="662" t="s">
        <v>3128</v>
      </c>
      <c r="D48" s="743" t="s">
        <v>4773</v>
      </c>
      <c r="E48" s="744" t="s">
        <v>3149</v>
      </c>
      <c r="F48" s="662" t="s">
        <v>3125</v>
      </c>
      <c r="G48" s="662" t="s">
        <v>3189</v>
      </c>
      <c r="H48" s="662" t="s">
        <v>545</v>
      </c>
      <c r="I48" s="662" t="s">
        <v>3288</v>
      </c>
      <c r="J48" s="662" t="s">
        <v>3289</v>
      </c>
      <c r="K48" s="662" t="s">
        <v>3290</v>
      </c>
      <c r="L48" s="663">
        <v>0</v>
      </c>
      <c r="M48" s="663">
        <v>0</v>
      </c>
      <c r="N48" s="662">
        <v>2</v>
      </c>
      <c r="O48" s="745">
        <v>0.5</v>
      </c>
      <c r="P48" s="663">
        <v>0</v>
      </c>
      <c r="Q48" s="678"/>
      <c r="R48" s="662">
        <v>2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7</v>
      </c>
      <c r="B49" s="662" t="s">
        <v>2791</v>
      </c>
      <c r="C49" s="662" t="s">
        <v>3128</v>
      </c>
      <c r="D49" s="743" t="s">
        <v>4773</v>
      </c>
      <c r="E49" s="744" t="s">
        <v>3149</v>
      </c>
      <c r="F49" s="662" t="s">
        <v>3125</v>
      </c>
      <c r="G49" s="662" t="s">
        <v>3189</v>
      </c>
      <c r="H49" s="662" t="s">
        <v>545</v>
      </c>
      <c r="I49" s="662" t="s">
        <v>1945</v>
      </c>
      <c r="J49" s="662" t="s">
        <v>820</v>
      </c>
      <c r="K49" s="662" t="s">
        <v>3191</v>
      </c>
      <c r="L49" s="663">
        <v>301.2</v>
      </c>
      <c r="M49" s="663">
        <v>602.4</v>
      </c>
      <c r="N49" s="662">
        <v>2</v>
      </c>
      <c r="O49" s="745">
        <v>0.5</v>
      </c>
      <c r="P49" s="663">
        <v>602.4</v>
      </c>
      <c r="Q49" s="678">
        <v>1</v>
      </c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7</v>
      </c>
      <c r="B50" s="662" t="s">
        <v>2791</v>
      </c>
      <c r="C50" s="662" t="s">
        <v>3128</v>
      </c>
      <c r="D50" s="743" t="s">
        <v>4773</v>
      </c>
      <c r="E50" s="744" t="s">
        <v>3149</v>
      </c>
      <c r="F50" s="662" t="s">
        <v>3125</v>
      </c>
      <c r="G50" s="662" t="s">
        <v>3291</v>
      </c>
      <c r="H50" s="662" t="s">
        <v>635</v>
      </c>
      <c r="I50" s="662" t="s">
        <v>3292</v>
      </c>
      <c r="J50" s="662" t="s">
        <v>2889</v>
      </c>
      <c r="K50" s="662" t="s">
        <v>2891</v>
      </c>
      <c r="L50" s="663">
        <v>205.84</v>
      </c>
      <c r="M50" s="663">
        <v>1029.2</v>
      </c>
      <c r="N50" s="662">
        <v>5</v>
      </c>
      <c r="O50" s="745">
        <v>1</v>
      </c>
      <c r="P50" s="663">
        <v>1029.2</v>
      </c>
      <c r="Q50" s="678">
        <v>1</v>
      </c>
      <c r="R50" s="662">
        <v>5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7</v>
      </c>
      <c r="B51" s="662" t="s">
        <v>2791</v>
      </c>
      <c r="C51" s="662" t="s">
        <v>3128</v>
      </c>
      <c r="D51" s="743" t="s">
        <v>4773</v>
      </c>
      <c r="E51" s="744" t="s">
        <v>3149</v>
      </c>
      <c r="F51" s="662" t="s">
        <v>3125</v>
      </c>
      <c r="G51" s="662" t="s">
        <v>3293</v>
      </c>
      <c r="H51" s="662" t="s">
        <v>545</v>
      </c>
      <c r="I51" s="662" t="s">
        <v>3294</v>
      </c>
      <c r="J51" s="662" t="s">
        <v>3295</v>
      </c>
      <c r="K51" s="662" t="s">
        <v>3296</v>
      </c>
      <c r="L51" s="663">
        <v>99.11</v>
      </c>
      <c r="M51" s="663">
        <v>594.66</v>
      </c>
      <c r="N51" s="662">
        <v>6</v>
      </c>
      <c r="O51" s="745">
        <v>1.5</v>
      </c>
      <c r="P51" s="663">
        <v>594.66</v>
      </c>
      <c r="Q51" s="678">
        <v>1</v>
      </c>
      <c r="R51" s="662">
        <v>6</v>
      </c>
      <c r="S51" s="678">
        <v>1</v>
      </c>
      <c r="T51" s="745">
        <v>1.5</v>
      </c>
      <c r="U51" s="701">
        <v>1</v>
      </c>
    </row>
    <row r="52" spans="1:21" ht="14.4" customHeight="1" x14ac:dyDescent="0.3">
      <c r="A52" s="661">
        <v>7</v>
      </c>
      <c r="B52" s="662" t="s">
        <v>2791</v>
      </c>
      <c r="C52" s="662" t="s">
        <v>3128</v>
      </c>
      <c r="D52" s="743" t="s">
        <v>4773</v>
      </c>
      <c r="E52" s="744" t="s">
        <v>3149</v>
      </c>
      <c r="F52" s="662" t="s">
        <v>3125</v>
      </c>
      <c r="G52" s="662" t="s">
        <v>3297</v>
      </c>
      <c r="H52" s="662" t="s">
        <v>545</v>
      </c>
      <c r="I52" s="662" t="s">
        <v>3298</v>
      </c>
      <c r="J52" s="662" t="s">
        <v>2404</v>
      </c>
      <c r="K52" s="662" t="s">
        <v>3299</v>
      </c>
      <c r="L52" s="663">
        <v>51.21</v>
      </c>
      <c r="M52" s="663">
        <v>51.21</v>
      </c>
      <c r="N52" s="662">
        <v>1</v>
      </c>
      <c r="O52" s="745">
        <v>0.5</v>
      </c>
      <c r="P52" s="663">
        <v>51.21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7</v>
      </c>
      <c r="B53" s="662" t="s">
        <v>2791</v>
      </c>
      <c r="C53" s="662" t="s">
        <v>3128</v>
      </c>
      <c r="D53" s="743" t="s">
        <v>4773</v>
      </c>
      <c r="E53" s="744" t="s">
        <v>3149</v>
      </c>
      <c r="F53" s="662" t="s">
        <v>3125</v>
      </c>
      <c r="G53" s="662" t="s">
        <v>3297</v>
      </c>
      <c r="H53" s="662" t="s">
        <v>545</v>
      </c>
      <c r="I53" s="662" t="s">
        <v>3298</v>
      </c>
      <c r="J53" s="662" t="s">
        <v>2404</v>
      </c>
      <c r="K53" s="662" t="s">
        <v>3299</v>
      </c>
      <c r="L53" s="663">
        <v>66.88</v>
      </c>
      <c r="M53" s="663">
        <v>133.76</v>
      </c>
      <c r="N53" s="662">
        <v>2</v>
      </c>
      <c r="O53" s="745">
        <v>1</v>
      </c>
      <c r="P53" s="663">
        <v>133.76</v>
      </c>
      <c r="Q53" s="678">
        <v>1</v>
      </c>
      <c r="R53" s="662">
        <v>2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7</v>
      </c>
      <c r="B54" s="662" t="s">
        <v>2791</v>
      </c>
      <c r="C54" s="662" t="s">
        <v>3128</v>
      </c>
      <c r="D54" s="743" t="s">
        <v>4773</v>
      </c>
      <c r="E54" s="744" t="s">
        <v>3149</v>
      </c>
      <c r="F54" s="662" t="s">
        <v>3125</v>
      </c>
      <c r="G54" s="662" t="s">
        <v>3300</v>
      </c>
      <c r="H54" s="662" t="s">
        <v>545</v>
      </c>
      <c r="I54" s="662" t="s">
        <v>3301</v>
      </c>
      <c r="J54" s="662" t="s">
        <v>3302</v>
      </c>
      <c r="K54" s="662" t="s">
        <v>3303</v>
      </c>
      <c r="L54" s="663">
        <v>0</v>
      </c>
      <c r="M54" s="663">
        <v>0</v>
      </c>
      <c r="N54" s="662">
        <v>3</v>
      </c>
      <c r="O54" s="745">
        <v>0.5</v>
      </c>
      <c r="P54" s="663">
        <v>0</v>
      </c>
      <c r="Q54" s="678"/>
      <c r="R54" s="662">
        <v>3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7</v>
      </c>
      <c r="B55" s="662" t="s">
        <v>2791</v>
      </c>
      <c r="C55" s="662" t="s">
        <v>3128</v>
      </c>
      <c r="D55" s="743" t="s">
        <v>4773</v>
      </c>
      <c r="E55" s="744" t="s">
        <v>3149</v>
      </c>
      <c r="F55" s="662" t="s">
        <v>3125</v>
      </c>
      <c r="G55" s="662" t="s">
        <v>3304</v>
      </c>
      <c r="H55" s="662" t="s">
        <v>545</v>
      </c>
      <c r="I55" s="662" t="s">
        <v>3305</v>
      </c>
      <c r="J55" s="662" t="s">
        <v>3306</v>
      </c>
      <c r="K55" s="662" t="s">
        <v>3307</v>
      </c>
      <c r="L55" s="663">
        <v>50.32</v>
      </c>
      <c r="M55" s="663">
        <v>402.56</v>
      </c>
      <c r="N55" s="662">
        <v>8</v>
      </c>
      <c r="O55" s="745">
        <v>1</v>
      </c>
      <c r="P55" s="663">
        <v>402.56</v>
      </c>
      <c r="Q55" s="678">
        <v>1</v>
      </c>
      <c r="R55" s="662">
        <v>8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7</v>
      </c>
      <c r="B56" s="662" t="s">
        <v>2791</v>
      </c>
      <c r="C56" s="662" t="s">
        <v>3128</v>
      </c>
      <c r="D56" s="743" t="s">
        <v>4773</v>
      </c>
      <c r="E56" s="744" t="s">
        <v>3149</v>
      </c>
      <c r="F56" s="662" t="s">
        <v>3125</v>
      </c>
      <c r="G56" s="662" t="s">
        <v>3304</v>
      </c>
      <c r="H56" s="662" t="s">
        <v>545</v>
      </c>
      <c r="I56" s="662" t="s">
        <v>3308</v>
      </c>
      <c r="J56" s="662" t="s">
        <v>3309</v>
      </c>
      <c r="K56" s="662" t="s">
        <v>3310</v>
      </c>
      <c r="L56" s="663">
        <v>99.94</v>
      </c>
      <c r="M56" s="663">
        <v>599.64</v>
      </c>
      <c r="N56" s="662">
        <v>6</v>
      </c>
      <c r="O56" s="745">
        <v>1</v>
      </c>
      <c r="P56" s="663">
        <v>599.64</v>
      </c>
      <c r="Q56" s="678">
        <v>1</v>
      </c>
      <c r="R56" s="662">
        <v>6</v>
      </c>
      <c r="S56" s="678">
        <v>1</v>
      </c>
      <c r="T56" s="745">
        <v>1</v>
      </c>
      <c r="U56" s="701">
        <v>1</v>
      </c>
    </row>
    <row r="57" spans="1:21" ht="14.4" customHeight="1" x14ac:dyDescent="0.3">
      <c r="A57" s="661">
        <v>7</v>
      </c>
      <c r="B57" s="662" t="s">
        <v>2791</v>
      </c>
      <c r="C57" s="662" t="s">
        <v>3128</v>
      </c>
      <c r="D57" s="743" t="s">
        <v>4773</v>
      </c>
      <c r="E57" s="744" t="s">
        <v>3149</v>
      </c>
      <c r="F57" s="662" t="s">
        <v>3125</v>
      </c>
      <c r="G57" s="662" t="s">
        <v>3304</v>
      </c>
      <c r="H57" s="662" t="s">
        <v>545</v>
      </c>
      <c r="I57" s="662" t="s">
        <v>3311</v>
      </c>
      <c r="J57" s="662" t="s">
        <v>3309</v>
      </c>
      <c r="K57" s="662" t="s">
        <v>3312</v>
      </c>
      <c r="L57" s="663">
        <v>299.83999999999997</v>
      </c>
      <c r="M57" s="663">
        <v>1199.3599999999999</v>
      </c>
      <c r="N57" s="662">
        <v>4</v>
      </c>
      <c r="O57" s="745">
        <v>2</v>
      </c>
      <c r="P57" s="663">
        <v>1199.3599999999999</v>
      </c>
      <c r="Q57" s="678">
        <v>1</v>
      </c>
      <c r="R57" s="662">
        <v>4</v>
      </c>
      <c r="S57" s="678">
        <v>1</v>
      </c>
      <c r="T57" s="745">
        <v>2</v>
      </c>
      <c r="U57" s="701">
        <v>1</v>
      </c>
    </row>
    <row r="58" spans="1:21" ht="14.4" customHeight="1" x14ac:dyDescent="0.3">
      <c r="A58" s="661">
        <v>7</v>
      </c>
      <c r="B58" s="662" t="s">
        <v>2791</v>
      </c>
      <c r="C58" s="662" t="s">
        <v>3128</v>
      </c>
      <c r="D58" s="743" t="s">
        <v>4773</v>
      </c>
      <c r="E58" s="744" t="s">
        <v>3149</v>
      </c>
      <c r="F58" s="662" t="s">
        <v>3125</v>
      </c>
      <c r="G58" s="662" t="s">
        <v>3304</v>
      </c>
      <c r="H58" s="662" t="s">
        <v>545</v>
      </c>
      <c r="I58" s="662" t="s">
        <v>3313</v>
      </c>
      <c r="J58" s="662" t="s">
        <v>3309</v>
      </c>
      <c r="K58" s="662" t="s">
        <v>3314</v>
      </c>
      <c r="L58" s="663">
        <v>0</v>
      </c>
      <c r="M58" s="663">
        <v>0</v>
      </c>
      <c r="N58" s="662">
        <v>2</v>
      </c>
      <c r="O58" s="745">
        <v>0.5</v>
      </c>
      <c r="P58" s="663">
        <v>0</v>
      </c>
      <c r="Q58" s="678"/>
      <c r="R58" s="662">
        <v>2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7</v>
      </c>
      <c r="B59" s="662" t="s">
        <v>2791</v>
      </c>
      <c r="C59" s="662" t="s">
        <v>3128</v>
      </c>
      <c r="D59" s="743" t="s">
        <v>4773</v>
      </c>
      <c r="E59" s="744" t="s">
        <v>3149</v>
      </c>
      <c r="F59" s="662" t="s">
        <v>3125</v>
      </c>
      <c r="G59" s="662" t="s">
        <v>3315</v>
      </c>
      <c r="H59" s="662" t="s">
        <v>545</v>
      </c>
      <c r="I59" s="662" t="s">
        <v>3316</v>
      </c>
      <c r="J59" s="662" t="s">
        <v>3317</v>
      </c>
      <c r="K59" s="662" t="s">
        <v>3318</v>
      </c>
      <c r="L59" s="663">
        <v>271.94</v>
      </c>
      <c r="M59" s="663">
        <v>1087.76</v>
      </c>
      <c r="N59" s="662">
        <v>4</v>
      </c>
      <c r="O59" s="745">
        <v>1.5</v>
      </c>
      <c r="P59" s="663">
        <v>1087.76</v>
      </c>
      <c r="Q59" s="678">
        <v>1</v>
      </c>
      <c r="R59" s="662">
        <v>4</v>
      </c>
      <c r="S59" s="678">
        <v>1</v>
      </c>
      <c r="T59" s="745">
        <v>1.5</v>
      </c>
      <c r="U59" s="701">
        <v>1</v>
      </c>
    </row>
    <row r="60" spans="1:21" ht="14.4" customHeight="1" x14ac:dyDescent="0.3">
      <c r="A60" s="661">
        <v>7</v>
      </c>
      <c r="B60" s="662" t="s">
        <v>2791</v>
      </c>
      <c r="C60" s="662" t="s">
        <v>3128</v>
      </c>
      <c r="D60" s="743" t="s">
        <v>4773</v>
      </c>
      <c r="E60" s="744" t="s">
        <v>3149</v>
      </c>
      <c r="F60" s="662" t="s">
        <v>3125</v>
      </c>
      <c r="G60" s="662" t="s">
        <v>3237</v>
      </c>
      <c r="H60" s="662" t="s">
        <v>545</v>
      </c>
      <c r="I60" s="662" t="s">
        <v>3319</v>
      </c>
      <c r="J60" s="662" t="s">
        <v>3320</v>
      </c>
      <c r="K60" s="662" t="s">
        <v>3321</v>
      </c>
      <c r="L60" s="663">
        <v>0</v>
      </c>
      <c r="M60" s="663">
        <v>0</v>
      </c>
      <c r="N60" s="662">
        <v>3</v>
      </c>
      <c r="O60" s="745">
        <v>1</v>
      </c>
      <c r="P60" s="663">
        <v>0</v>
      </c>
      <c r="Q60" s="678"/>
      <c r="R60" s="662">
        <v>3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7</v>
      </c>
      <c r="B61" s="662" t="s">
        <v>2791</v>
      </c>
      <c r="C61" s="662" t="s">
        <v>3128</v>
      </c>
      <c r="D61" s="743" t="s">
        <v>4773</v>
      </c>
      <c r="E61" s="744" t="s">
        <v>3149</v>
      </c>
      <c r="F61" s="662" t="s">
        <v>3125</v>
      </c>
      <c r="G61" s="662" t="s">
        <v>3322</v>
      </c>
      <c r="H61" s="662" t="s">
        <v>635</v>
      </c>
      <c r="I61" s="662" t="s">
        <v>3323</v>
      </c>
      <c r="J61" s="662" t="s">
        <v>2893</v>
      </c>
      <c r="K61" s="662" t="s">
        <v>3324</v>
      </c>
      <c r="L61" s="663">
        <v>133.94</v>
      </c>
      <c r="M61" s="663">
        <v>267.88</v>
      </c>
      <c r="N61" s="662">
        <v>2</v>
      </c>
      <c r="O61" s="745">
        <v>0.5</v>
      </c>
      <c r="P61" s="663">
        <v>267.88</v>
      </c>
      <c r="Q61" s="678">
        <v>1</v>
      </c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7</v>
      </c>
      <c r="B62" s="662" t="s">
        <v>2791</v>
      </c>
      <c r="C62" s="662" t="s">
        <v>3128</v>
      </c>
      <c r="D62" s="743" t="s">
        <v>4773</v>
      </c>
      <c r="E62" s="744" t="s">
        <v>3151</v>
      </c>
      <c r="F62" s="662" t="s">
        <v>3125</v>
      </c>
      <c r="G62" s="662" t="s">
        <v>3325</v>
      </c>
      <c r="H62" s="662" t="s">
        <v>635</v>
      </c>
      <c r="I62" s="662" t="s">
        <v>3326</v>
      </c>
      <c r="J62" s="662" t="s">
        <v>3327</v>
      </c>
      <c r="K62" s="662" t="s">
        <v>3328</v>
      </c>
      <c r="L62" s="663">
        <v>75.73</v>
      </c>
      <c r="M62" s="663">
        <v>378.65000000000003</v>
      </c>
      <c r="N62" s="662">
        <v>5</v>
      </c>
      <c r="O62" s="745">
        <v>2.5</v>
      </c>
      <c r="P62" s="663">
        <v>378.65000000000003</v>
      </c>
      <c r="Q62" s="678">
        <v>1</v>
      </c>
      <c r="R62" s="662">
        <v>5</v>
      </c>
      <c r="S62" s="678">
        <v>1</v>
      </c>
      <c r="T62" s="745">
        <v>2.5</v>
      </c>
      <c r="U62" s="701">
        <v>1</v>
      </c>
    </row>
    <row r="63" spans="1:21" ht="14.4" customHeight="1" x14ac:dyDescent="0.3">
      <c r="A63" s="661">
        <v>7</v>
      </c>
      <c r="B63" s="662" t="s">
        <v>2791</v>
      </c>
      <c r="C63" s="662" t="s">
        <v>3128</v>
      </c>
      <c r="D63" s="743" t="s">
        <v>4773</v>
      </c>
      <c r="E63" s="744" t="s">
        <v>3151</v>
      </c>
      <c r="F63" s="662" t="s">
        <v>3125</v>
      </c>
      <c r="G63" s="662" t="s">
        <v>3325</v>
      </c>
      <c r="H63" s="662" t="s">
        <v>545</v>
      </c>
      <c r="I63" s="662" t="s">
        <v>3329</v>
      </c>
      <c r="J63" s="662" t="s">
        <v>2190</v>
      </c>
      <c r="K63" s="662" t="s">
        <v>3330</v>
      </c>
      <c r="L63" s="663">
        <v>154.36000000000001</v>
      </c>
      <c r="M63" s="663">
        <v>154.36000000000001</v>
      </c>
      <c r="N63" s="662">
        <v>1</v>
      </c>
      <c r="O63" s="745">
        <v>1</v>
      </c>
      <c r="P63" s="663">
        <v>154.36000000000001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7</v>
      </c>
      <c r="B64" s="662" t="s">
        <v>2791</v>
      </c>
      <c r="C64" s="662" t="s">
        <v>3128</v>
      </c>
      <c r="D64" s="743" t="s">
        <v>4773</v>
      </c>
      <c r="E64" s="744" t="s">
        <v>3151</v>
      </c>
      <c r="F64" s="662" t="s">
        <v>3125</v>
      </c>
      <c r="G64" s="662" t="s">
        <v>3325</v>
      </c>
      <c r="H64" s="662" t="s">
        <v>545</v>
      </c>
      <c r="I64" s="662" t="s">
        <v>3331</v>
      </c>
      <c r="J64" s="662" t="s">
        <v>3332</v>
      </c>
      <c r="K64" s="662" t="s">
        <v>3330</v>
      </c>
      <c r="L64" s="663">
        <v>0</v>
      </c>
      <c r="M64" s="663">
        <v>0</v>
      </c>
      <c r="N64" s="662">
        <v>2</v>
      </c>
      <c r="O64" s="745">
        <v>1</v>
      </c>
      <c r="P64" s="663">
        <v>0</v>
      </c>
      <c r="Q64" s="678"/>
      <c r="R64" s="662">
        <v>2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7</v>
      </c>
      <c r="B65" s="662" t="s">
        <v>2791</v>
      </c>
      <c r="C65" s="662" t="s">
        <v>3128</v>
      </c>
      <c r="D65" s="743" t="s">
        <v>4773</v>
      </c>
      <c r="E65" s="744" t="s">
        <v>3151</v>
      </c>
      <c r="F65" s="662" t="s">
        <v>3125</v>
      </c>
      <c r="G65" s="662" t="s">
        <v>3213</v>
      </c>
      <c r="H65" s="662" t="s">
        <v>545</v>
      </c>
      <c r="I65" s="662" t="s">
        <v>3214</v>
      </c>
      <c r="J65" s="662" t="s">
        <v>3215</v>
      </c>
      <c r="K65" s="662" t="s">
        <v>3216</v>
      </c>
      <c r="L65" s="663">
        <v>238.72</v>
      </c>
      <c r="M65" s="663">
        <v>954.88</v>
      </c>
      <c r="N65" s="662">
        <v>4</v>
      </c>
      <c r="O65" s="745">
        <v>0.5</v>
      </c>
      <c r="P65" s="663">
        <v>954.88</v>
      </c>
      <c r="Q65" s="678">
        <v>1</v>
      </c>
      <c r="R65" s="662">
        <v>4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7</v>
      </c>
      <c r="B66" s="662" t="s">
        <v>2791</v>
      </c>
      <c r="C66" s="662" t="s">
        <v>3128</v>
      </c>
      <c r="D66" s="743" t="s">
        <v>4773</v>
      </c>
      <c r="E66" s="744" t="s">
        <v>3151</v>
      </c>
      <c r="F66" s="662" t="s">
        <v>3125</v>
      </c>
      <c r="G66" s="662" t="s">
        <v>3272</v>
      </c>
      <c r="H66" s="662" t="s">
        <v>545</v>
      </c>
      <c r="I66" s="662" t="s">
        <v>916</v>
      </c>
      <c r="J66" s="662" t="s">
        <v>917</v>
      </c>
      <c r="K66" s="662" t="s">
        <v>3273</v>
      </c>
      <c r="L66" s="663">
        <v>107.27</v>
      </c>
      <c r="M66" s="663">
        <v>107.27</v>
      </c>
      <c r="N66" s="662">
        <v>1</v>
      </c>
      <c r="O66" s="745">
        <v>0.5</v>
      </c>
      <c r="P66" s="663">
        <v>107.27</v>
      </c>
      <c r="Q66" s="678">
        <v>1</v>
      </c>
      <c r="R66" s="662">
        <v>1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7</v>
      </c>
      <c r="B67" s="662" t="s">
        <v>2791</v>
      </c>
      <c r="C67" s="662" t="s">
        <v>3128</v>
      </c>
      <c r="D67" s="743" t="s">
        <v>4773</v>
      </c>
      <c r="E67" s="744" t="s">
        <v>3151</v>
      </c>
      <c r="F67" s="662" t="s">
        <v>3125</v>
      </c>
      <c r="G67" s="662" t="s">
        <v>3333</v>
      </c>
      <c r="H67" s="662" t="s">
        <v>545</v>
      </c>
      <c r="I67" s="662" t="s">
        <v>3334</v>
      </c>
      <c r="J67" s="662" t="s">
        <v>3335</v>
      </c>
      <c r="K67" s="662" t="s">
        <v>3336</v>
      </c>
      <c r="L67" s="663">
        <v>79.64</v>
      </c>
      <c r="M67" s="663">
        <v>79.64</v>
      </c>
      <c r="N67" s="662">
        <v>1</v>
      </c>
      <c r="O67" s="745">
        <v>1</v>
      </c>
      <c r="P67" s="663">
        <v>79.64</v>
      </c>
      <c r="Q67" s="678">
        <v>1</v>
      </c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7</v>
      </c>
      <c r="B68" s="662" t="s">
        <v>2791</v>
      </c>
      <c r="C68" s="662" t="s">
        <v>3128</v>
      </c>
      <c r="D68" s="743" t="s">
        <v>4773</v>
      </c>
      <c r="E68" s="744" t="s">
        <v>3151</v>
      </c>
      <c r="F68" s="662" t="s">
        <v>3125</v>
      </c>
      <c r="G68" s="662" t="s">
        <v>3333</v>
      </c>
      <c r="H68" s="662" t="s">
        <v>545</v>
      </c>
      <c r="I68" s="662" t="s">
        <v>3337</v>
      </c>
      <c r="J68" s="662" t="s">
        <v>3338</v>
      </c>
      <c r="K68" s="662" t="s">
        <v>3336</v>
      </c>
      <c r="L68" s="663">
        <v>79.64</v>
      </c>
      <c r="M68" s="663">
        <v>79.64</v>
      </c>
      <c r="N68" s="662">
        <v>1</v>
      </c>
      <c r="O68" s="745">
        <v>0.5</v>
      </c>
      <c r="P68" s="663">
        <v>79.64</v>
      </c>
      <c r="Q68" s="678">
        <v>1</v>
      </c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7</v>
      </c>
      <c r="B69" s="662" t="s">
        <v>2791</v>
      </c>
      <c r="C69" s="662" t="s">
        <v>3128</v>
      </c>
      <c r="D69" s="743" t="s">
        <v>4773</v>
      </c>
      <c r="E69" s="744" t="s">
        <v>3151</v>
      </c>
      <c r="F69" s="662" t="s">
        <v>3125</v>
      </c>
      <c r="G69" s="662" t="s">
        <v>3274</v>
      </c>
      <c r="H69" s="662" t="s">
        <v>545</v>
      </c>
      <c r="I69" s="662" t="s">
        <v>3339</v>
      </c>
      <c r="J69" s="662" t="s">
        <v>3340</v>
      </c>
      <c r="K69" s="662" t="s">
        <v>3341</v>
      </c>
      <c r="L69" s="663">
        <v>33</v>
      </c>
      <c r="M69" s="663">
        <v>99</v>
      </c>
      <c r="N69" s="662">
        <v>3</v>
      </c>
      <c r="O69" s="745">
        <v>1</v>
      </c>
      <c r="P69" s="663">
        <v>99</v>
      </c>
      <c r="Q69" s="678">
        <v>1</v>
      </c>
      <c r="R69" s="662">
        <v>3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7</v>
      </c>
      <c r="B70" s="662" t="s">
        <v>2791</v>
      </c>
      <c r="C70" s="662" t="s">
        <v>3128</v>
      </c>
      <c r="D70" s="743" t="s">
        <v>4773</v>
      </c>
      <c r="E70" s="744" t="s">
        <v>3151</v>
      </c>
      <c r="F70" s="662" t="s">
        <v>3125</v>
      </c>
      <c r="G70" s="662" t="s">
        <v>3342</v>
      </c>
      <c r="H70" s="662" t="s">
        <v>545</v>
      </c>
      <c r="I70" s="662" t="s">
        <v>3343</v>
      </c>
      <c r="J70" s="662" t="s">
        <v>3344</v>
      </c>
      <c r="K70" s="662" t="s">
        <v>3345</v>
      </c>
      <c r="L70" s="663">
        <v>0</v>
      </c>
      <c r="M70" s="663">
        <v>0</v>
      </c>
      <c r="N70" s="662">
        <v>1</v>
      </c>
      <c r="O70" s="745">
        <v>1</v>
      </c>
      <c r="P70" s="663">
        <v>0</v>
      </c>
      <c r="Q70" s="678"/>
      <c r="R70" s="662">
        <v>1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7</v>
      </c>
      <c r="B71" s="662" t="s">
        <v>2791</v>
      </c>
      <c r="C71" s="662" t="s">
        <v>3128</v>
      </c>
      <c r="D71" s="743" t="s">
        <v>4773</v>
      </c>
      <c r="E71" s="744" t="s">
        <v>3151</v>
      </c>
      <c r="F71" s="662" t="s">
        <v>3125</v>
      </c>
      <c r="G71" s="662" t="s">
        <v>3346</v>
      </c>
      <c r="H71" s="662" t="s">
        <v>545</v>
      </c>
      <c r="I71" s="662" t="s">
        <v>3347</v>
      </c>
      <c r="J71" s="662" t="s">
        <v>3348</v>
      </c>
      <c r="K71" s="662" t="s">
        <v>3349</v>
      </c>
      <c r="L71" s="663">
        <v>126.59</v>
      </c>
      <c r="M71" s="663">
        <v>126.59</v>
      </c>
      <c r="N71" s="662">
        <v>1</v>
      </c>
      <c r="O71" s="745">
        <v>0.5</v>
      </c>
      <c r="P71" s="663">
        <v>126.59</v>
      </c>
      <c r="Q71" s="678">
        <v>1</v>
      </c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7</v>
      </c>
      <c r="B72" s="662" t="s">
        <v>2791</v>
      </c>
      <c r="C72" s="662" t="s">
        <v>3128</v>
      </c>
      <c r="D72" s="743" t="s">
        <v>4773</v>
      </c>
      <c r="E72" s="744" t="s">
        <v>3151</v>
      </c>
      <c r="F72" s="662" t="s">
        <v>3125</v>
      </c>
      <c r="G72" s="662" t="s">
        <v>3185</v>
      </c>
      <c r="H72" s="662" t="s">
        <v>545</v>
      </c>
      <c r="I72" s="662" t="s">
        <v>3350</v>
      </c>
      <c r="J72" s="662" t="s">
        <v>3351</v>
      </c>
      <c r="K72" s="662" t="s">
        <v>3352</v>
      </c>
      <c r="L72" s="663">
        <v>46.1</v>
      </c>
      <c r="M72" s="663">
        <v>46.1</v>
      </c>
      <c r="N72" s="662">
        <v>1</v>
      </c>
      <c r="O72" s="745">
        <v>0.5</v>
      </c>
      <c r="P72" s="663">
        <v>46.1</v>
      </c>
      <c r="Q72" s="678">
        <v>1</v>
      </c>
      <c r="R72" s="662">
        <v>1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7</v>
      </c>
      <c r="B73" s="662" t="s">
        <v>2791</v>
      </c>
      <c r="C73" s="662" t="s">
        <v>3128</v>
      </c>
      <c r="D73" s="743" t="s">
        <v>4773</v>
      </c>
      <c r="E73" s="744" t="s">
        <v>3151</v>
      </c>
      <c r="F73" s="662" t="s">
        <v>3125</v>
      </c>
      <c r="G73" s="662" t="s">
        <v>3353</v>
      </c>
      <c r="H73" s="662" t="s">
        <v>545</v>
      </c>
      <c r="I73" s="662" t="s">
        <v>1045</v>
      </c>
      <c r="J73" s="662" t="s">
        <v>1046</v>
      </c>
      <c r="K73" s="662" t="s">
        <v>3354</v>
      </c>
      <c r="L73" s="663">
        <v>59.78</v>
      </c>
      <c r="M73" s="663">
        <v>597.79999999999995</v>
      </c>
      <c r="N73" s="662">
        <v>10</v>
      </c>
      <c r="O73" s="745">
        <v>2.5</v>
      </c>
      <c r="P73" s="663">
        <v>597.79999999999995</v>
      </c>
      <c r="Q73" s="678">
        <v>1</v>
      </c>
      <c r="R73" s="662">
        <v>10</v>
      </c>
      <c r="S73" s="678">
        <v>1</v>
      </c>
      <c r="T73" s="745">
        <v>2.5</v>
      </c>
      <c r="U73" s="701">
        <v>1</v>
      </c>
    </row>
    <row r="74" spans="1:21" ht="14.4" customHeight="1" x14ac:dyDescent="0.3">
      <c r="A74" s="661">
        <v>7</v>
      </c>
      <c r="B74" s="662" t="s">
        <v>2791</v>
      </c>
      <c r="C74" s="662" t="s">
        <v>3128</v>
      </c>
      <c r="D74" s="743" t="s">
        <v>4773</v>
      </c>
      <c r="E74" s="744" t="s">
        <v>3151</v>
      </c>
      <c r="F74" s="662" t="s">
        <v>3125</v>
      </c>
      <c r="G74" s="662" t="s">
        <v>3189</v>
      </c>
      <c r="H74" s="662" t="s">
        <v>545</v>
      </c>
      <c r="I74" s="662" t="s">
        <v>3355</v>
      </c>
      <c r="J74" s="662" t="s">
        <v>3289</v>
      </c>
      <c r="K74" s="662" t="s">
        <v>3356</v>
      </c>
      <c r="L74" s="663">
        <v>205.84</v>
      </c>
      <c r="M74" s="663">
        <v>411.68</v>
      </c>
      <c r="N74" s="662">
        <v>2</v>
      </c>
      <c r="O74" s="745">
        <v>0.5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7</v>
      </c>
      <c r="B75" s="662" t="s">
        <v>2791</v>
      </c>
      <c r="C75" s="662" t="s">
        <v>3128</v>
      </c>
      <c r="D75" s="743" t="s">
        <v>4773</v>
      </c>
      <c r="E75" s="744" t="s">
        <v>3151</v>
      </c>
      <c r="F75" s="662" t="s">
        <v>3125</v>
      </c>
      <c r="G75" s="662" t="s">
        <v>3297</v>
      </c>
      <c r="H75" s="662" t="s">
        <v>545</v>
      </c>
      <c r="I75" s="662" t="s">
        <v>2403</v>
      </c>
      <c r="J75" s="662" t="s">
        <v>2404</v>
      </c>
      <c r="K75" s="662" t="s">
        <v>3357</v>
      </c>
      <c r="L75" s="663">
        <v>25.6</v>
      </c>
      <c r="M75" s="663">
        <v>25.6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7</v>
      </c>
      <c r="B76" s="662" t="s">
        <v>2791</v>
      </c>
      <c r="C76" s="662" t="s">
        <v>3128</v>
      </c>
      <c r="D76" s="743" t="s">
        <v>4773</v>
      </c>
      <c r="E76" s="744" t="s">
        <v>3151</v>
      </c>
      <c r="F76" s="662" t="s">
        <v>3125</v>
      </c>
      <c r="G76" s="662" t="s">
        <v>3358</v>
      </c>
      <c r="H76" s="662" t="s">
        <v>545</v>
      </c>
      <c r="I76" s="662" t="s">
        <v>3359</v>
      </c>
      <c r="J76" s="662" t="s">
        <v>3360</v>
      </c>
      <c r="K76" s="662" t="s">
        <v>3361</v>
      </c>
      <c r="L76" s="663">
        <v>79.069999999999993</v>
      </c>
      <c r="M76" s="663">
        <v>632.55999999999995</v>
      </c>
      <c r="N76" s="662">
        <v>8</v>
      </c>
      <c r="O76" s="745">
        <v>2.5</v>
      </c>
      <c r="P76" s="663">
        <v>632.55999999999995</v>
      </c>
      <c r="Q76" s="678">
        <v>1</v>
      </c>
      <c r="R76" s="662">
        <v>8</v>
      </c>
      <c r="S76" s="678">
        <v>1</v>
      </c>
      <c r="T76" s="745">
        <v>2.5</v>
      </c>
      <c r="U76" s="701">
        <v>1</v>
      </c>
    </row>
    <row r="77" spans="1:21" ht="14.4" customHeight="1" x14ac:dyDescent="0.3">
      <c r="A77" s="661">
        <v>7</v>
      </c>
      <c r="B77" s="662" t="s">
        <v>2791</v>
      </c>
      <c r="C77" s="662" t="s">
        <v>3128</v>
      </c>
      <c r="D77" s="743" t="s">
        <v>4773</v>
      </c>
      <c r="E77" s="744" t="s">
        <v>3151</v>
      </c>
      <c r="F77" s="662" t="s">
        <v>3125</v>
      </c>
      <c r="G77" s="662" t="s">
        <v>3322</v>
      </c>
      <c r="H77" s="662" t="s">
        <v>635</v>
      </c>
      <c r="I77" s="662" t="s">
        <v>3323</v>
      </c>
      <c r="J77" s="662" t="s">
        <v>2893</v>
      </c>
      <c r="K77" s="662" t="s">
        <v>3324</v>
      </c>
      <c r="L77" s="663">
        <v>133.94</v>
      </c>
      <c r="M77" s="663">
        <v>401.82</v>
      </c>
      <c r="N77" s="662">
        <v>3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7</v>
      </c>
      <c r="B78" s="662" t="s">
        <v>2791</v>
      </c>
      <c r="C78" s="662" t="s">
        <v>3128</v>
      </c>
      <c r="D78" s="743" t="s">
        <v>4773</v>
      </c>
      <c r="E78" s="744" t="s">
        <v>3153</v>
      </c>
      <c r="F78" s="662" t="s">
        <v>3125</v>
      </c>
      <c r="G78" s="662" t="s">
        <v>3362</v>
      </c>
      <c r="H78" s="662" t="s">
        <v>545</v>
      </c>
      <c r="I78" s="662" t="s">
        <v>3363</v>
      </c>
      <c r="J78" s="662" t="s">
        <v>3364</v>
      </c>
      <c r="K78" s="662" t="s">
        <v>3365</v>
      </c>
      <c r="L78" s="663">
        <v>46.75</v>
      </c>
      <c r="M78" s="663">
        <v>93.5</v>
      </c>
      <c r="N78" s="662">
        <v>2</v>
      </c>
      <c r="O78" s="745">
        <v>2</v>
      </c>
      <c r="P78" s="663">
        <v>46.75</v>
      </c>
      <c r="Q78" s="678">
        <v>0.5</v>
      </c>
      <c r="R78" s="662">
        <v>1</v>
      </c>
      <c r="S78" s="678">
        <v>0.5</v>
      </c>
      <c r="T78" s="745">
        <v>1</v>
      </c>
      <c r="U78" s="701">
        <v>0.5</v>
      </c>
    </row>
    <row r="79" spans="1:21" ht="14.4" customHeight="1" x14ac:dyDescent="0.3">
      <c r="A79" s="661">
        <v>7</v>
      </c>
      <c r="B79" s="662" t="s">
        <v>2791</v>
      </c>
      <c r="C79" s="662" t="s">
        <v>3128</v>
      </c>
      <c r="D79" s="743" t="s">
        <v>4773</v>
      </c>
      <c r="E79" s="744" t="s">
        <v>3153</v>
      </c>
      <c r="F79" s="662" t="s">
        <v>3125</v>
      </c>
      <c r="G79" s="662" t="s">
        <v>3366</v>
      </c>
      <c r="H79" s="662" t="s">
        <v>635</v>
      </c>
      <c r="I79" s="662" t="s">
        <v>3367</v>
      </c>
      <c r="J79" s="662" t="s">
        <v>3368</v>
      </c>
      <c r="K79" s="662" t="s">
        <v>3369</v>
      </c>
      <c r="L79" s="663">
        <v>0</v>
      </c>
      <c r="M79" s="663">
        <v>0</v>
      </c>
      <c r="N79" s="662">
        <v>2</v>
      </c>
      <c r="O79" s="745">
        <v>1</v>
      </c>
      <c r="P79" s="663">
        <v>0</v>
      </c>
      <c r="Q79" s="678"/>
      <c r="R79" s="662">
        <v>2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7</v>
      </c>
      <c r="B80" s="662" t="s">
        <v>2791</v>
      </c>
      <c r="C80" s="662" t="s">
        <v>3128</v>
      </c>
      <c r="D80" s="743" t="s">
        <v>4773</v>
      </c>
      <c r="E80" s="744" t="s">
        <v>3153</v>
      </c>
      <c r="F80" s="662" t="s">
        <v>3125</v>
      </c>
      <c r="G80" s="662" t="s">
        <v>3370</v>
      </c>
      <c r="H80" s="662" t="s">
        <v>635</v>
      </c>
      <c r="I80" s="662" t="s">
        <v>2178</v>
      </c>
      <c r="J80" s="662" t="s">
        <v>2179</v>
      </c>
      <c r="K80" s="662" t="s">
        <v>2961</v>
      </c>
      <c r="L80" s="663">
        <v>59.27</v>
      </c>
      <c r="M80" s="663">
        <v>59.27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7</v>
      </c>
      <c r="B81" s="662" t="s">
        <v>2791</v>
      </c>
      <c r="C81" s="662" t="s">
        <v>3128</v>
      </c>
      <c r="D81" s="743" t="s">
        <v>4773</v>
      </c>
      <c r="E81" s="744" t="s">
        <v>3153</v>
      </c>
      <c r="F81" s="662" t="s">
        <v>3125</v>
      </c>
      <c r="G81" s="662" t="s">
        <v>3371</v>
      </c>
      <c r="H81" s="662" t="s">
        <v>545</v>
      </c>
      <c r="I81" s="662" t="s">
        <v>578</v>
      </c>
      <c r="J81" s="662" t="s">
        <v>3372</v>
      </c>
      <c r="K81" s="662" t="s">
        <v>3373</v>
      </c>
      <c r="L81" s="663">
        <v>54.13</v>
      </c>
      <c r="M81" s="663">
        <v>108.26</v>
      </c>
      <c r="N81" s="662">
        <v>2</v>
      </c>
      <c r="O81" s="745">
        <v>1</v>
      </c>
      <c r="P81" s="663">
        <v>108.26</v>
      </c>
      <c r="Q81" s="678">
        <v>1</v>
      </c>
      <c r="R81" s="662">
        <v>2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7</v>
      </c>
      <c r="B82" s="662" t="s">
        <v>2791</v>
      </c>
      <c r="C82" s="662" t="s">
        <v>3128</v>
      </c>
      <c r="D82" s="743" t="s">
        <v>4773</v>
      </c>
      <c r="E82" s="744" t="s">
        <v>3157</v>
      </c>
      <c r="F82" s="662" t="s">
        <v>3125</v>
      </c>
      <c r="G82" s="662" t="s">
        <v>3374</v>
      </c>
      <c r="H82" s="662" t="s">
        <v>545</v>
      </c>
      <c r="I82" s="662" t="s">
        <v>3375</v>
      </c>
      <c r="J82" s="662" t="s">
        <v>3376</v>
      </c>
      <c r="K82" s="662" t="s">
        <v>3377</v>
      </c>
      <c r="L82" s="663">
        <v>54.81</v>
      </c>
      <c r="M82" s="663">
        <v>54.81</v>
      </c>
      <c r="N82" s="662">
        <v>1</v>
      </c>
      <c r="O82" s="745">
        <v>0.5</v>
      </c>
      <c r="P82" s="663">
        <v>54.81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7</v>
      </c>
      <c r="B83" s="662" t="s">
        <v>2791</v>
      </c>
      <c r="C83" s="662" t="s">
        <v>3128</v>
      </c>
      <c r="D83" s="743" t="s">
        <v>4773</v>
      </c>
      <c r="E83" s="744" t="s">
        <v>3157</v>
      </c>
      <c r="F83" s="662" t="s">
        <v>3125</v>
      </c>
      <c r="G83" s="662" t="s">
        <v>3272</v>
      </c>
      <c r="H83" s="662" t="s">
        <v>545</v>
      </c>
      <c r="I83" s="662" t="s">
        <v>916</v>
      </c>
      <c r="J83" s="662" t="s">
        <v>917</v>
      </c>
      <c r="K83" s="662" t="s">
        <v>3273</v>
      </c>
      <c r="L83" s="663">
        <v>107.27</v>
      </c>
      <c r="M83" s="663">
        <v>214.54</v>
      </c>
      <c r="N83" s="662">
        <v>2</v>
      </c>
      <c r="O83" s="745">
        <v>0.5</v>
      </c>
      <c r="P83" s="663">
        <v>214.54</v>
      </c>
      <c r="Q83" s="678">
        <v>1</v>
      </c>
      <c r="R83" s="662">
        <v>2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7</v>
      </c>
      <c r="B84" s="662" t="s">
        <v>2791</v>
      </c>
      <c r="C84" s="662" t="s">
        <v>3128</v>
      </c>
      <c r="D84" s="743" t="s">
        <v>4773</v>
      </c>
      <c r="E84" s="744" t="s">
        <v>3157</v>
      </c>
      <c r="F84" s="662" t="s">
        <v>3125</v>
      </c>
      <c r="G84" s="662" t="s">
        <v>3378</v>
      </c>
      <c r="H84" s="662" t="s">
        <v>545</v>
      </c>
      <c r="I84" s="662" t="s">
        <v>3379</v>
      </c>
      <c r="J84" s="662" t="s">
        <v>3380</v>
      </c>
      <c r="K84" s="662" t="s">
        <v>3381</v>
      </c>
      <c r="L84" s="663">
        <v>296.62</v>
      </c>
      <c r="M84" s="663">
        <v>296.62</v>
      </c>
      <c r="N84" s="662">
        <v>1</v>
      </c>
      <c r="O84" s="745">
        <v>0.5</v>
      </c>
      <c r="P84" s="663">
        <v>296.62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7</v>
      </c>
      <c r="B85" s="662" t="s">
        <v>2791</v>
      </c>
      <c r="C85" s="662" t="s">
        <v>3128</v>
      </c>
      <c r="D85" s="743" t="s">
        <v>4773</v>
      </c>
      <c r="E85" s="744" t="s">
        <v>3157</v>
      </c>
      <c r="F85" s="662" t="s">
        <v>3125</v>
      </c>
      <c r="G85" s="662" t="s">
        <v>3189</v>
      </c>
      <c r="H85" s="662" t="s">
        <v>545</v>
      </c>
      <c r="I85" s="662" t="s">
        <v>3382</v>
      </c>
      <c r="J85" s="662" t="s">
        <v>3383</v>
      </c>
      <c r="K85" s="662" t="s">
        <v>3384</v>
      </c>
      <c r="L85" s="663">
        <v>0</v>
      </c>
      <c r="M85" s="663">
        <v>0</v>
      </c>
      <c r="N85" s="662">
        <v>1</v>
      </c>
      <c r="O85" s="745">
        <v>0.5</v>
      </c>
      <c r="P85" s="663">
        <v>0</v>
      </c>
      <c r="Q85" s="678"/>
      <c r="R85" s="662">
        <v>1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7</v>
      </c>
      <c r="B86" s="662" t="s">
        <v>2791</v>
      </c>
      <c r="C86" s="662" t="s">
        <v>3128</v>
      </c>
      <c r="D86" s="743" t="s">
        <v>4773</v>
      </c>
      <c r="E86" s="744" t="s">
        <v>3157</v>
      </c>
      <c r="F86" s="662" t="s">
        <v>3125</v>
      </c>
      <c r="G86" s="662" t="s">
        <v>3189</v>
      </c>
      <c r="H86" s="662" t="s">
        <v>545</v>
      </c>
      <c r="I86" s="662" t="s">
        <v>3190</v>
      </c>
      <c r="J86" s="662" t="s">
        <v>820</v>
      </c>
      <c r="K86" s="662" t="s">
        <v>3191</v>
      </c>
      <c r="L86" s="663">
        <v>185.26</v>
      </c>
      <c r="M86" s="663">
        <v>370.52</v>
      </c>
      <c r="N86" s="662">
        <v>2</v>
      </c>
      <c r="O86" s="745">
        <v>1.5</v>
      </c>
      <c r="P86" s="663">
        <v>370.52</v>
      </c>
      <c r="Q86" s="678">
        <v>1</v>
      </c>
      <c r="R86" s="662">
        <v>2</v>
      </c>
      <c r="S86" s="678">
        <v>1</v>
      </c>
      <c r="T86" s="745">
        <v>1.5</v>
      </c>
      <c r="U86" s="701">
        <v>1</v>
      </c>
    </row>
    <row r="87" spans="1:21" ht="14.4" customHeight="1" x14ac:dyDescent="0.3">
      <c r="A87" s="661">
        <v>7</v>
      </c>
      <c r="B87" s="662" t="s">
        <v>2791</v>
      </c>
      <c r="C87" s="662" t="s">
        <v>3128</v>
      </c>
      <c r="D87" s="743" t="s">
        <v>4773</v>
      </c>
      <c r="E87" s="744" t="s">
        <v>3157</v>
      </c>
      <c r="F87" s="662" t="s">
        <v>3125</v>
      </c>
      <c r="G87" s="662" t="s">
        <v>3385</v>
      </c>
      <c r="H87" s="662" t="s">
        <v>545</v>
      </c>
      <c r="I87" s="662" t="s">
        <v>858</v>
      </c>
      <c r="J87" s="662" t="s">
        <v>3386</v>
      </c>
      <c r="K87" s="662" t="s">
        <v>3387</v>
      </c>
      <c r="L87" s="663">
        <v>0</v>
      </c>
      <c r="M87" s="663">
        <v>0</v>
      </c>
      <c r="N87" s="662">
        <v>4</v>
      </c>
      <c r="O87" s="745">
        <v>1</v>
      </c>
      <c r="P87" s="663">
        <v>0</v>
      </c>
      <c r="Q87" s="678"/>
      <c r="R87" s="662">
        <v>4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7</v>
      </c>
      <c r="B88" s="662" t="s">
        <v>2791</v>
      </c>
      <c r="C88" s="662" t="s">
        <v>3128</v>
      </c>
      <c r="D88" s="743" t="s">
        <v>4773</v>
      </c>
      <c r="E88" s="744" t="s">
        <v>3157</v>
      </c>
      <c r="F88" s="662" t="s">
        <v>3125</v>
      </c>
      <c r="G88" s="662" t="s">
        <v>3388</v>
      </c>
      <c r="H88" s="662" t="s">
        <v>545</v>
      </c>
      <c r="I88" s="662" t="s">
        <v>3389</v>
      </c>
      <c r="J88" s="662" t="s">
        <v>3390</v>
      </c>
      <c r="K88" s="662" t="s">
        <v>3391</v>
      </c>
      <c r="L88" s="663">
        <v>0</v>
      </c>
      <c r="M88" s="663">
        <v>0</v>
      </c>
      <c r="N88" s="662">
        <v>2</v>
      </c>
      <c r="O88" s="745">
        <v>1</v>
      </c>
      <c r="P88" s="663">
        <v>0</v>
      </c>
      <c r="Q88" s="678"/>
      <c r="R88" s="662">
        <v>2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7</v>
      </c>
      <c r="B89" s="662" t="s">
        <v>2791</v>
      </c>
      <c r="C89" s="662" t="s">
        <v>3128</v>
      </c>
      <c r="D89" s="743" t="s">
        <v>4773</v>
      </c>
      <c r="E89" s="744" t="s">
        <v>3157</v>
      </c>
      <c r="F89" s="662" t="s">
        <v>3125</v>
      </c>
      <c r="G89" s="662" t="s">
        <v>3237</v>
      </c>
      <c r="H89" s="662" t="s">
        <v>545</v>
      </c>
      <c r="I89" s="662" t="s">
        <v>3319</v>
      </c>
      <c r="J89" s="662" t="s">
        <v>3320</v>
      </c>
      <c r="K89" s="662" t="s">
        <v>3321</v>
      </c>
      <c r="L89" s="663">
        <v>0</v>
      </c>
      <c r="M89" s="663">
        <v>0</v>
      </c>
      <c r="N89" s="662">
        <v>1</v>
      </c>
      <c r="O89" s="745">
        <v>0.5</v>
      </c>
      <c r="P89" s="663">
        <v>0</v>
      </c>
      <c r="Q89" s="678"/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7</v>
      </c>
      <c r="B90" s="662" t="s">
        <v>2791</v>
      </c>
      <c r="C90" s="662" t="s">
        <v>3128</v>
      </c>
      <c r="D90" s="743" t="s">
        <v>4773</v>
      </c>
      <c r="E90" s="744" t="s">
        <v>3161</v>
      </c>
      <c r="F90" s="662" t="s">
        <v>3125</v>
      </c>
      <c r="G90" s="662" t="s">
        <v>3392</v>
      </c>
      <c r="H90" s="662" t="s">
        <v>545</v>
      </c>
      <c r="I90" s="662" t="s">
        <v>3393</v>
      </c>
      <c r="J90" s="662" t="s">
        <v>3394</v>
      </c>
      <c r="K90" s="662" t="s">
        <v>3395</v>
      </c>
      <c r="L90" s="663">
        <v>126.57</v>
      </c>
      <c r="M90" s="663">
        <v>126.57</v>
      </c>
      <c r="N90" s="662">
        <v>1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7</v>
      </c>
      <c r="B91" s="662" t="s">
        <v>2791</v>
      </c>
      <c r="C91" s="662" t="s">
        <v>3128</v>
      </c>
      <c r="D91" s="743" t="s">
        <v>4773</v>
      </c>
      <c r="E91" s="744" t="s">
        <v>3161</v>
      </c>
      <c r="F91" s="662" t="s">
        <v>3125</v>
      </c>
      <c r="G91" s="662" t="s">
        <v>3272</v>
      </c>
      <c r="H91" s="662" t="s">
        <v>545</v>
      </c>
      <c r="I91" s="662" t="s">
        <v>916</v>
      </c>
      <c r="J91" s="662" t="s">
        <v>917</v>
      </c>
      <c r="K91" s="662" t="s">
        <v>3273</v>
      </c>
      <c r="L91" s="663">
        <v>107.27</v>
      </c>
      <c r="M91" s="663">
        <v>214.54</v>
      </c>
      <c r="N91" s="662">
        <v>2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7</v>
      </c>
      <c r="B92" s="662" t="s">
        <v>2791</v>
      </c>
      <c r="C92" s="662" t="s">
        <v>3128</v>
      </c>
      <c r="D92" s="743" t="s">
        <v>4773</v>
      </c>
      <c r="E92" s="744" t="s">
        <v>3161</v>
      </c>
      <c r="F92" s="662" t="s">
        <v>3125</v>
      </c>
      <c r="G92" s="662" t="s">
        <v>3396</v>
      </c>
      <c r="H92" s="662" t="s">
        <v>545</v>
      </c>
      <c r="I92" s="662" t="s">
        <v>3397</v>
      </c>
      <c r="J92" s="662" t="s">
        <v>3153</v>
      </c>
      <c r="K92" s="662"/>
      <c r="L92" s="663">
        <v>0</v>
      </c>
      <c r="M92" s="663">
        <v>0</v>
      </c>
      <c r="N92" s="662">
        <v>1</v>
      </c>
      <c r="O92" s="745">
        <v>1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7</v>
      </c>
      <c r="B93" s="662" t="s">
        <v>2791</v>
      </c>
      <c r="C93" s="662" t="s">
        <v>3128</v>
      </c>
      <c r="D93" s="743" t="s">
        <v>4773</v>
      </c>
      <c r="E93" s="744" t="s">
        <v>3161</v>
      </c>
      <c r="F93" s="662" t="s">
        <v>3125</v>
      </c>
      <c r="G93" s="662" t="s">
        <v>3398</v>
      </c>
      <c r="H93" s="662" t="s">
        <v>545</v>
      </c>
      <c r="I93" s="662" t="s">
        <v>3399</v>
      </c>
      <c r="J93" s="662" t="s">
        <v>1238</v>
      </c>
      <c r="K93" s="662" t="s">
        <v>3400</v>
      </c>
      <c r="L93" s="663">
        <v>27.28</v>
      </c>
      <c r="M93" s="663">
        <v>27.28</v>
      </c>
      <c r="N93" s="662">
        <v>1</v>
      </c>
      <c r="O93" s="745">
        <v>0.5</v>
      </c>
      <c r="P93" s="663">
        <v>27.28</v>
      </c>
      <c r="Q93" s="678">
        <v>1</v>
      </c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7</v>
      </c>
      <c r="B94" s="662" t="s">
        <v>2791</v>
      </c>
      <c r="C94" s="662" t="s">
        <v>3128</v>
      </c>
      <c r="D94" s="743" t="s">
        <v>4773</v>
      </c>
      <c r="E94" s="744" t="s">
        <v>3161</v>
      </c>
      <c r="F94" s="662" t="s">
        <v>3125</v>
      </c>
      <c r="G94" s="662" t="s">
        <v>3401</v>
      </c>
      <c r="H94" s="662" t="s">
        <v>545</v>
      </c>
      <c r="I94" s="662" t="s">
        <v>974</v>
      </c>
      <c r="J94" s="662" t="s">
        <v>3402</v>
      </c>
      <c r="K94" s="662" t="s">
        <v>3403</v>
      </c>
      <c r="L94" s="663">
        <v>0</v>
      </c>
      <c r="M94" s="663">
        <v>0</v>
      </c>
      <c r="N94" s="662">
        <v>3</v>
      </c>
      <c r="O94" s="745">
        <v>2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7</v>
      </c>
      <c r="B95" s="662" t="s">
        <v>2791</v>
      </c>
      <c r="C95" s="662" t="s">
        <v>3128</v>
      </c>
      <c r="D95" s="743" t="s">
        <v>4773</v>
      </c>
      <c r="E95" s="744" t="s">
        <v>3161</v>
      </c>
      <c r="F95" s="662" t="s">
        <v>3125</v>
      </c>
      <c r="G95" s="662" t="s">
        <v>3370</v>
      </c>
      <c r="H95" s="662" t="s">
        <v>635</v>
      </c>
      <c r="I95" s="662" t="s">
        <v>3404</v>
      </c>
      <c r="J95" s="662" t="s">
        <v>2176</v>
      </c>
      <c r="K95" s="662" t="s">
        <v>3405</v>
      </c>
      <c r="L95" s="663">
        <v>46.07</v>
      </c>
      <c r="M95" s="663">
        <v>46.07</v>
      </c>
      <c r="N95" s="662">
        <v>1</v>
      </c>
      <c r="O95" s="745">
        <v>1</v>
      </c>
      <c r="P95" s="663">
        <v>46.07</v>
      </c>
      <c r="Q95" s="678">
        <v>1</v>
      </c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7</v>
      </c>
      <c r="B96" s="662" t="s">
        <v>2791</v>
      </c>
      <c r="C96" s="662" t="s">
        <v>3128</v>
      </c>
      <c r="D96" s="743" t="s">
        <v>4773</v>
      </c>
      <c r="E96" s="744" t="s">
        <v>3161</v>
      </c>
      <c r="F96" s="662" t="s">
        <v>3125</v>
      </c>
      <c r="G96" s="662" t="s">
        <v>3406</v>
      </c>
      <c r="H96" s="662" t="s">
        <v>635</v>
      </c>
      <c r="I96" s="662" t="s">
        <v>3407</v>
      </c>
      <c r="J96" s="662" t="s">
        <v>3408</v>
      </c>
      <c r="K96" s="662" t="s">
        <v>3409</v>
      </c>
      <c r="L96" s="663">
        <v>177.82</v>
      </c>
      <c r="M96" s="663">
        <v>177.82</v>
      </c>
      <c r="N96" s="662">
        <v>1</v>
      </c>
      <c r="O96" s="745">
        <v>1</v>
      </c>
      <c r="P96" s="663">
        <v>177.82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7</v>
      </c>
      <c r="B97" s="662" t="s">
        <v>2791</v>
      </c>
      <c r="C97" s="662" t="s">
        <v>3128</v>
      </c>
      <c r="D97" s="743" t="s">
        <v>4773</v>
      </c>
      <c r="E97" s="744" t="s">
        <v>3161</v>
      </c>
      <c r="F97" s="662" t="s">
        <v>3125</v>
      </c>
      <c r="G97" s="662" t="s">
        <v>3189</v>
      </c>
      <c r="H97" s="662" t="s">
        <v>545</v>
      </c>
      <c r="I97" s="662" t="s">
        <v>3410</v>
      </c>
      <c r="J97" s="662" t="s">
        <v>820</v>
      </c>
      <c r="K97" s="662" t="s">
        <v>3411</v>
      </c>
      <c r="L97" s="663">
        <v>57.64</v>
      </c>
      <c r="M97" s="663">
        <v>115.28</v>
      </c>
      <c r="N97" s="662">
        <v>2</v>
      </c>
      <c r="O97" s="745">
        <v>1</v>
      </c>
      <c r="P97" s="663">
        <v>115.28</v>
      </c>
      <c r="Q97" s="678">
        <v>1</v>
      </c>
      <c r="R97" s="662">
        <v>2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7</v>
      </c>
      <c r="B98" s="662" t="s">
        <v>2791</v>
      </c>
      <c r="C98" s="662" t="s">
        <v>3128</v>
      </c>
      <c r="D98" s="743" t="s">
        <v>4773</v>
      </c>
      <c r="E98" s="744" t="s">
        <v>3161</v>
      </c>
      <c r="F98" s="662" t="s">
        <v>3125</v>
      </c>
      <c r="G98" s="662" t="s">
        <v>3293</v>
      </c>
      <c r="H98" s="662" t="s">
        <v>545</v>
      </c>
      <c r="I98" s="662" t="s">
        <v>3412</v>
      </c>
      <c r="J98" s="662" t="s">
        <v>3413</v>
      </c>
      <c r="K98" s="662" t="s">
        <v>3414</v>
      </c>
      <c r="L98" s="663">
        <v>24.78</v>
      </c>
      <c r="M98" s="663">
        <v>74.34</v>
      </c>
      <c r="N98" s="662">
        <v>3</v>
      </c>
      <c r="O98" s="745">
        <v>0.5</v>
      </c>
      <c r="P98" s="663">
        <v>74.34</v>
      </c>
      <c r="Q98" s="678">
        <v>1</v>
      </c>
      <c r="R98" s="662">
        <v>3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7</v>
      </c>
      <c r="B99" s="662" t="s">
        <v>2791</v>
      </c>
      <c r="C99" s="662" t="s">
        <v>3128</v>
      </c>
      <c r="D99" s="743" t="s">
        <v>4773</v>
      </c>
      <c r="E99" s="744" t="s">
        <v>3161</v>
      </c>
      <c r="F99" s="662" t="s">
        <v>3125</v>
      </c>
      <c r="G99" s="662" t="s">
        <v>3415</v>
      </c>
      <c r="H99" s="662" t="s">
        <v>545</v>
      </c>
      <c r="I99" s="662" t="s">
        <v>2427</v>
      </c>
      <c r="J99" s="662" t="s">
        <v>2991</v>
      </c>
      <c r="K99" s="662" t="s">
        <v>2992</v>
      </c>
      <c r="L99" s="663">
        <v>65.75</v>
      </c>
      <c r="M99" s="663">
        <v>1315</v>
      </c>
      <c r="N99" s="662">
        <v>20</v>
      </c>
      <c r="O99" s="745">
        <v>2</v>
      </c>
      <c r="P99" s="663">
        <v>1315</v>
      </c>
      <c r="Q99" s="678">
        <v>1</v>
      </c>
      <c r="R99" s="662">
        <v>20</v>
      </c>
      <c r="S99" s="678">
        <v>1</v>
      </c>
      <c r="T99" s="745">
        <v>2</v>
      </c>
      <c r="U99" s="701">
        <v>1</v>
      </c>
    </row>
    <row r="100" spans="1:21" ht="14.4" customHeight="1" x14ac:dyDescent="0.3">
      <c r="A100" s="661">
        <v>7</v>
      </c>
      <c r="B100" s="662" t="s">
        <v>2791</v>
      </c>
      <c r="C100" s="662" t="s">
        <v>3128</v>
      </c>
      <c r="D100" s="743" t="s">
        <v>4773</v>
      </c>
      <c r="E100" s="744" t="s">
        <v>3164</v>
      </c>
      <c r="F100" s="662" t="s">
        <v>3125</v>
      </c>
      <c r="G100" s="662" t="s">
        <v>3210</v>
      </c>
      <c r="H100" s="662" t="s">
        <v>545</v>
      </c>
      <c r="I100" s="662" t="s">
        <v>960</v>
      </c>
      <c r="J100" s="662" t="s">
        <v>961</v>
      </c>
      <c r="K100" s="662" t="s">
        <v>3416</v>
      </c>
      <c r="L100" s="663">
        <v>0</v>
      </c>
      <c r="M100" s="663">
        <v>0</v>
      </c>
      <c r="N100" s="662">
        <v>1</v>
      </c>
      <c r="O100" s="745">
        <v>1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7</v>
      </c>
      <c r="B101" s="662" t="s">
        <v>2791</v>
      </c>
      <c r="C101" s="662" t="s">
        <v>3128</v>
      </c>
      <c r="D101" s="743" t="s">
        <v>4773</v>
      </c>
      <c r="E101" s="744" t="s">
        <v>3164</v>
      </c>
      <c r="F101" s="662" t="s">
        <v>3125</v>
      </c>
      <c r="G101" s="662" t="s">
        <v>3417</v>
      </c>
      <c r="H101" s="662" t="s">
        <v>545</v>
      </c>
      <c r="I101" s="662" t="s">
        <v>3418</v>
      </c>
      <c r="J101" s="662" t="s">
        <v>3419</v>
      </c>
      <c r="K101" s="662" t="s">
        <v>3420</v>
      </c>
      <c r="L101" s="663">
        <v>0</v>
      </c>
      <c r="M101" s="663">
        <v>0</v>
      </c>
      <c r="N101" s="662">
        <v>33</v>
      </c>
      <c r="O101" s="745">
        <v>31</v>
      </c>
      <c r="P101" s="663">
        <v>0</v>
      </c>
      <c r="Q101" s="678"/>
      <c r="R101" s="662">
        <v>32</v>
      </c>
      <c r="S101" s="678">
        <v>0.96969696969696972</v>
      </c>
      <c r="T101" s="745">
        <v>30</v>
      </c>
      <c r="U101" s="701">
        <v>0.967741935483871</v>
      </c>
    </row>
    <row r="102" spans="1:21" ht="14.4" customHeight="1" x14ac:dyDescent="0.3">
      <c r="A102" s="661">
        <v>7</v>
      </c>
      <c r="B102" s="662" t="s">
        <v>2791</v>
      </c>
      <c r="C102" s="662" t="s">
        <v>3128</v>
      </c>
      <c r="D102" s="743" t="s">
        <v>4773</v>
      </c>
      <c r="E102" s="744" t="s">
        <v>3164</v>
      </c>
      <c r="F102" s="662" t="s">
        <v>3125</v>
      </c>
      <c r="G102" s="662" t="s">
        <v>3417</v>
      </c>
      <c r="H102" s="662" t="s">
        <v>545</v>
      </c>
      <c r="I102" s="662" t="s">
        <v>3421</v>
      </c>
      <c r="J102" s="662" t="s">
        <v>3419</v>
      </c>
      <c r="K102" s="662" t="s">
        <v>3420</v>
      </c>
      <c r="L102" s="663">
        <v>281.88</v>
      </c>
      <c r="M102" s="663">
        <v>1127.52</v>
      </c>
      <c r="N102" s="662">
        <v>4</v>
      </c>
      <c r="O102" s="745">
        <v>4</v>
      </c>
      <c r="P102" s="663">
        <v>1127.52</v>
      </c>
      <c r="Q102" s="678">
        <v>1</v>
      </c>
      <c r="R102" s="662">
        <v>4</v>
      </c>
      <c r="S102" s="678">
        <v>1</v>
      </c>
      <c r="T102" s="745">
        <v>4</v>
      </c>
      <c r="U102" s="701">
        <v>1</v>
      </c>
    </row>
    <row r="103" spans="1:21" ht="14.4" customHeight="1" x14ac:dyDescent="0.3">
      <c r="A103" s="661">
        <v>7</v>
      </c>
      <c r="B103" s="662" t="s">
        <v>2791</v>
      </c>
      <c r="C103" s="662" t="s">
        <v>3128</v>
      </c>
      <c r="D103" s="743" t="s">
        <v>4773</v>
      </c>
      <c r="E103" s="744" t="s">
        <v>3164</v>
      </c>
      <c r="F103" s="662" t="s">
        <v>3125</v>
      </c>
      <c r="G103" s="662" t="s">
        <v>3422</v>
      </c>
      <c r="H103" s="662" t="s">
        <v>545</v>
      </c>
      <c r="I103" s="662" t="s">
        <v>3423</v>
      </c>
      <c r="J103" s="662" t="s">
        <v>3424</v>
      </c>
      <c r="K103" s="662" t="s">
        <v>3425</v>
      </c>
      <c r="L103" s="663">
        <v>0</v>
      </c>
      <c r="M103" s="663">
        <v>0</v>
      </c>
      <c r="N103" s="662">
        <v>1</v>
      </c>
      <c r="O103" s="745">
        <v>0.5</v>
      </c>
      <c r="P103" s="663">
        <v>0</v>
      </c>
      <c r="Q103" s="678"/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7</v>
      </c>
      <c r="B104" s="662" t="s">
        <v>2791</v>
      </c>
      <c r="C104" s="662" t="s">
        <v>3128</v>
      </c>
      <c r="D104" s="743" t="s">
        <v>4773</v>
      </c>
      <c r="E104" s="744" t="s">
        <v>3164</v>
      </c>
      <c r="F104" s="662" t="s">
        <v>3125</v>
      </c>
      <c r="G104" s="662" t="s">
        <v>3426</v>
      </c>
      <c r="H104" s="662" t="s">
        <v>545</v>
      </c>
      <c r="I104" s="662" t="s">
        <v>3427</v>
      </c>
      <c r="J104" s="662" t="s">
        <v>3428</v>
      </c>
      <c r="K104" s="662" t="s">
        <v>2927</v>
      </c>
      <c r="L104" s="663">
        <v>82.17</v>
      </c>
      <c r="M104" s="663">
        <v>164.34</v>
      </c>
      <c r="N104" s="662">
        <v>2</v>
      </c>
      <c r="O104" s="745">
        <v>0.5</v>
      </c>
      <c r="P104" s="663">
        <v>164.34</v>
      </c>
      <c r="Q104" s="678">
        <v>1</v>
      </c>
      <c r="R104" s="662">
        <v>2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7</v>
      </c>
      <c r="B105" s="662" t="s">
        <v>2791</v>
      </c>
      <c r="C105" s="662" t="s">
        <v>3128</v>
      </c>
      <c r="D105" s="743" t="s">
        <v>4773</v>
      </c>
      <c r="E105" s="744" t="s">
        <v>3164</v>
      </c>
      <c r="F105" s="662" t="s">
        <v>3125</v>
      </c>
      <c r="G105" s="662" t="s">
        <v>3429</v>
      </c>
      <c r="H105" s="662" t="s">
        <v>635</v>
      </c>
      <c r="I105" s="662" t="s">
        <v>2048</v>
      </c>
      <c r="J105" s="662" t="s">
        <v>2951</v>
      </c>
      <c r="K105" s="662" t="s">
        <v>2948</v>
      </c>
      <c r="L105" s="663">
        <v>181.13</v>
      </c>
      <c r="M105" s="663">
        <v>181.13</v>
      </c>
      <c r="N105" s="662">
        <v>1</v>
      </c>
      <c r="O105" s="745">
        <v>0.5</v>
      </c>
      <c r="P105" s="663">
        <v>181.13</v>
      </c>
      <c r="Q105" s="678">
        <v>1</v>
      </c>
      <c r="R105" s="662">
        <v>1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7</v>
      </c>
      <c r="B106" s="662" t="s">
        <v>2791</v>
      </c>
      <c r="C106" s="662" t="s">
        <v>3128</v>
      </c>
      <c r="D106" s="743" t="s">
        <v>4773</v>
      </c>
      <c r="E106" s="744" t="s">
        <v>3164</v>
      </c>
      <c r="F106" s="662" t="s">
        <v>3125</v>
      </c>
      <c r="G106" s="662" t="s">
        <v>3430</v>
      </c>
      <c r="H106" s="662" t="s">
        <v>545</v>
      </c>
      <c r="I106" s="662" t="s">
        <v>3431</v>
      </c>
      <c r="J106" s="662" t="s">
        <v>3432</v>
      </c>
      <c r="K106" s="662" t="s">
        <v>3433</v>
      </c>
      <c r="L106" s="663">
        <v>38.56</v>
      </c>
      <c r="M106" s="663">
        <v>38.56</v>
      </c>
      <c r="N106" s="662">
        <v>1</v>
      </c>
      <c r="O106" s="745">
        <v>0.5</v>
      </c>
      <c r="P106" s="663">
        <v>38.56</v>
      </c>
      <c r="Q106" s="678">
        <v>1</v>
      </c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7</v>
      </c>
      <c r="B107" s="662" t="s">
        <v>2791</v>
      </c>
      <c r="C107" s="662" t="s">
        <v>3128</v>
      </c>
      <c r="D107" s="743" t="s">
        <v>4773</v>
      </c>
      <c r="E107" s="744" t="s">
        <v>3164</v>
      </c>
      <c r="F107" s="662" t="s">
        <v>3125</v>
      </c>
      <c r="G107" s="662" t="s">
        <v>3434</v>
      </c>
      <c r="H107" s="662" t="s">
        <v>545</v>
      </c>
      <c r="I107" s="662" t="s">
        <v>3435</v>
      </c>
      <c r="J107" s="662" t="s">
        <v>3436</v>
      </c>
      <c r="K107" s="662" t="s">
        <v>3437</v>
      </c>
      <c r="L107" s="663">
        <v>187.92</v>
      </c>
      <c r="M107" s="663">
        <v>1127.52</v>
      </c>
      <c r="N107" s="662">
        <v>6</v>
      </c>
      <c r="O107" s="745">
        <v>5</v>
      </c>
      <c r="P107" s="663">
        <v>1127.52</v>
      </c>
      <c r="Q107" s="678">
        <v>1</v>
      </c>
      <c r="R107" s="662">
        <v>6</v>
      </c>
      <c r="S107" s="678">
        <v>1</v>
      </c>
      <c r="T107" s="745">
        <v>5</v>
      </c>
      <c r="U107" s="701">
        <v>1</v>
      </c>
    </row>
    <row r="108" spans="1:21" ht="14.4" customHeight="1" x14ac:dyDescent="0.3">
      <c r="A108" s="661">
        <v>7</v>
      </c>
      <c r="B108" s="662" t="s">
        <v>2791</v>
      </c>
      <c r="C108" s="662" t="s">
        <v>3128</v>
      </c>
      <c r="D108" s="743" t="s">
        <v>4773</v>
      </c>
      <c r="E108" s="744" t="s">
        <v>3165</v>
      </c>
      <c r="F108" s="662" t="s">
        <v>3125</v>
      </c>
      <c r="G108" s="662" t="s">
        <v>3438</v>
      </c>
      <c r="H108" s="662" t="s">
        <v>545</v>
      </c>
      <c r="I108" s="662" t="s">
        <v>3439</v>
      </c>
      <c r="J108" s="662" t="s">
        <v>3440</v>
      </c>
      <c r="K108" s="662" t="s">
        <v>3441</v>
      </c>
      <c r="L108" s="663">
        <v>263.26</v>
      </c>
      <c r="M108" s="663">
        <v>526.52</v>
      </c>
      <c r="N108" s="662">
        <v>2</v>
      </c>
      <c r="O108" s="745">
        <v>1</v>
      </c>
      <c r="P108" s="663">
        <v>526.52</v>
      </c>
      <c r="Q108" s="678">
        <v>1</v>
      </c>
      <c r="R108" s="662">
        <v>2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7</v>
      </c>
      <c r="B109" s="662" t="s">
        <v>2791</v>
      </c>
      <c r="C109" s="662" t="s">
        <v>3128</v>
      </c>
      <c r="D109" s="743" t="s">
        <v>4773</v>
      </c>
      <c r="E109" s="744" t="s">
        <v>3165</v>
      </c>
      <c r="F109" s="662" t="s">
        <v>3125</v>
      </c>
      <c r="G109" s="662" t="s">
        <v>3202</v>
      </c>
      <c r="H109" s="662" t="s">
        <v>635</v>
      </c>
      <c r="I109" s="662" t="s">
        <v>3442</v>
      </c>
      <c r="J109" s="662" t="s">
        <v>3204</v>
      </c>
      <c r="K109" s="662" t="s">
        <v>3443</v>
      </c>
      <c r="L109" s="663">
        <v>70.540000000000006</v>
      </c>
      <c r="M109" s="663">
        <v>141.08000000000001</v>
      </c>
      <c r="N109" s="662">
        <v>2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7</v>
      </c>
      <c r="B110" s="662" t="s">
        <v>2791</v>
      </c>
      <c r="C110" s="662" t="s">
        <v>3128</v>
      </c>
      <c r="D110" s="743" t="s">
        <v>4773</v>
      </c>
      <c r="E110" s="744" t="s">
        <v>3165</v>
      </c>
      <c r="F110" s="662" t="s">
        <v>3125</v>
      </c>
      <c r="G110" s="662" t="s">
        <v>3444</v>
      </c>
      <c r="H110" s="662" t="s">
        <v>545</v>
      </c>
      <c r="I110" s="662" t="s">
        <v>3445</v>
      </c>
      <c r="J110" s="662" t="s">
        <v>3446</v>
      </c>
      <c r="K110" s="662" t="s">
        <v>3447</v>
      </c>
      <c r="L110" s="663">
        <v>0</v>
      </c>
      <c r="M110" s="663">
        <v>0</v>
      </c>
      <c r="N110" s="662">
        <v>2</v>
      </c>
      <c r="O110" s="745">
        <v>0.5</v>
      </c>
      <c r="P110" s="663">
        <v>0</v>
      </c>
      <c r="Q110" s="678"/>
      <c r="R110" s="662">
        <v>2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7</v>
      </c>
      <c r="B111" s="662" t="s">
        <v>2791</v>
      </c>
      <c r="C111" s="662" t="s">
        <v>3128</v>
      </c>
      <c r="D111" s="743" t="s">
        <v>4773</v>
      </c>
      <c r="E111" s="744" t="s">
        <v>3165</v>
      </c>
      <c r="F111" s="662" t="s">
        <v>3125</v>
      </c>
      <c r="G111" s="662" t="s">
        <v>3392</v>
      </c>
      <c r="H111" s="662" t="s">
        <v>545</v>
      </c>
      <c r="I111" s="662" t="s">
        <v>2359</v>
      </c>
      <c r="J111" s="662" t="s">
        <v>3448</v>
      </c>
      <c r="K111" s="662" t="s">
        <v>3449</v>
      </c>
      <c r="L111" s="663">
        <v>86.02</v>
      </c>
      <c r="M111" s="663">
        <v>86.02</v>
      </c>
      <c r="N111" s="662">
        <v>1</v>
      </c>
      <c r="O111" s="745">
        <v>0.5</v>
      </c>
      <c r="P111" s="663">
        <v>86.02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7</v>
      </c>
      <c r="B112" s="662" t="s">
        <v>2791</v>
      </c>
      <c r="C112" s="662" t="s">
        <v>3128</v>
      </c>
      <c r="D112" s="743" t="s">
        <v>4773</v>
      </c>
      <c r="E112" s="744" t="s">
        <v>3165</v>
      </c>
      <c r="F112" s="662" t="s">
        <v>3125</v>
      </c>
      <c r="G112" s="662" t="s">
        <v>3210</v>
      </c>
      <c r="H112" s="662" t="s">
        <v>545</v>
      </c>
      <c r="I112" s="662" t="s">
        <v>960</v>
      </c>
      <c r="J112" s="662" t="s">
        <v>961</v>
      </c>
      <c r="K112" s="662" t="s">
        <v>3416</v>
      </c>
      <c r="L112" s="663">
        <v>0</v>
      </c>
      <c r="M112" s="663">
        <v>0</v>
      </c>
      <c r="N112" s="662">
        <v>1</v>
      </c>
      <c r="O112" s="745">
        <v>1</v>
      </c>
      <c r="P112" s="663">
        <v>0</v>
      </c>
      <c r="Q112" s="678"/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7</v>
      </c>
      <c r="B113" s="662" t="s">
        <v>2791</v>
      </c>
      <c r="C113" s="662" t="s">
        <v>3128</v>
      </c>
      <c r="D113" s="743" t="s">
        <v>4773</v>
      </c>
      <c r="E113" s="744" t="s">
        <v>3165</v>
      </c>
      <c r="F113" s="662" t="s">
        <v>3125</v>
      </c>
      <c r="G113" s="662" t="s">
        <v>3213</v>
      </c>
      <c r="H113" s="662" t="s">
        <v>545</v>
      </c>
      <c r="I113" s="662" t="s">
        <v>3450</v>
      </c>
      <c r="J113" s="662" t="s">
        <v>3215</v>
      </c>
      <c r="K113" s="662" t="s">
        <v>3247</v>
      </c>
      <c r="L113" s="663">
        <v>170.52</v>
      </c>
      <c r="M113" s="663">
        <v>682.08</v>
      </c>
      <c r="N113" s="662">
        <v>4</v>
      </c>
      <c r="O113" s="745">
        <v>0.66666666666666663</v>
      </c>
      <c r="P113" s="663">
        <v>682.08</v>
      </c>
      <c r="Q113" s="678">
        <v>1</v>
      </c>
      <c r="R113" s="662">
        <v>4</v>
      </c>
      <c r="S113" s="678">
        <v>1</v>
      </c>
      <c r="T113" s="745">
        <v>0.66666666666666663</v>
      </c>
      <c r="U113" s="701">
        <v>1</v>
      </c>
    </row>
    <row r="114" spans="1:21" ht="14.4" customHeight="1" x14ac:dyDescent="0.3">
      <c r="A114" s="661">
        <v>7</v>
      </c>
      <c r="B114" s="662" t="s">
        <v>2791</v>
      </c>
      <c r="C114" s="662" t="s">
        <v>3128</v>
      </c>
      <c r="D114" s="743" t="s">
        <v>4773</v>
      </c>
      <c r="E114" s="744" t="s">
        <v>3165</v>
      </c>
      <c r="F114" s="662" t="s">
        <v>3125</v>
      </c>
      <c r="G114" s="662" t="s">
        <v>3256</v>
      </c>
      <c r="H114" s="662" t="s">
        <v>635</v>
      </c>
      <c r="I114" s="662" t="s">
        <v>3451</v>
      </c>
      <c r="J114" s="662" t="s">
        <v>2117</v>
      </c>
      <c r="K114" s="662" t="s">
        <v>3452</v>
      </c>
      <c r="L114" s="663">
        <v>264</v>
      </c>
      <c r="M114" s="663">
        <v>264</v>
      </c>
      <c r="N114" s="662">
        <v>1</v>
      </c>
      <c r="O114" s="745">
        <v>1</v>
      </c>
      <c r="P114" s="663">
        <v>264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7</v>
      </c>
      <c r="B115" s="662" t="s">
        <v>2791</v>
      </c>
      <c r="C115" s="662" t="s">
        <v>3128</v>
      </c>
      <c r="D115" s="743" t="s">
        <v>4773</v>
      </c>
      <c r="E115" s="744" t="s">
        <v>3165</v>
      </c>
      <c r="F115" s="662" t="s">
        <v>3125</v>
      </c>
      <c r="G115" s="662" t="s">
        <v>3453</v>
      </c>
      <c r="H115" s="662" t="s">
        <v>545</v>
      </c>
      <c r="I115" s="662" t="s">
        <v>3454</v>
      </c>
      <c r="J115" s="662" t="s">
        <v>3455</v>
      </c>
      <c r="K115" s="662" t="s">
        <v>3456</v>
      </c>
      <c r="L115" s="663">
        <v>38.47</v>
      </c>
      <c r="M115" s="663">
        <v>76.94</v>
      </c>
      <c r="N115" s="662">
        <v>2</v>
      </c>
      <c r="O115" s="745">
        <v>1</v>
      </c>
      <c r="P115" s="663">
        <v>76.94</v>
      </c>
      <c r="Q115" s="678">
        <v>1</v>
      </c>
      <c r="R115" s="662">
        <v>2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7</v>
      </c>
      <c r="B116" s="662" t="s">
        <v>2791</v>
      </c>
      <c r="C116" s="662" t="s">
        <v>3128</v>
      </c>
      <c r="D116" s="743" t="s">
        <v>4773</v>
      </c>
      <c r="E116" s="744" t="s">
        <v>3165</v>
      </c>
      <c r="F116" s="662" t="s">
        <v>3125</v>
      </c>
      <c r="G116" s="662" t="s">
        <v>3457</v>
      </c>
      <c r="H116" s="662" t="s">
        <v>545</v>
      </c>
      <c r="I116" s="662" t="s">
        <v>1118</v>
      </c>
      <c r="J116" s="662" t="s">
        <v>1119</v>
      </c>
      <c r="K116" s="662" t="s">
        <v>3458</v>
      </c>
      <c r="L116" s="663">
        <v>42.05</v>
      </c>
      <c r="M116" s="663">
        <v>168.2</v>
      </c>
      <c r="N116" s="662">
        <v>4</v>
      </c>
      <c r="O116" s="745">
        <v>2</v>
      </c>
      <c r="P116" s="663">
        <v>84.1</v>
      </c>
      <c r="Q116" s="678">
        <v>0.5</v>
      </c>
      <c r="R116" s="662">
        <v>2</v>
      </c>
      <c r="S116" s="678">
        <v>0.5</v>
      </c>
      <c r="T116" s="745">
        <v>1</v>
      </c>
      <c r="U116" s="701">
        <v>0.5</v>
      </c>
    </row>
    <row r="117" spans="1:21" ht="14.4" customHeight="1" x14ac:dyDescent="0.3">
      <c r="A117" s="661">
        <v>7</v>
      </c>
      <c r="B117" s="662" t="s">
        <v>2791</v>
      </c>
      <c r="C117" s="662" t="s">
        <v>3128</v>
      </c>
      <c r="D117" s="743" t="s">
        <v>4773</v>
      </c>
      <c r="E117" s="744" t="s">
        <v>3165</v>
      </c>
      <c r="F117" s="662" t="s">
        <v>3125</v>
      </c>
      <c r="G117" s="662" t="s">
        <v>3457</v>
      </c>
      <c r="H117" s="662" t="s">
        <v>545</v>
      </c>
      <c r="I117" s="662" t="s">
        <v>3459</v>
      </c>
      <c r="J117" s="662" t="s">
        <v>3460</v>
      </c>
      <c r="K117" s="662" t="s">
        <v>3461</v>
      </c>
      <c r="L117" s="663">
        <v>47.47</v>
      </c>
      <c r="M117" s="663">
        <v>94.94</v>
      </c>
      <c r="N117" s="662">
        <v>2</v>
      </c>
      <c r="O117" s="745">
        <v>2</v>
      </c>
      <c r="P117" s="663">
        <v>94.94</v>
      </c>
      <c r="Q117" s="678">
        <v>1</v>
      </c>
      <c r="R117" s="662">
        <v>2</v>
      </c>
      <c r="S117" s="678">
        <v>1</v>
      </c>
      <c r="T117" s="745">
        <v>2</v>
      </c>
      <c r="U117" s="701">
        <v>1</v>
      </c>
    </row>
    <row r="118" spans="1:21" ht="14.4" customHeight="1" x14ac:dyDescent="0.3">
      <c r="A118" s="661">
        <v>7</v>
      </c>
      <c r="B118" s="662" t="s">
        <v>2791</v>
      </c>
      <c r="C118" s="662" t="s">
        <v>3128</v>
      </c>
      <c r="D118" s="743" t="s">
        <v>4773</v>
      </c>
      <c r="E118" s="744" t="s">
        <v>3165</v>
      </c>
      <c r="F118" s="662" t="s">
        <v>3125</v>
      </c>
      <c r="G118" s="662" t="s">
        <v>3366</v>
      </c>
      <c r="H118" s="662" t="s">
        <v>635</v>
      </c>
      <c r="I118" s="662" t="s">
        <v>3367</v>
      </c>
      <c r="J118" s="662" t="s">
        <v>3368</v>
      </c>
      <c r="K118" s="662" t="s">
        <v>3369</v>
      </c>
      <c r="L118" s="663">
        <v>0</v>
      </c>
      <c r="M118" s="663">
        <v>0</v>
      </c>
      <c r="N118" s="662">
        <v>1</v>
      </c>
      <c r="O118" s="745">
        <v>0.5</v>
      </c>
      <c r="P118" s="663">
        <v>0</v>
      </c>
      <c r="Q118" s="678"/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7</v>
      </c>
      <c r="B119" s="662" t="s">
        <v>2791</v>
      </c>
      <c r="C119" s="662" t="s">
        <v>3128</v>
      </c>
      <c r="D119" s="743" t="s">
        <v>4773</v>
      </c>
      <c r="E119" s="744" t="s">
        <v>3165</v>
      </c>
      <c r="F119" s="662" t="s">
        <v>3125</v>
      </c>
      <c r="G119" s="662" t="s">
        <v>3272</v>
      </c>
      <c r="H119" s="662" t="s">
        <v>545</v>
      </c>
      <c r="I119" s="662" t="s">
        <v>916</v>
      </c>
      <c r="J119" s="662" t="s">
        <v>917</v>
      </c>
      <c r="K119" s="662" t="s">
        <v>3273</v>
      </c>
      <c r="L119" s="663">
        <v>107.27</v>
      </c>
      <c r="M119" s="663">
        <v>643.62</v>
      </c>
      <c r="N119" s="662">
        <v>6</v>
      </c>
      <c r="O119" s="745">
        <v>1.5</v>
      </c>
      <c r="P119" s="663">
        <v>321.81</v>
      </c>
      <c r="Q119" s="678">
        <v>0.5</v>
      </c>
      <c r="R119" s="662">
        <v>3</v>
      </c>
      <c r="S119" s="678">
        <v>0.5</v>
      </c>
      <c r="T119" s="745">
        <v>0.5</v>
      </c>
      <c r="U119" s="701">
        <v>0.33333333333333331</v>
      </c>
    </row>
    <row r="120" spans="1:21" ht="14.4" customHeight="1" x14ac:dyDescent="0.3">
      <c r="A120" s="661">
        <v>7</v>
      </c>
      <c r="B120" s="662" t="s">
        <v>2791</v>
      </c>
      <c r="C120" s="662" t="s">
        <v>3128</v>
      </c>
      <c r="D120" s="743" t="s">
        <v>4773</v>
      </c>
      <c r="E120" s="744" t="s">
        <v>3165</v>
      </c>
      <c r="F120" s="662" t="s">
        <v>3125</v>
      </c>
      <c r="G120" s="662" t="s">
        <v>3333</v>
      </c>
      <c r="H120" s="662" t="s">
        <v>545</v>
      </c>
      <c r="I120" s="662" t="s">
        <v>3337</v>
      </c>
      <c r="J120" s="662" t="s">
        <v>3338</v>
      </c>
      <c r="K120" s="662" t="s">
        <v>3336</v>
      </c>
      <c r="L120" s="663">
        <v>79.64</v>
      </c>
      <c r="M120" s="663">
        <v>79.64</v>
      </c>
      <c r="N120" s="662">
        <v>1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7</v>
      </c>
      <c r="B121" s="662" t="s">
        <v>2791</v>
      </c>
      <c r="C121" s="662" t="s">
        <v>3128</v>
      </c>
      <c r="D121" s="743" t="s">
        <v>4773</v>
      </c>
      <c r="E121" s="744" t="s">
        <v>3165</v>
      </c>
      <c r="F121" s="662" t="s">
        <v>3125</v>
      </c>
      <c r="G121" s="662" t="s">
        <v>3462</v>
      </c>
      <c r="H121" s="662" t="s">
        <v>545</v>
      </c>
      <c r="I121" s="662" t="s">
        <v>1201</v>
      </c>
      <c r="J121" s="662" t="s">
        <v>1202</v>
      </c>
      <c r="K121" s="662" t="s">
        <v>3463</v>
      </c>
      <c r="L121" s="663">
        <v>60.9</v>
      </c>
      <c r="M121" s="663">
        <v>243.6</v>
      </c>
      <c r="N121" s="662">
        <v>4</v>
      </c>
      <c r="O121" s="745">
        <v>1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7</v>
      </c>
      <c r="B122" s="662" t="s">
        <v>2791</v>
      </c>
      <c r="C122" s="662" t="s">
        <v>3128</v>
      </c>
      <c r="D122" s="743" t="s">
        <v>4773</v>
      </c>
      <c r="E122" s="744" t="s">
        <v>3165</v>
      </c>
      <c r="F122" s="662" t="s">
        <v>3125</v>
      </c>
      <c r="G122" s="662" t="s">
        <v>3464</v>
      </c>
      <c r="H122" s="662" t="s">
        <v>545</v>
      </c>
      <c r="I122" s="662" t="s">
        <v>2326</v>
      </c>
      <c r="J122" s="662" t="s">
        <v>2327</v>
      </c>
      <c r="K122" s="662" t="s">
        <v>3465</v>
      </c>
      <c r="L122" s="663">
        <v>48.09</v>
      </c>
      <c r="M122" s="663">
        <v>96.18</v>
      </c>
      <c r="N122" s="662">
        <v>2</v>
      </c>
      <c r="O122" s="745">
        <v>1</v>
      </c>
      <c r="P122" s="663">
        <v>96.18</v>
      </c>
      <c r="Q122" s="678">
        <v>1</v>
      </c>
      <c r="R122" s="662">
        <v>2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7</v>
      </c>
      <c r="B123" s="662" t="s">
        <v>2791</v>
      </c>
      <c r="C123" s="662" t="s">
        <v>3128</v>
      </c>
      <c r="D123" s="743" t="s">
        <v>4773</v>
      </c>
      <c r="E123" s="744" t="s">
        <v>3165</v>
      </c>
      <c r="F123" s="662" t="s">
        <v>3125</v>
      </c>
      <c r="G123" s="662" t="s">
        <v>3466</v>
      </c>
      <c r="H123" s="662" t="s">
        <v>545</v>
      </c>
      <c r="I123" s="662" t="s">
        <v>3467</v>
      </c>
      <c r="J123" s="662" t="s">
        <v>3468</v>
      </c>
      <c r="K123" s="662" t="s">
        <v>3469</v>
      </c>
      <c r="L123" s="663">
        <v>0</v>
      </c>
      <c r="M123" s="663">
        <v>0</v>
      </c>
      <c r="N123" s="662">
        <v>1</v>
      </c>
      <c r="O123" s="745">
        <v>0.5</v>
      </c>
      <c r="P123" s="663">
        <v>0</v>
      </c>
      <c r="Q123" s="678"/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7</v>
      </c>
      <c r="B124" s="662" t="s">
        <v>2791</v>
      </c>
      <c r="C124" s="662" t="s">
        <v>3128</v>
      </c>
      <c r="D124" s="743" t="s">
        <v>4773</v>
      </c>
      <c r="E124" s="744" t="s">
        <v>3165</v>
      </c>
      <c r="F124" s="662" t="s">
        <v>3125</v>
      </c>
      <c r="G124" s="662" t="s">
        <v>3470</v>
      </c>
      <c r="H124" s="662" t="s">
        <v>545</v>
      </c>
      <c r="I124" s="662" t="s">
        <v>3471</v>
      </c>
      <c r="J124" s="662" t="s">
        <v>3472</v>
      </c>
      <c r="K124" s="662" t="s">
        <v>3045</v>
      </c>
      <c r="L124" s="663">
        <v>0</v>
      </c>
      <c r="M124" s="663">
        <v>0</v>
      </c>
      <c r="N124" s="662">
        <v>2</v>
      </c>
      <c r="O124" s="745">
        <v>0.5</v>
      </c>
      <c r="P124" s="663">
        <v>0</v>
      </c>
      <c r="Q124" s="678"/>
      <c r="R124" s="662">
        <v>2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7</v>
      </c>
      <c r="B125" s="662" t="s">
        <v>2791</v>
      </c>
      <c r="C125" s="662" t="s">
        <v>3128</v>
      </c>
      <c r="D125" s="743" t="s">
        <v>4773</v>
      </c>
      <c r="E125" s="744" t="s">
        <v>3165</v>
      </c>
      <c r="F125" s="662" t="s">
        <v>3125</v>
      </c>
      <c r="G125" s="662" t="s">
        <v>3473</v>
      </c>
      <c r="H125" s="662" t="s">
        <v>545</v>
      </c>
      <c r="I125" s="662" t="s">
        <v>3474</v>
      </c>
      <c r="J125" s="662" t="s">
        <v>3475</v>
      </c>
      <c r="K125" s="662" t="s">
        <v>3476</v>
      </c>
      <c r="L125" s="663">
        <v>24.35</v>
      </c>
      <c r="M125" s="663">
        <v>48.7</v>
      </c>
      <c r="N125" s="662">
        <v>2</v>
      </c>
      <c r="O125" s="745">
        <v>0.5</v>
      </c>
      <c r="P125" s="663">
        <v>48.7</v>
      </c>
      <c r="Q125" s="678">
        <v>1</v>
      </c>
      <c r="R125" s="662">
        <v>2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7</v>
      </c>
      <c r="B126" s="662" t="s">
        <v>2791</v>
      </c>
      <c r="C126" s="662" t="s">
        <v>3128</v>
      </c>
      <c r="D126" s="743" t="s">
        <v>4773</v>
      </c>
      <c r="E126" s="744" t="s">
        <v>3165</v>
      </c>
      <c r="F126" s="662" t="s">
        <v>3125</v>
      </c>
      <c r="G126" s="662" t="s">
        <v>3229</v>
      </c>
      <c r="H126" s="662" t="s">
        <v>635</v>
      </c>
      <c r="I126" s="662" t="s">
        <v>3477</v>
      </c>
      <c r="J126" s="662" t="s">
        <v>801</v>
      </c>
      <c r="K126" s="662" t="s">
        <v>3478</v>
      </c>
      <c r="L126" s="663">
        <v>0</v>
      </c>
      <c r="M126" s="663">
        <v>0</v>
      </c>
      <c r="N126" s="662">
        <v>1</v>
      </c>
      <c r="O126" s="745">
        <v>0.5</v>
      </c>
      <c r="P126" s="663">
        <v>0</v>
      </c>
      <c r="Q126" s="678"/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7</v>
      </c>
      <c r="B127" s="662" t="s">
        <v>2791</v>
      </c>
      <c r="C127" s="662" t="s">
        <v>3128</v>
      </c>
      <c r="D127" s="743" t="s">
        <v>4773</v>
      </c>
      <c r="E127" s="744" t="s">
        <v>3165</v>
      </c>
      <c r="F127" s="662" t="s">
        <v>3125</v>
      </c>
      <c r="G127" s="662" t="s">
        <v>3229</v>
      </c>
      <c r="H127" s="662" t="s">
        <v>545</v>
      </c>
      <c r="I127" s="662" t="s">
        <v>1722</v>
      </c>
      <c r="J127" s="662" t="s">
        <v>801</v>
      </c>
      <c r="K127" s="662" t="s">
        <v>3230</v>
      </c>
      <c r="L127" s="663">
        <v>36.54</v>
      </c>
      <c r="M127" s="663">
        <v>219.24</v>
      </c>
      <c r="N127" s="662">
        <v>6</v>
      </c>
      <c r="O127" s="745">
        <v>3</v>
      </c>
      <c r="P127" s="663">
        <v>146.16</v>
      </c>
      <c r="Q127" s="678">
        <v>0.66666666666666663</v>
      </c>
      <c r="R127" s="662">
        <v>4</v>
      </c>
      <c r="S127" s="678">
        <v>0.66666666666666663</v>
      </c>
      <c r="T127" s="745">
        <v>2.5</v>
      </c>
      <c r="U127" s="701">
        <v>0.83333333333333337</v>
      </c>
    </row>
    <row r="128" spans="1:21" ht="14.4" customHeight="1" x14ac:dyDescent="0.3">
      <c r="A128" s="661">
        <v>7</v>
      </c>
      <c r="B128" s="662" t="s">
        <v>2791</v>
      </c>
      <c r="C128" s="662" t="s">
        <v>3128</v>
      </c>
      <c r="D128" s="743" t="s">
        <v>4773</v>
      </c>
      <c r="E128" s="744" t="s">
        <v>3165</v>
      </c>
      <c r="F128" s="662" t="s">
        <v>3125</v>
      </c>
      <c r="G128" s="662" t="s">
        <v>3189</v>
      </c>
      <c r="H128" s="662" t="s">
        <v>545</v>
      </c>
      <c r="I128" s="662" t="s">
        <v>3479</v>
      </c>
      <c r="J128" s="662" t="s">
        <v>820</v>
      </c>
      <c r="K128" s="662" t="s">
        <v>3191</v>
      </c>
      <c r="L128" s="663">
        <v>301.2</v>
      </c>
      <c r="M128" s="663">
        <v>301.2</v>
      </c>
      <c r="N128" s="662">
        <v>1</v>
      </c>
      <c r="O128" s="745">
        <v>0.5</v>
      </c>
      <c r="P128" s="663">
        <v>301.2</v>
      </c>
      <c r="Q128" s="678">
        <v>1</v>
      </c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7</v>
      </c>
      <c r="B129" s="662" t="s">
        <v>2791</v>
      </c>
      <c r="C129" s="662" t="s">
        <v>3128</v>
      </c>
      <c r="D129" s="743" t="s">
        <v>4773</v>
      </c>
      <c r="E129" s="744" t="s">
        <v>3165</v>
      </c>
      <c r="F129" s="662" t="s">
        <v>3125</v>
      </c>
      <c r="G129" s="662" t="s">
        <v>3189</v>
      </c>
      <c r="H129" s="662" t="s">
        <v>545</v>
      </c>
      <c r="I129" s="662" t="s">
        <v>3355</v>
      </c>
      <c r="J129" s="662" t="s">
        <v>3289</v>
      </c>
      <c r="K129" s="662" t="s">
        <v>3356</v>
      </c>
      <c r="L129" s="663">
        <v>205.84</v>
      </c>
      <c r="M129" s="663">
        <v>617.52</v>
      </c>
      <c r="N129" s="662">
        <v>3</v>
      </c>
      <c r="O129" s="745">
        <v>1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7</v>
      </c>
      <c r="B130" s="662" t="s">
        <v>2791</v>
      </c>
      <c r="C130" s="662" t="s">
        <v>3128</v>
      </c>
      <c r="D130" s="743" t="s">
        <v>4773</v>
      </c>
      <c r="E130" s="744" t="s">
        <v>3165</v>
      </c>
      <c r="F130" s="662" t="s">
        <v>3125</v>
      </c>
      <c r="G130" s="662" t="s">
        <v>3189</v>
      </c>
      <c r="H130" s="662" t="s">
        <v>545</v>
      </c>
      <c r="I130" s="662" t="s">
        <v>3190</v>
      </c>
      <c r="J130" s="662" t="s">
        <v>820</v>
      </c>
      <c r="K130" s="662" t="s">
        <v>3191</v>
      </c>
      <c r="L130" s="663">
        <v>185.26</v>
      </c>
      <c r="M130" s="663">
        <v>926.3</v>
      </c>
      <c r="N130" s="662">
        <v>5</v>
      </c>
      <c r="O130" s="745">
        <v>3.5</v>
      </c>
      <c r="P130" s="663">
        <v>741.04</v>
      </c>
      <c r="Q130" s="678">
        <v>0.8</v>
      </c>
      <c r="R130" s="662">
        <v>4</v>
      </c>
      <c r="S130" s="678">
        <v>0.8</v>
      </c>
      <c r="T130" s="745">
        <v>2.5</v>
      </c>
      <c r="U130" s="701">
        <v>0.7142857142857143</v>
      </c>
    </row>
    <row r="131" spans="1:21" ht="14.4" customHeight="1" x14ac:dyDescent="0.3">
      <c r="A131" s="661">
        <v>7</v>
      </c>
      <c r="B131" s="662" t="s">
        <v>2791</v>
      </c>
      <c r="C131" s="662" t="s">
        <v>3128</v>
      </c>
      <c r="D131" s="743" t="s">
        <v>4773</v>
      </c>
      <c r="E131" s="744" t="s">
        <v>3165</v>
      </c>
      <c r="F131" s="662" t="s">
        <v>3125</v>
      </c>
      <c r="G131" s="662" t="s">
        <v>3231</v>
      </c>
      <c r="H131" s="662" t="s">
        <v>545</v>
      </c>
      <c r="I131" s="662" t="s">
        <v>3480</v>
      </c>
      <c r="J131" s="662" t="s">
        <v>1786</v>
      </c>
      <c r="K131" s="662" t="s">
        <v>3232</v>
      </c>
      <c r="L131" s="663">
        <v>0</v>
      </c>
      <c r="M131" s="663">
        <v>0</v>
      </c>
      <c r="N131" s="662">
        <v>3</v>
      </c>
      <c r="O131" s="745">
        <v>1</v>
      </c>
      <c r="P131" s="663">
        <v>0</v>
      </c>
      <c r="Q131" s="678"/>
      <c r="R131" s="662">
        <v>3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7</v>
      </c>
      <c r="B132" s="662" t="s">
        <v>2791</v>
      </c>
      <c r="C132" s="662" t="s">
        <v>3128</v>
      </c>
      <c r="D132" s="743" t="s">
        <v>4773</v>
      </c>
      <c r="E132" s="744" t="s">
        <v>3165</v>
      </c>
      <c r="F132" s="662" t="s">
        <v>3125</v>
      </c>
      <c r="G132" s="662" t="s">
        <v>3192</v>
      </c>
      <c r="H132" s="662" t="s">
        <v>545</v>
      </c>
      <c r="I132" s="662" t="s">
        <v>3481</v>
      </c>
      <c r="J132" s="662" t="s">
        <v>1910</v>
      </c>
      <c r="K132" s="662" t="s">
        <v>3482</v>
      </c>
      <c r="L132" s="663">
        <v>0</v>
      </c>
      <c r="M132" s="663">
        <v>0</v>
      </c>
      <c r="N132" s="662">
        <v>1</v>
      </c>
      <c r="O132" s="745">
        <v>0.33333333333333331</v>
      </c>
      <c r="P132" s="663">
        <v>0</v>
      </c>
      <c r="Q132" s="678"/>
      <c r="R132" s="662">
        <v>1</v>
      </c>
      <c r="S132" s="678">
        <v>1</v>
      </c>
      <c r="T132" s="745">
        <v>0.33333333333333331</v>
      </c>
      <c r="U132" s="701">
        <v>1</v>
      </c>
    </row>
    <row r="133" spans="1:21" ht="14.4" customHeight="1" x14ac:dyDescent="0.3">
      <c r="A133" s="661">
        <v>7</v>
      </c>
      <c r="B133" s="662" t="s">
        <v>2791</v>
      </c>
      <c r="C133" s="662" t="s">
        <v>3128</v>
      </c>
      <c r="D133" s="743" t="s">
        <v>4773</v>
      </c>
      <c r="E133" s="744" t="s">
        <v>3165</v>
      </c>
      <c r="F133" s="662" t="s">
        <v>3125</v>
      </c>
      <c r="G133" s="662" t="s">
        <v>3483</v>
      </c>
      <c r="H133" s="662" t="s">
        <v>635</v>
      </c>
      <c r="I133" s="662" t="s">
        <v>2726</v>
      </c>
      <c r="J133" s="662" t="s">
        <v>2727</v>
      </c>
      <c r="K133" s="662" t="s">
        <v>3113</v>
      </c>
      <c r="L133" s="663">
        <v>63.75</v>
      </c>
      <c r="M133" s="663">
        <v>127.5</v>
      </c>
      <c r="N133" s="662">
        <v>2</v>
      </c>
      <c r="O133" s="745">
        <v>1.5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7</v>
      </c>
      <c r="B134" s="662" t="s">
        <v>2791</v>
      </c>
      <c r="C134" s="662" t="s">
        <v>3128</v>
      </c>
      <c r="D134" s="743" t="s">
        <v>4773</v>
      </c>
      <c r="E134" s="744" t="s">
        <v>3165</v>
      </c>
      <c r="F134" s="662" t="s">
        <v>3125</v>
      </c>
      <c r="G134" s="662" t="s">
        <v>3358</v>
      </c>
      <c r="H134" s="662" t="s">
        <v>545</v>
      </c>
      <c r="I134" s="662" t="s">
        <v>3359</v>
      </c>
      <c r="J134" s="662" t="s">
        <v>3360</v>
      </c>
      <c r="K134" s="662" t="s">
        <v>3361</v>
      </c>
      <c r="L134" s="663">
        <v>79.069999999999993</v>
      </c>
      <c r="M134" s="663">
        <v>237.20999999999998</v>
      </c>
      <c r="N134" s="662">
        <v>3</v>
      </c>
      <c r="O134" s="745">
        <v>0.5</v>
      </c>
      <c r="P134" s="663">
        <v>237.20999999999998</v>
      </c>
      <c r="Q134" s="678">
        <v>1</v>
      </c>
      <c r="R134" s="662">
        <v>3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7</v>
      </c>
      <c r="B135" s="662" t="s">
        <v>2791</v>
      </c>
      <c r="C135" s="662" t="s">
        <v>3128</v>
      </c>
      <c r="D135" s="743" t="s">
        <v>4773</v>
      </c>
      <c r="E135" s="744" t="s">
        <v>3165</v>
      </c>
      <c r="F135" s="662" t="s">
        <v>3125</v>
      </c>
      <c r="G135" s="662" t="s">
        <v>3322</v>
      </c>
      <c r="H135" s="662" t="s">
        <v>635</v>
      </c>
      <c r="I135" s="662" t="s">
        <v>3323</v>
      </c>
      <c r="J135" s="662" t="s">
        <v>2893</v>
      </c>
      <c r="K135" s="662" t="s">
        <v>3324</v>
      </c>
      <c r="L135" s="663">
        <v>133.94</v>
      </c>
      <c r="M135" s="663">
        <v>401.82</v>
      </c>
      <c r="N135" s="662">
        <v>3</v>
      </c>
      <c r="O135" s="745">
        <v>1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7</v>
      </c>
      <c r="B136" s="662" t="s">
        <v>2791</v>
      </c>
      <c r="C136" s="662" t="s">
        <v>3128</v>
      </c>
      <c r="D136" s="743" t="s">
        <v>4773</v>
      </c>
      <c r="E136" s="744" t="s">
        <v>3166</v>
      </c>
      <c r="F136" s="662" t="s">
        <v>3125</v>
      </c>
      <c r="G136" s="662" t="s">
        <v>3484</v>
      </c>
      <c r="H136" s="662" t="s">
        <v>545</v>
      </c>
      <c r="I136" s="662" t="s">
        <v>3485</v>
      </c>
      <c r="J136" s="662" t="s">
        <v>3486</v>
      </c>
      <c r="K136" s="662" t="s">
        <v>3487</v>
      </c>
      <c r="L136" s="663">
        <v>117.03</v>
      </c>
      <c r="M136" s="663">
        <v>234.06</v>
      </c>
      <c r="N136" s="662">
        <v>2</v>
      </c>
      <c r="O136" s="745">
        <v>1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7</v>
      </c>
      <c r="B137" s="662" t="s">
        <v>2791</v>
      </c>
      <c r="C137" s="662" t="s">
        <v>3128</v>
      </c>
      <c r="D137" s="743" t="s">
        <v>4773</v>
      </c>
      <c r="E137" s="744" t="s">
        <v>3166</v>
      </c>
      <c r="F137" s="662" t="s">
        <v>3125</v>
      </c>
      <c r="G137" s="662" t="s">
        <v>3488</v>
      </c>
      <c r="H137" s="662" t="s">
        <v>545</v>
      </c>
      <c r="I137" s="662" t="s">
        <v>762</v>
      </c>
      <c r="J137" s="662" t="s">
        <v>763</v>
      </c>
      <c r="K137" s="662" t="s">
        <v>3489</v>
      </c>
      <c r="L137" s="663">
        <v>36.270000000000003</v>
      </c>
      <c r="M137" s="663">
        <v>36.270000000000003</v>
      </c>
      <c r="N137" s="662">
        <v>1</v>
      </c>
      <c r="O137" s="745">
        <v>1</v>
      </c>
      <c r="P137" s="663">
        <v>36.270000000000003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7</v>
      </c>
      <c r="B138" s="662" t="s">
        <v>2791</v>
      </c>
      <c r="C138" s="662" t="s">
        <v>3128</v>
      </c>
      <c r="D138" s="743" t="s">
        <v>4773</v>
      </c>
      <c r="E138" s="744" t="s">
        <v>3166</v>
      </c>
      <c r="F138" s="662" t="s">
        <v>3125</v>
      </c>
      <c r="G138" s="662" t="s">
        <v>3490</v>
      </c>
      <c r="H138" s="662" t="s">
        <v>635</v>
      </c>
      <c r="I138" s="662" t="s">
        <v>3491</v>
      </c>
      <c r="J138" s="662" t="s">
        <v>3492</v>
      </c>
      <c r="K138" s="662" t="s">
        <v>3493</v>
      </c>
      <c r="L138" s="663">
        <v>58.86</v>
      </c>
      <c r="M138" s="663">
        <v>58.86</v>
      </c>
      <c r="N138" s="662">
        <v>1</v>
      </c>
      <c r="O138" s="745">
        <v>0.5</v>
      </c>
      <c r="P138" s="663">
        <v>58.86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7</v>
      </c>
      <c r="B139" s="662" t="s">
        <v>2791</v>
      </c>
      <c r="C139" s="662" t="s">
        <v>3128</v>
      </c>
      <c r="D139" s="743" t="s">
        <v>4773</v>
      </c>
      <c r="E139" s="744" t="s">
        <v>3166</v>
      </c>
      <c r="F139" s="662" t="s">
        <v>3125</v>
      </c>
      <c r="G139" s="662" t="s">
        <v>3490</v>
      </c>
      <c r="H139" s="662" t="s">
        <v>635</v>
      </c>
      <c r="I139" s="662" t="s">
        <v>2028</v>
      </c>
      <c r="J139" s="662" t="s">
        <v>2946</v>
      </c>
      <c r="K139" s="662" t="s">
        <v>2929</v>
      </c>
      <c r="L139" s="663">
        <v>58.86</v>
      </c>
      <c r="M139" s="663">
        <v>58.86</v>
      </c>
      <c r="N139" s="662">
        <v>1</v>
      </c>
      <c r="O139" s="745">
        <v>0.5</v>
      </c>
      <c r="P139" s="663">
        <v>58.86</v>
      </c>
      <c r="Q139" s="678">
        <v>1</v>
      </c>
      <c r="R139" s="662">
        <v>1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7</v>
      </c>
      <c r="B140" s="662" t="s">
        <v>2791</v>
      </c>
      <c r="C140" s="662" t="s">
        <v>3128</v>
      </c>
      <c r="D140" s="743" t="s">
        <v>4773</v>
      </c>
      <c r="E140" s="744" t="s">
        <v>3166</v>
      </c>
      <c r="F140" s="662" t="s">
        <v>3125</v>
      </c>
      <c r="G140" s="662" t="s">
        <v>3490</v>
      </c>
      <c r="H140" s="662" t="s">
        <v>635</v>
      </c>
      <c r="I140" s="662" t="s">
        <v>3494</v>
      </c>
      <c r="J140" s="662" t="s">
        <v>2946</v>
      </c>
      <c r="K140" s="662" t="s">
        <v>3321</v>
      </c>
      <c r="L140" s="663">
        <v>196.21</v>
      </c>
      <c r="M140" s="663">
        <v>196.21</v>
      </c>
      <c r="N140" s="662">
        <v>1</v>
      </c>
      <c r="O140" s="745">
        <v>1</v>
      </c>
      <c r="P140" s="663">
        <v>196.21</v>
      </c>
      <c r="Q140" s="678">
        <v>1</v>
      </c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7</v>
      </c>
      <c r="B141" s="662" t="s">
        <v>2791</v>
      </c>
      <c r="C141" s="662" t="s">
        <v>3128</v>
      </c>
      <c r="D141" s="743" t="s">
        <v>4773</v>
      </c>
      <c r="E141" s="744" t="s">
        <v>3166</v>
      </c>
      <c r="F141" s="662" t="s">
        <v>3125</v>
      </c>
      <c r="G141" s="662" t="s">
        <v>3256</v>
      </c>
      <c r="H141" s="662" t="s">
        <v>635</v>
      </c>
      <c r="I141" s="662" t="s">
        <v>2116</v>
      </c>
      <c r="J141" s="662" t="s">
        <v>2117</v>
      </c>
      <c r="K141" s="662" t="s">
        <v>2948</v>
      </c>
      <c r="L141" s="663">
        <v>85.16</v>
      </c>
      <c r="M141" s="663">
        <v>255.48</v>
      </c>
      <c r="N141" s="662">
        <v>3</v>
      </c>
      <c r="O141" s="745">
        <v>1</v>
      </c>
      <c r="P141" s="663">
        <v>255.48</v>
      </c>
      <c r="Q141" s="678">
        <v>1</v>
      </c>
      <c r="R141" s="662">
        <v>3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7</v>
      </c>
      <c r="B142" s="662" t="s">
        <v>2791</v>
      </c>
      <c r="C142" s="662" t="s">
        <v>3128</v>
      </c>
      <c r="D142" s="743" t="s">
        <v>4773</v>
      </c>
      <c r="E142" s="744" t="s">
        <v>3166</v>
      </c>
      <c r="F142" s="662" t="s">
        <v>3125</v>
      </c>
      <c r="G142" s="662" t="s">
        <v>3258</v>
      </c>
      <c r="H142" s="662" t="s">
        <v>545</v>
      </c>
      <c r="I142" s="662" t="s">
        <v>3259</v>
      </c>
      <c r="J142" s="662" t="s">
        <v>1797</v>
      </c>
      <c r="K142" s="662" t="s">
        <v>3260</v>
      </c>
      <c r="L142" s="663">
        <v>91.11</v>
      </c>
      <c r="M142" s="663">
        <v>91.11</v>
      </c>
      <c r="N142" s="662">
        <v>1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7</v>
      </c>
      <c r="B143" s="662" t="s">
        <v>2791</v>
      </c>
      <c r="C143" s="662" t="s">
        <v>3128</v>
      </c>
      <c r="D143" s="743" t="s">
        <v>4773</v>
      </c>
      <c r="E143" s="744" t="s">
        <v>3166</v>
      </c>
      <c r="F143" s="662" t="s">
        <v>3125</v>
      </c>
      <c r="G143" s="662" t="s">
        <v>3495</v>
      </c>
      <c r="H143" s="662" t="s">
        <v>545</v>
      </c>
      <c r="I143" s="662" t="s">
        <v>3496</v>
      </c>
      <c r="J143" s="662" t="s">
        <v>3497</v>
      </c>
      <c r="K143" s="662" t="s">
        <v>3489</v>
      </c>
      <c r="L143" s="663">
        <v>0</v>
      </c>
      <c r="M143" s="663">
        <v>0</v>
      </c>
      <c r="N143" s="662">
        <v>1</v>
      </c>
      <c r="O143" s="745">
        <v>1</v>
      </c>
      <c r="P143" s="663">
        <v>0</v>
      </c>
      <c r="Q143" s="678"/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7</v>
      </c>
      <c r="B144" s="662" t="s">
        <v>2791</v>
      </c>
      <c r="C144" s="662" t="s">
        <v>3128</v>
      </c>
      <c r="D144" s="743" t="s">
        <v>4773</v>
      </c>
      <c r="E144" s="744" t="s">
        <v>3166</v>
      </c>
      <c r="F144" s="662" t="s">
        <v>3125</v>
      </c>
      <c r="G144" s="662" t="s">
        <v>3272</v>
      </c>
      <c r="H144" s="662" t="s">
        <v>545</v>
      </c>
      <c r="I144" s="662" t="s">
        <v>916</v>
      </c>
      <c r="J144" s="662" t="s">
        <v>917</v>
      </c>
      <c r="K144" s="662" t="s">
        <v>3273</v>
      </c>
      <c r="L144" s="663">
        <v>107.27</v>
      </c>
      <c r="M144" s="663">
        <v>107.27</v>
      </c>
      <c r="N144" s="662">
        <v>1</v>
      </c>
      <c r="O144" s="745">
        <v>1</v>
      </c>
      <c r="P144" s="663">
        <v>107.27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7</v>
      </c>
      <c r="B145" s="662" t="s">
        <v>2791</v>
      </c>
      <c r="C145" s="662" t="s">
        <v>3128</v>
      </c>
      <c r="D145" s="743" t="s">
        <v>4773</v>
      </c>
      <c r="E145" s="744" t="s">
        <v>3166</v>
      </c>
      <c r="F145" s="662" t="s">
        <v>3125</v>
      </c>
      <c r="G145" s="662" t="s">
        <v>3498</v>
      </c>
      <c r="H145" s="662" t="s">
        <v>545</v>
      </c>
      <c r="I145" s="662" t="s">
        <v>992</v>
      </c>
      <c r="J145" s="662" t="s">
        <v>993</v>
      </c>
      <c r="K145" s="662" t="s">
        <v>3499</v>
      </c>
      <c r="L145" s="663">
        <v>50.64</v>
      </c>
      <c r="M145" s="663">
        <v>151.92000000000002</v>
      </c>
      <c r="N145" s="662">
        <v>3</v>
      </c>
      <c r="O145" s="745">
        <v>1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7</v>
      </c>
      <c r="B146" s="662" t="s">
        <v>2791</v>
      </c>
      <c r="C146" s="662" t="s">
        <v>3128</v>
      </c>
      <c r="D146" s="743" t="s">
        <v>4773</v>
      </c>
      <c r="E146" s="744" t="s">
        <v>3166</v>
      </c>
      <c r="F146" s="662" t="s">
        <v>3125</v>
      </c>
      <c r="G146" s="662" t="s">
        <v>3217</v>
      </c>
      <c r="H146" s="662" t="s">
        <v>635</v>
      </c>
      <c r="I146" s="662" t="s">
        <v>3500</v>
      </c>
      <c r="J146" s="662" t="s">
        <v>3219</v>
      </c>
      <c r="K146" s="662" t="s">
        <v>3501</v>
      </c>
      <c r="L146" s="663">
        <v>32.200000000000003</v>
      </c>
      <c r="M146" s="663">
        <v>32.200000000000003</v>
      </c>
      <c r="N146" s="662">
        <v>1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7</v>
      </c>
      <c r="B147" s="662" t="s">
        <v>2791</v>
      </c>
      <c r="C147" s="662" t="s">
        <v>3128</v>
      </c>
      <c r="D147" s="743" t="s">
        <v>4773</v>
      </c>
      <c r="E147" s="744" t="s">
        <v>3166</v>
      </c>
      <c r="F147" s="662" t="s">
        <v>3125</v>
      </c>
      <c r="G147" s="662" t="s">
        <v>3274</v>
      </c>
      <c r="H147" s="662" t="s">
        <v>545</v>
      </c>
      <c r="I147" s="662" t="s">
        <v>3339</v>
      </c>
      <c r="J147" s="662" t="s">
        <v>3340</v>
      </c>
      <c r="K147" s="662" t="s">
        <v>3341</v>
      </c>
      <c r="L147" s="663">
        <v>33</v>
      </c>
      <c r="M147" s="663">
        <v>33</v>
      </c>
      <c r="N147" s="662">
        <v>1</v>
      </c>
      <c r="O147" s="745">
        <v>1</v>
      </c>
      <c r="P147" s="663">
        <v>33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7</v>
      </c>
      <c r="B148" s="662" t="s">
        <v>2791</v>
      </c>
      <c r="C148" s="662" t="s">
        <v>3128</v>
      </c>
      <c r="D148" s="743" t="s">
        <v>4773</v>
      </c>
      <c r="E148" s="744" t="s">
        <v>3166</v>
      </c>
      <c r="F148" s="662" t="s">
        <v>3125</v>
      </c>
      <c r="G148" s="662" t="s">
        <v>3470</v>
      </c>
      <c r="H148" s="662" t="s">
        <v>545</v>
      </c>
      <c r="I148" s="662" t="s">
        <v>1165</v>
      </c>
      <c r="J148" s="662" t="s">
        <v>1166</v>
      </c>
      <c r="K148" s="662" t="s">
        <v>3502</v>
      </c>
      <c r="L148" s="663">
        <v>0</v>
      </c>
      <c r="M148" s="663">
        <v>0</v>
      </c>
      <c r="N148" s="662">
        <v>1</v>
      </c>
      <c r="O148" s="745">
        <v>1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7</v>
      </c>
      <c r="B149" s="662" t="s">
        <v>2791</v>
      </c>
      <c r="C149" s="662" t="s">
        <v>3128</v>
      </c>
      <c r="D149" s="743" t="s">
        <v>4773</v>
      </c>
      <c r="E149" s="744" t="s">
        <v>3166</v>
      </c>
      <c r="F149" s="662" t="s">
        <v>3125</v>
      </c>
      <c r="G149" s="662" t="s">
        <v>3503</v>
      </c>
      <c r="H149" s="662" t="s">
        <v>545</v>
      </c>
      <c r="I149" s="662" t="s">
        <v>3504</v>
      </c>
      <c r="J149" s="662" t="s">
        <v>3505</v>
      </c>
      <c r="K149" s="662" t="s">
        <v>3247</v>
      </c>
      <c r="L149" s="663">
        <v>0</v>
      </c>
      <c r="M149" s="663">
        <v>0</v>
      </c>
      <c r="N149" s="662">
        <v>1</v>
      </c>
      <c r="O149" s="745">
        <v>1</v>
      </c>
      <c r="P149" s="663">
        <v>0</v>
      </c>
      <c r="Q149" s="678"/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7</v>
      </c>
      <c r="B150" s="662" t="s">
        <v>2791</v>
      </c>
      <c r="C150" s="662" t="s">
        <v>3128</v>
      </c>
      <c r="D150" s="743" t="s">
        <v>4773</v>
      </c>
      <c r="E150" s="744" t="s">
        <v>3166</v>
      </c>
      <c r="F150" s="662" t="s">
        <v>3125</v>
      </c>
      <c r="G150" s="662" t="s">
        <v>3506</v>
      </c>
      <c r="H150" s="662" t="s">
        <v>545</v>
      </c>
      <c r="I150" s="662" t="s">
        <v>3507</v>
      </c>
      <c r="J150" s="662" t="s">
        <v>1889</v>
      </c>
      <c r="K150" s="662" t="s">
        <v>3508</v>
      </c>
      <c r="L150" s="663">
        <v>27.5</v>
      </c>
      <c r="M150" s="663">
        <v>165</v>
      </c>
      <c r="N150" s="662">
        <v>6</v>
      </c>
      <c r="O150" s="745">
        <v>4</v>
      </c>
      <c r="P150" s="663">
        <v>82.5</v>
      </c>
      <c r="Q150" s="678">
        <v>0.5</v>
      </c>
      <c r="R150" s="662">
        <v>3</v>
      </c>
      <c r="S150" s="678">
        <v>0.5</v>
      </c>
      <c r="T150" s="745">
        <v>2</v>
      </c>
      <c r="U150" s="701">
        <v>0.5</v>
      </c>
    </row>
    <row r="151" spans="1:21" ht="14.4" customHeight="1" x14ac:dyDescent="0.3">
      <c r="A151" s="661">
        <v>7</v>
      </c>
      <c r="B151" s="662" t="s">
        <v>2791</v>
      </c>
      <c r="C151" s="662" t="s">
        <v>3128</v>
      </c>
      <c r="D151" s="743" t="s">
        <v>4773</v>
      </c>
      <c r="E151" s="744" t="s">
        <v>3166</v>
      </c>
      <c r="F151" s="662" t="s">
        <v>3125</v>
      </c>
      <c r="G151" s="662" t="s">
        <v>3229</v>
      </c>
      <c r="H151" s="662" t="s">
        <v>635</v>
      </c>
      <c r="I151" s="662" t="s">
        <v>3509</v>
      </c>
      <c r="J151" s="662" t="s">
        <v>801</v>
      </c>
      <c r="K151" s="662" t="s">
        <v>3510</v>
      </c>
      <c r="L151" s="663">
        <v>24.22</v>
      </c>
      <c r="M151" s="663">
        <v>24.22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7</v>
      </c>
      <c r="B152" s="662" t="s">
        <v>2791</v>
      </c>
      <c r="C152" s="662" t="s">
        <v>3128</v>
      </c>
      <c r="D152" s="743" t="s">
        <v>4773</v>
      </c>
      <c r="E152" s="744" t="s">
        <v>3166</v>
      </c>
      <c r="F152" s="662" t="s">
        <v>3125</v>
      </c>
      <c r="G152" s="662" t="s">
        <v>3229</v>
      </c>
      <c r="H152" s="662" t="s">
        <v>635</v>
      </c>
      <c r="I152" s="662" t="s">
        <v>1988</v>
      </c>
      <c r="J152" s="662" t="s">
        <v>801</v>
      </c>
      <c r="K152" s="662" t="s">
        <v>3045</v>
      </c>
      <c r="L152" s="663">
        <v>36.54</v>
      </c>
      <c r="M152" s="663">
        <v>36.54</v>
      </c>
      <c r="N152" s="662">
        <v>1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7</v>
      </c>
      <c r="B153" s="662" t="s">
        <v>2791</v>
      </c>
      <c r="C153" s="662" t="s">
        <v>3128</v>
      </c>
      <c r="D153" s="743" t="s">
        <v>4773</v>
      </c>
      <c r="E153" s="744" t="s">
        <v>3166</v>
      </c>
      <c r="F153" s="662" t="s">
        <v>3125</v>
      </c>
      <c r="G153" s="662" t="s">
        <v>3229</v>
      </c>
      <c r="H153" s="662" t="s">
        <v>545</v>
      </c>
      <c r="I153" s="662" t="s">
        <v>1722</v>
      </c>
      <c r="J153" s="662" t="s">
        <v>801</v>
      </c>
      <c r="K153" s="662" t="s">
        <v>3230</v>
      </c>
      <c r="L153" s="663">
        <v>36.54</v>
      </c>
      <c r="M153" s="663">
        <v>36.54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7</v>
      </c>
      <c r="B154" s="662" t="s">
        <v>2791</v>
      </c>
      <c r="C154" s="662" t="s">
        <v>3128</v>
      </c>
      <c r="D154" s="743" t="s">
        <v>4773</v>
      </c>
      <c r="E154" s="744" t="s">
        <v>3166</v>
      </c>
      <c r="F154" s="662" t="s">
        <v>3125</v>
      </c>
      <c r="G154" s="662" t="s">
        <v>3229</v>
      </c>
      <c r="H154" s="662" t="s">
        <v>545</v>
      </c>
      <c r="I154" s="662" t="s">
        <v>800</v>
      </c>
      <c r="J154" s="662" t="s">
        <v>801</v>
      </c>
      <c r="K154" s="662" t="s">
        <v>3511</v>
      </c>
      <c r="L154" s="663">
        <v>18.260000000000002</v>
      </c>
      <c r="M154" s="663">
        <v>18.260000000000002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7</v>
      </c>
      <c r="B155" s="662" t="s">
        <v>2791</v>
      </c>
      <c r="C155" s="662" t="s">
        <v>3128</v>
      </c>
      <c r="D155" s="743" t="s">
        <v>4773</v>
      </c>
      <c r="E155" s="744" t="s">
        <v>3166</v>
      </c>
      <c r="F155" s="662" t="s">
        <v>3125</v>
      </c>
      <c r="G155" s="662" t="s">
        <v>3189</v>
      </c>
      <c r="H155" s="662" t="s">
        <v>545</v>
      </c>
      <c r="I155" s="662" t="s">
        <v>3190</v>
      </c>
      <c r="J155" s="662" t="s">
        <v>820</v>
      </c>
      <c r="K155" s="662" t="s">
        <v>3191</v>
      </c>
      <c r="L155" s="663">
        <v>185.26</v>
      </c>
      <c r="M155" s="663">
        <v>185.26</v>
      </c>
      <c r="N155" s="662">
        <v>1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7</v>
      </c>
      <c r="B156" s="662" t="s">
        <v>2791</v>
      </c>
      <c r="C156" s="662" t="s">
        <v>3128</v>
      </c>
      <c r="D156" s="743" t="s">
        <v>4773</v>
      </c>
      <c r="E156" s="744" t="s">
        <v>3166</v>
      </c>
      <c r="F156" s="662" t="s">
        <v>3125</v>
      </c>
      <c r="G156" s="662" t="s">
        <v>3189</v>
      </c>
      <c r="H156" s="662" t="s">
        <v>545</v>
      </c>
      <c r="I156" s="662" t="s">
        <v>3512</v>
      </c>
      <c r="J156" s="662" t="s">
        <v>3289</v>
      </c>
      <c r="K156" s="662" t="s">
        <v>3513</v>
      </c>
      <c r="L156" s="663">
        <v>0</v>
      </c>
      <c r="M156" s="663">
        <v>0</v>
      </c>
      <c r="N156" s="662">
        <v>2</v>
      </c>
      <c r="O156" s="745">
        <v>0.5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7</v>
      </c>
      <c r="B157" s="662" t="s">
        <v>2791</v>
      </c>
      <c r="C157" s="662" t="s">
        <v>3128</v>
      </c>
      <c r="D157" s="743" t="s">
        <v>4773</v>
      </c>
      <c r="E157" s="744" t="s">
        <v>3166</v>
      </c>
      <c r="F157" s="662" t="s">
        <v>3125</v>
      </c>
      <c r="G157" s="662" t="s">
        <v>3514</v>
      </c>
      <c r="H157" s="662" t="s">
        <v>545</v>
      </c>
      <c r="I157" s="662" t="s">
        <v>3515</v>
      </c>
      <c r="J157" s="662" t="s">
        <v>3516</v>
      </c>
      <c r="K157" s="662" t="s">
        <v>3517</v>
      </c>
      <c r="L157" s="663">
        <v>96.53</v>
      </c>
      <c r="M157" s="663">
        <v>193.06</v>
      </c>
      <c r="N157" s="662">
        <v>2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7</v>
      </c>
      <c r="B158" s="662" t="s">
        <v>2791</v>
      </c>
      <c r="C158" s="662" t="s">
        <v>3128</v>
      </c>
      <c r="D158" s="743" t="s">
        <v>4773</v>
      </c>
      <c r="E158" s="744" t="s">
        <v>3166</v>
      </c>
      <c r="F158" s="662" t="s">
        <v>3125</v>
      </c>
      <c r="G158" s="662" t="s">
        <v>3514</v>
      </c>
      <c r="H158" s="662" t="s">
        <v>545</v>
      </c>
      <c r="I158" s="662" t="s">
        <v>3518</v>
      </c>
      <c r="J158" s="662" t="s">
        <v>3516</v>
      </c>
      <c r="K158" s="662" t="s">
        <v>3519</v>
      </c>
      <c r="L158" s="663">
        <v>0</v>
      </c>
      <c r="M158" s="663">
        <v>0</v>
      </c>
      <c r="N158" s="662">
        <v>1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7</v>
      </c>
      <c r="B159" s="662" t="s">
        <v>2791</v>
      </c>
      <c r="C159" s="662" t="s">
        <v>3128</v>
      </c>
      <c r="D159" s="743" t="s">
        <v>4773</v>
      </c>
      <c r="E159" s="744" t="s">
        <v>3166</v>
      </c>
      <c r="F159" s="662" t="s">
        <v>3125</v>
      </c>
      <c r="G159" s="662" t="s">
        <v>3322</v>
      </c>
      <c r="H159" s="662" t="s">
        <v>635</v>
      </c>
      <c r="I159" s="662" t="s">
        <v>2017</v>
      </c>
      <c r="J159" s="662" t="s">
        <v>2893</v>
      </c>
      <c r="K159" s="662" t="s">
        <v>2894</v>
      </c>
      <c r="L159" s="663">
        <v>53.57</v>
      </c>
      <c r="M159" s="663">
        <v>107.14</v>
      </c>
      <c r="N159" s="662">
        <v>2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7</v>
      </c>
      <c r="B160" s="662" t="s">
        <v>2791</v>
      </c>
      <c r="C160" s="662" t="s">
        <v>3128</v>
      </c>
      <c r="D160" s="743" t="s">
        <v>4773</v>
      </c>
      <c r="E160" s="744" t="s">
        <v>3167</v>
      </c>
      <c r="F160" s="662" t="s">
        <v>3125</v>
      </c>
      <c r="G160" s="662" t="s">
        <v>3464</v>
      </c>
      <c r="H160" s="662" t="s">
        <v>545</v>
      </c>
      <c r="I160" s="662" t="s">
        <v>3520</v>
      </c>
      <c r="J160" s="662" t="s">
        <v>2461</v>
      </c>
      <c r="K160" s="662" t="s">
        <v>3521</v>
      </c>
      <c r="L160" s="663">
        <v>0</v>
      </c>
      <c r="M160" s="663">
        <v>0</v>
      </c>
      <c r="N160" s="662">
        <v>1</v>
      </c>
      <c r="O160" s="745">
        <v>1</v>
      </c>
      <c r="P160" s="663">
        <v>0</v>
      </c>
      <c r="Q160" s="678"/>
      <c r="R160" s="662">
        <v>1</v>
      </c>
      <c r="S160" s="678">
        <v>1</v>
      </c>
      <c r="T160" s="745">
        <v>1</v>
      </c>
      <c r="U160" s="701">
        <v>1</v>
      </c>
    </row>
    <row r="161" spans="1:21" ht="14.4" customHeight="1" x14ac:dyDescent="0.3">
      <c r="A161" s="661">
        <v>7</v>
      </c>
      <c r="B161" s="662" t="s">
        <v>2791</v>
      </c>
      <c r="C161" s="662" t="s">
        <v>3128</v>
      </c>
      <c r="D161" s="743" t="s">
        <v>4773</v>
      </c>
      <c r="E161" s="744" t="s">
        <v>3168</v>
      </c>
      <c r="F161" s="662" t="s">
        <v>3125</v>
      </c>
      <c r="G161" s="662" t="s">
        <v>3522</v>
      </c>
      <c r="H161" s="662" t="s">
        <v>635</v>
      </c>
      <c r="I161" s="662" t="s">
        <v>2036</v>
      </c>
      <c r="J161" s="662" t="s">
        <v>2026</v>
      </c>
      <c r="K161" s="662" t="s">
        <v>3075</v>
      </c>
      <c r="L161" s="663">
        <v>18.809999999999999</v>
      </c>
      <c r="M161" s="663">
        <v>18.809999999999999</v>
      </c>
      <c r="N161" s="662">
        <v>1</v>
      </c>
      <c r="O161" s="745">
        <v>0.5</v>
      </c>
      <c r="P161" s="663">
        <v>18.809999999999999</v>
      </c>
      <c r="Q161" s="678">
        <v>1</v>
      </c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7</v>
      </c>
      <c r="B162" s="662" t="s">
        <v>2791</v>
      </c>
      <c r="C162" s="662" t="s">
        <v>3128</v>
      </c>
      <c r="D162" s="743" t="s">
        <v>4773</v>
      </c>
      <c r="E162" s="744" t="s">
        <v>3168</v>
      </c>
      <c r="F162" s="662" t="s">
        <v>3125</v>
      </c>
      <c r="G162" s="662" t="s">
        <v>3210</v>
      </c>
      <c r="H162" s="662" t="s">
        <v>545</v>
      </c>
      <c r="I162" s="662" t="s">
        <v>960</v>
      </c>
      <c r="J162" s="662" t="s">
        <v>961</v>
      </c>
      <c r="K162" s="662" t="s">
        <v>3416</v>
      </c>
      <c r="L162" s="663">
        <v>0</v>
      </c>
      <c r="M162" s="663">
        <v>0</v>
      </c>
      <c r="N162" s="662">
        <v>1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7</v>
      </c>
      <c r="B163" s="662" t="s">
        <v>2791</v>
      </c>
      <c r="C163" s="662" t="s">
        <v>3128</v>
      </c>
      <c r="D163" s="743" t="s">
        <v>4773</v>
      </c>
      <c r="E163" s="744" t="s">
        <v>3168</v>
      </c>
      <c r="F163" s="662" t="s">
        <v>3125</v>
      </c>
      <c r="G163" s="662" t="s">
        <v>3210</v>
      </c>
      <c r="H163" s="662" t="s">
        <v>545</v>
      </c>
      <c r="I163" s="662" t="s">
        <v>3523</v>
      </c>
      <c r="J163" s="662" t="s">
        <v>961</v>
      </c>
      <c r="K163" s="662" t="s">
        <v>3416</v>
      </c>
      <c r="L163" s="663">
        <v>0</v>
      </c>
      <c r="M163" s="663">
        <v>0</v>
      </c>
      <c r="N163" s="662">
        <v>1</v>
      </c>
      <c r="O163" s="745">
        <v>0.5</v>
      </c>
      <c r="P163" s="663">
        <v>0</v>
      </c>
      <c r="Q163" s="678"/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7</v>
      </c>
      <c r="B164" s="662" t="s">
        <v>2791</v>
      </c>
      <c r="C164" s="662" t="s">
        <v>3128</v>
      </c>
      <c r="D164" s="743" t="s">
        <v>4773</v>
      </c>
      <c r="E164" s="744" t="s">
        <v>3168</v>
      </c>
      <c r="F164" s="662" t="s">
        <v>3125</v>
      </c>
      <c r="G164" s="662" t="s">
        <v>3210</v>
      </c>
      <c r="H164" s="662" t="s">
        <v>545</v>
      </c>
      <c r="I164" s="662" t="s">
        <v>3524</v>
      </c>
      <c r="J164" s="662" t="s">
        <v>961</v>
      </c>
      <c r="K164" s="662" t="s">
        <v>3416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7</v>
      </c>
      <c r="B165" s="662" t="s">
        <v>2791</v>
      </c>
      <c r="C165" s="662" t="s">
        <v>3128</v>
      </c>
      <c r="D165" s="743" t="s">
        <v>4773</v>
      </c>
      <c r="E165" s="744" t="s">
        <v>3168</v>
      </c>
      <c r="F165" s="662" t="s">
        <v>3125</v>
      </c>
      <c r="G165" s="662" t="s">
        <v>3256</v>
      </c>
      <c r="H165" s="662" t="s">
        <v>635</v>
      </c>
      <c r="I165" s="662" t="s">
        <v>2116</v>
      </c>
      <c r="J165" s="662" t="s">
        <v>2117</v>
      </c>
      <c r="K165" s="662" t="s">
        <v>2948</v>
      </c>
      <c r="L165" s="663">
        <v>85.16</v>
      </c>
      <c r="M165" s="663">
        <v>255.48</v>
      </c>
      <c r="N165" s="662">
        <v>3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7</v>
      </c>
      <c r="B166" s="662" t="s">
        <v>2791</v>
      </c>
      <c r="C166" s="662" t="s">
        <v>3128</v>
      </c>
      <c r="D166" s="743" t="s">
        <v>4773</v>
      </c>
      <c r="E166" s="744" t="s">
        <v>3168</v>
      </c>
      <c r="F166" s="662" t="s">
        <v>3125</v>
      </c>
      <c r="G166" s="662" t="s">
        <v>3256</v>
      </c>
      <c r="H166" s="662" t="s">
        <v>635</v>
      </c>
      <c r="I166" s="662" t="s">
        <v>3451</v>
      </c>
      <c r="J166" s="662" t="s">
        <v>2117</v>
      </c>
      <c r="K166" s="662" t="s">
        <v>3452</v>
      </c>
      <c r="L166" s="663">
        <v>170.32</v>
      </c>
      <c r="M166" s="663">
        <v>340.64</v>
      </c>
      <c r="N166" s="662">
        <v>2</v>
      </c>
      <c r="O166" s="745">
        <v>0.5</v>
      </c>
      <c r="P166" s="663">
        <v>340.64</v>
      </c>
      <c r="Q166" s="678">
        <v>1</v>
      </c>
      <c r="R166" s="662">
        <v>2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7</v>
      </c>
      <c r="B167" s="662" t="s">
        <v>2791</v>
      </c>
      <c r="C167" s="662" t="s">
        <v>3128</v>
      </c>
      <c r="D167" s="743" t="s">
        <v>4773</v>
      </c>
      <c r="E167" s="744" t="s">
        <v>3168</v>
      </c>
      <c r="F167" s="662" t="s">
        <v>3125</v>
      </c>
      <c r="G167" s="662" t="s">
        <v>3256</v>
      </c>
      <c r="H167" s="662" t="s">
        <v>635</v>
      </c>
      <c r="I167" s="662" t="s">
        <v>3525</v>
      </c>
      <c r="J167" s="662" t="s">
        <v>2117</v>
      </c>
      <c r="K167" s="662" t="s">
        <v>2948</v>
      </c>
      <c r="L167" s="663">
        <v>132</v>
      </c>
      <c r="M167" s="663">
        <v>792</v>
      </c>
      <c r="N167" s="662">
        <v>6</v>
      </c>
      <c r="O167" s="745">
        <v>1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7</v>
      </c>
      <c r="B168" s="662" t="s">
        <v>2791</v>
      </c>
      <c r="C168" s="662" t="s">
        <v>3128</v>
      </c>
      <c r="D168" s="743" t="s">
        <v>4773</v>
      </c>
      <c r="E168" s="744" t="s">
        <v>3168</v>
      </c>
      <c r="F168" s="662" t="s">
        <v>3125</v>
      </c>
      <c r="G168" s="662" t="s">
        <v>3526</v>
      </c>
      <c r="H168" s="662" t="s">
        <v>545</v>
      </c>
      <c r="I168" s="662" t="s">
        <v>3527</v>
      </c>
      <c r="J168" s="662" t="s">
        <v>3528</v>
      </c>
      <c r="K168" s="662" t="s">
        <v>3529</v>
      </c>
      <c r="L168" s="663">
        <v>34.57</v>
      </c>
      <c r="M168" s="663">
        <v>34.57</v>
      </c>
      <c r="N168" s="662">
        <v>1</v>
      </c>
      <c r="O168" s="745">
        <v>1</v>
      </c>
      <c r="P168" s="663">
        <v>34.57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7</v>
      </c>
      <c r="B169" s="662" t="s">
        <v>2791</v>
      </c>
      <c r="C169" s="662" t="s">
        <v>3128</v>
      </c>
      <c r="D169" s="743" t="s">
        <v>4773</v>
      </c>
      <c r="E169" s="744" t="s">
        <v>3168</v>
      </c>
      <c r="F169" s="662" t="s">
        <v>3125</v>
      </c>
      <c r="G169" s="662" t="s">
        <v>3530</v>
      </c>
      <c r="H169" s="662" t="s">
        <v>545</v>
      </c>
      <c r="I169" s="662" t="s">
        <v>3531</v>
      </c>
      <c r="J169" s="662" t="s">
        <v>3532</v>
      </c>
      <c r="K169" s="662" t="s">
        <v>3533</v>
      </c>
      <c r="L169" s="663">
        <v>44.28</v>
      </c>
      <c r="M169" s="663">
        <v>88.56</v>
      </c>
      <c r="N169" s="662">
        <v>2</v>
      </c>
      <c r="O169" s="745">
        <v>1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7</v>
      </c>
      <c r="B170" s="662" t="s">
        <v>2791</v>
      </c>
      <c r="C170" s="662" t="s">
        <v>3128</v>
      </c>
      <c r="D170" s="743" t="s">
        <v>4773</v>
      </c>
      <c r="E170" s="744" t="s">
        <v>3168</v>
      </c>
      <c r="F170" s="662" t="s">
        <v>3125</v>
      </c>
      <c r="G170" s="662" t="s">
        <v>3530</v>
      </c>
      <c r="H170" s="662" t="s">
        <v>545</v>
      </c>
      <c r="I170" s="662" t="s">
        <v>3534</v>
      </c>
      <c r="J170" s="662" t="s">
        <v>3532</v>
      </c>
      <c r="K170" s="662" t="s">
        <v>3535</v>
      </c>
      <c r="L170" s="663">
        <v>0</v>
      </c>
      <c r="M170" s="663">
        <v>0</v>
      </c>
      <c r="N170" s="662">
        <v>2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7</v>
      </c>
      <c r="B171" s="662" t="s">
        <v>2791</v>
      </c>
      <c r="C171" s="662" t="s">
        <v>3128</v>
      </c>
      <c r="D171" s="743" t="s">
        <v>4773</v>
      </c>
      <c r="E171" s="744" t="s">
        <v>3168</v>
      </c>
      <c r="F171" s="662" t="s">
        <v>3125</v>
      </c>
      <c r="G171" s="662" t="s">
        <v>3272</v>
      </c>
      <c r="H171" s="662" t="s">
        <v>545</v>
      </c>
      <c r="I171" s="662" t="s">
        <v>916</v>
      </c>
      <c r="J171" s="662" t="s">
        <v>917</v>
      </c>
      <c r="K171" s="662" t="s">
        <v>3273</v>
      </c>
      <c r="L171" s="663">
        <v>107.27</v>
      </c>
      <c r="M171" s="663">
        <v>321.81</v>
      </c>
      <c r="N171" s="662">
        <v>3</v>
      </c>
      <c r="O171" s="745">
        <v>1</v>
      </c>
      <c r="P171" s="663">
        <v>321.81</v>
      </c>
      <c r="Q171" s="678">
        <v>1</v>
      </c>
      <c r="R171" s="662">
        <v>3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7</v>
      </c>
      <c r="B172" s="662" t="s">
        <v>2791</v>
      </c>
      <c r="C172" s="662" t="s">
        <v>3128</v>
      </c>
      <c r="D172" s="743" t="s">
        <v>4773</v>
      </c>
      <c r="E172" s="744" t="s">
        <v>3168</v>
      </c>
      <c r="F172" s="662" t="s">
        <v>3125</v>
      </c>
      <c r="G172" s="662" t="s">
        <v>3333</v>
      </c>
      <c r="H172" s="662" t="s">
        <v>545</v>
      </c>
      <c r="I172" s="662" t="s">
        <v>3536</v>
      </c>
      <c r="J172" s="662" t="s">
        <v>3537</v>
      </c>
      <c r="K172" s="662" t="s">
        <v>3538</v>
      </c>
      <c r="L172" s="663">
        <v>79.64</v>
      </c>
      <c r="M172" s="663">
        <v>159.28</v>
      </c>
      <c r="N172" s="662">
        <v>2</v>
      </c>
      <c r="O172" s="745">
        <v>1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7</v>
      </c>
      <c r="B173" s="662" t="s">
        <v>2791</v>
      </c>
      <c r="C173" s="662" t="s">
        <v>3128</v>
      </c>
      <c r="D173" s="743" t="s">
        <v>4773</v>
      </c>
      <c r="E173" s="744" t="s">
        <v>3168</v>
      </c>
      <c r="F173" s="662" t="s">
        <v>3125</v>
      </c>
      <c r="G173" s="662" t="s">
        <v>3181</v>
      </c>
      <c r="H173" s="662" t="s">
        <v>545</v>
      </c>
      <c r="I173" s="662" t="s">
        <v>3539</v>
      </c>
      <c r="J173" s="662" t="s">
        <v>3540</v>
      </c>
      <c r="K173" s="662" t="s">
        <v>3216</v>
      </c>
      <c r="L173" s="663">
        <v>98.75</v>
      </c>
      <c r="M173" s="663">
        <v>98.75</v>
      </c>
      <c r="N173" s="662">
        <v>1</v>
      </c>
      <c r="O173" s="745">
        <v>1</v>
      </c>
      <c r="P173" s="663">
        <v>98.75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7</v>
      </c>
      <c r="B174" s="662" t="s">
        <v>2791</v>
      </c>
      <c r="C174" s="662" t="s">
        <v>3128</v>
      </c>
      <c r="D174" s="743" t="s">
        <v>4773</v>
      </c>
      <c r="E174" s="744" t="s">
        <v>3168</v>
      </c>
      <c r="F174" s="662" t="s">
        <v>3125</v>
      </c>
      <c r="G174" s="662" t="s">
        <v>3185</v>
      </c>
      <c r="H174" s="662" t="s">
        <v>545</v>
      </c>
      <c r="I174" s="662" t="s">
        <v>3541</v>
      </c>
      <c r="J174" s="662" t="s">
        <v>3187</v>
      </c>
      <c r="K174" s="662" t="s">
        <v>3542</v>
      </c>
      <c r="L174" s="663">
        <v>0</v>
      </c>
      <c r="M174" s="663">
        <v>0</v>
      </c>
      <c r="N174" s="662">
        <v>1</v>
      </c>
      <c r="O174" s="745">
        <v>1</v>
      </c>
      <c r="P174" s="663">
        <v>0</v>
      </c>
      <c r="Q174" s="678"/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7</v>
      </c>
      <c r="B175" s="662" t="s">
        <v>2791</v>
      </c>
      <c r="C175" s="662" t="s">
        <v>3128</v>
      </c>
      <c r="D175" s="743" t="s">
        <v>4773</v>
      </c>
      <c r="E175" s="744" t="s">
        <v>3168</v>
      </c>
      <c r="F175" s="662" t="s">
        <v>3125</v>
      </c>
      <c r="G175" s="662" t="s">
        <v>3543</v>
      </c>
      <c r="H175" s="662" t="s">
        <v>545</v>
      </c>
      <c r="I175" s="662" t="s">
        <v>904</v>
      </c>
      <c r="J175" s="662" t="s">
        <v>905</v>
      </c>
      <c r="K175" s="662" t="s">
        <v>3544</v>
      </c>
      <c r="L175" s="663">
        <v>256.67</v>
      </c>
      <c r="M175" s="663">
        <v>256.67</v>
      </c>
      <c r="N175" s="662">
        <v>1</v>
      </c>
      <c r="O175" s="745">
        <v>0.5</v>
      </c>
      <c r="P175" s="663">
        <v>256.67</v>
      </c>
      <c r="Q175" s="678">
        <v>1</v>
      </c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7</v>
      </c>
      <c r="B176" s="662" t="s">
        <v>2791</v>
      </c>
      <c r="C176" s="662" t="s">
        <v>3128</v>
      </c>
      <c r="D176" s="743" t="s">
        <v>4773</v>
      </c>
      <c r="E176" s="744" t="s">
        <v>3168</v>
      </c>
      <c r="F176" s="662" t="s">
        <v>3125</v>
      </c>
      <c r="G176" s="662" t="s">
        <v>3545</v>
      </c>
      <c r="H176" s="662" t="s">
        <v>545</v>
      </c>
      <c r="I176" s="662" t="s">
        <v>3546</v>
      </c>
      <c r="J176" s="662" t="s">
        <v>3547</v>
      </c>
      <c r="K176" s="662" t="s">
        <v>3548</v>
      </c>
      <c r="L176" s="663">
        <v>195.77</v>
      </c>
      <c r="M176" s="663">
        <v>587.31000000000006</v>
      </c>
      <c r="N176" s="662">
        <v>3</v>
      </c>
      <c r="O176" s="745">
        <v>2</v>
      </c>
      <c r="P176" s="663">
        <v>587.31000000000006</v>
      </c>
      <c r="Q176" s="678">
        <v>1</v>
      </c>
      <c r="R176" s="662">
        <v>3</v>
      </c>
      <c r="S176" s="678">
        <v>1</v>
      </c>
      <c r="T176" s="745">
        <v>2</v>
      </c>
      <c r="U176" s="701">
        <v>1</v>
      </c>
    </row>
    <row r="177" spans="1:21" ht="14.4" customHeight="1" x14ac:dyDescent="0.3">
      <c r="A177" s="661">
        <v>7</v>
      </c>
      <c r="B177" s="662" t="s">
        <v>2791</v>
      </c>
      <c r="C177" s="662" t="s">
        <v>3128</v>
      </c>
      <c r="D177" s="743" t="s">
        <v>4773</v>
      </c>
      <c r="E177" s="744" t="s">
        <v>3168</v>
      </c>
      <c r="F177" s="662" t="s">
        <v>3125</v>
      </c>
      <c r="G177" s="662" t="s">
        <v>3506</v>
      </c>
      <c r="H177" s="662" t="s">
        <v>545</v>
      </c>
      <c r="I177" s="662" t="s">
        <v>1287</v>
      </c>
      <c r="J177" s="662" t="s">
        <v>3549</v>
      </c>
      <c r="K177" s="662" t="s">
        <v>3550</v>
      </c>
      <c r="L177" s="663">
        <v>234.07</v>
      </c>
      <c r="M177" s="663">
        <v>468.14</v>
      </c>
      <c r="N177" s="662">
        <v>2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7</v>
      </c>
      <c r="B178" s="662" t="s">
        <v>2791</v>
      </c>
      <c r="C178" s="662" t="s">
        <v>3128</v>
      </c>
      <c r="D178" s="743" t="s">
        <v>4773</v>
      </c>
      <c r="E178" s="744" t="s">
        <v>3168</v>
      </c>
      <c r="F178" s="662" t="s">
        <v>3125</v>
      </c>
      <c r="G178" s="662" t="s">
        <v>3551</v>
      </c>
      <c r="H178" s="662" t="s">
        <v>545</v>
      </c>
      <c r="I178" s="662" t="s">
        <v>3552</v>
      </c>
      <c r="J178" s="662" t="s">
        <v>3553</v>
      </c>
      <c r="K178" s="662" t="s">
        <v>3554</v>
      </c>
      <c r="L178" s="663">
        <v>148.77000000000001</v>
      </c>
      <c r="M178" s="663">
        <v>148.77000000000001</v>
      </c>
      <c r="N178" s="662">
        <v>1</v>
      </c>
      <c r="O178" s="745">
        <v>1</v>
      </c>
      <c r="P178" s="663">
        <v>148.77000000000001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7</v>
      </c>
      <c r="B179" s="662" t="s">
        <v>2791</v>
      </c>
      <c r="C179" s="662" t="s">
        <v>3128</v>
      </c>
      <c r="D179" s="743" t="s">
        <v>4773</v>
      </c>
      <c r="E179" s="744" t="s">
        <v>3168</v>
      </c>
      <c r="F179" s="662" t="s">
        <v>3125</v>
      </c>
      <c r="G179" s="662" t="s">
        <v>3555</v>
      </c>
      <c r="H179" s="662" t="s">
        <v>635</v>
      </c>
      <c r="I179" s="662" t="s">
        <v>3556</v>
      </c>
      <c r="J179" s="662" t="s">
        <v>2040</v>
      </c>
      <c r="K179" s="662" t="s">
        <v>3557</v>
      </c>
      <c r="L179" s="663">
        <v>289.62</v>
      </c>
      <c r="M179" s="663">
        <v>289.62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7</v>
      </c>
      <c r="B180" s="662" t="s">
        <v>2791</v>
      </c>
      <c r="C180" s="662" t="s">
        <v>3128</v>
      </c>
      <c r="D180" s="743" t="s">
        <v>4773</v>
      </c>
      <c r="E180" s="744" t="s">
        <v>3168</v>
      </c>
      <c r="F180" s="662" t="s">
        <v>3125</v>
      </c>
      <c r="G180" s="662" t="s">
        <v>3558</v>
      </c>
      <c r="H180" s="662" t="s">
        <v>635</v>
      </c>
      <c r="I180" s="662" t="s">
        <v>3559</v>
      </c>
      <c r="J180" s="662" t="s">
        <v>2938</v>
      </c>
      <c r="K180" s="662" t="s">
        <v>3560</v>
      </c>
      <c r="L180" s="663">
        <v>524.45000000000005</v>
      </c>
      <c r="M180" s="663">
        <v>1048.9000000000001</v>
      </c>
      <c r="N180" s="662">
        <v>2</v>
      </c>
      <c r="O180" s="745">
        <v>1.5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7</v>
      </c>
      <c r="B181" s="662" t="s">
        <v>2791</v>
      </c>
      <c r="C181" s="662" t="s">
        <v>3128</v>
      </c>
      <c r="D181" s="743" t="s">
        <v>4773</v>
      </c>
      <c r="E181" s="744" t="s">
        <v>3168</v>
      </c>
      <c r="F181" s="662" t="s">
        <v>3125</v>
      </c>
      <c r="G181" s="662" t="s">
        <v>3561</v>
      </c>
      <c r="H181" s="662" t="s">
        <v>545</v>
      </c>
      <c r="I181" s="662" t="s">
        <v>3562</v>
      </c>
      <c r="J181" s="662" t="s">
        <v>3563</v>
      </c>
      <c r="K181" s="662" t="s">
        <v>3564</v>
      </c>
      <c r="L181" s="663">
        <v>102.46</v>
      </c>
      <c r="M181" s="663">
        <v>614.76</v>
      </c>
      <c r="N181" s="662">
        <v>6</v>
      </c>
      <c r="O181" s="745">
        <v>1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7</v>
      </c>
      <c r="B182" s="662" t="s">
        <v>2791</v>
      </c>
      <c r="C182" s="662" t="s">
        <v>3128</v>
      </c>
      <c r="D182" s="743" t="s">
        <v>4773</v>
      </c>
      <c r="E182" s="744" t="s">
        <v>3168</v>
      </c>
      <c r="F182" s="662" t="s">
        <v>3125</v>
      </c>
      <c r="G182" s="662" t="s">
        <v>3565</v>
      </c>
      <c r="H182" s="662" t="s">
        <v>545</v>
      </c>
      <c r="I182" s="662" t="s">
        <v>1711</v>
      </c>
      <c r="J182" s="662" t="s">
        <v>1712</v>
      </c>
      <c r="K182" s="662" t="s">
        <v>3566</v>
      </c>
      <c r="L182" s="663">
        <v>0</v>
      </c>
      <c r="M182" s="663">
        <v>0</v>
      </c>
      <c r="N182" s="662">
        <v>1</v>
      </c>
      <c r="O182" s="745">
        <v>0.5</v>
      </c>
      <c r="P182" s="663">
        <v>0</v>
      </c>
      <c r="Q182" s="678"/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7</v>
      </c>
      <c r="B183" s="662" t="s">
        <v>2791</v>
      </c>
      <c r="C183" s="662" t="s">
        <v>3128</v>
      </c>
      <c r="D183" s="743" t="s">
        <v>4773</v>
      </c>
      <c r="E183" s="744" t="s">
        <v>3168</v>
      </c>
      <c r="F183" s="662" t="s">
        <v>3125</v>
      </c>
      <c r="G183" s="662" t="s">
        <v>3237</v>
      </c>
      <c r="H183" s="662" t="s">
        <v>545</v>
      </c>
      <c r="I183" s="662" t="s">
        <v>3238</v>
      </c>
      <c r="J183" s="662" t="s">
        <v>3239</v>
      </c>
      <c r="K183" s="662" t="s">
        <v>3240</v>
      </c>
      <c r="L183" s="663">
        <v>0</v>
      </c>
      <c r="M183" s="663">
        <v>0</v>
      </c>
      <c r="N183" s="662">
        <v>1</v>
      </c>
      <c r="O183" s="745">
        <v>0.5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7</v>
      </c>
      <c r="B184" s="662" t="s">
        <v>2791</v>
      </c>
      <c r="C184" s="662" t="s">
        <v>3128</v>
      </c>
      <c r="D184" s="743" t="s">
        <v>4773</v>
      </c>
      <c r="E184" s="744" t="s">
        <v>3168</v>
      </c>
      <c r="F184" s="662" t="s">
        <v>3125</v>
      </c>
      <c r="G184" s="662" t="s">
        <v>3237</v>
      </c>
      <c r="H184" s="662" t="s">
        <v>545</v>
      </c>
      <c r="I184" s="662" t="s">
        <v>3319</v>
      </c>
      <c r="J184" s="662" t="s">
        <v>3320</v>
      </c>
      <c r="K184" s="662" t="s">
        <v>3321</v>
      </c>
      <c r="L184" s="663">
        <v>0</v>
      </c>
      <c r="M184" s="663">
        <v>0</v>
      </c>
      <c r="N184" s="662">
        <v>1</v>
      </c>
      <c r="O184" s="745">
        <v>0.5</v>
      </c>
      <c r="P184" s="663">
        <v>0</v>
      </c>
      <c r="Q184" s="678"/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7</v>
      </c>
      <c r="B185" s="662" t="s">
        <v>2791</v>
      </c>
      <c r="C185" s="662" t="s">
        <v>3128</v>
      </c>
      <c r="D185" s="743" t="s">
        <v>4773</v>
      </c>
      <c r="E185" s="744" t="s">
        <v>3168</v>
      </c>
      <c r="F185" s="662" t="s">
        <v>3126</v>
      </c>
      <c r="G185" s="662" t="s">
        <v>3396</v>
      </c>
      <c r="H185" s="662" t="s">
        <v>545</v>
      </c>
      <c r="I185" s="662" t="s">
        <v>3567</v>
      </c>
      <c r="J185" s="662" t="s">
        <v>3153</v>
      </c>
      <c r="K185" s="662"/>
      <c r="L185" s="663">
        <v>0</v>
      </c>
      <c r="M185" s="663">
        <v>0</v>
      </c>
      <c r="N185" s="662">
        <v>1</v>
      </c>
      <c r="O185" s="745">
        <v>1</v>
      </c>
      <c r="P185" s="663">
        <v>0</v>
      </c>
      <c r="Q185" s="678"/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7</v>
      </c>
      <c r="B186" s="662" t="s">
        <v>2791</v>
      </c>
      <c r="C186" s="662" t="s">
        <v>3128</v>
      </c>
      <c r="D186" s="743" t="s">
        <v>4773</v>
      </c>
      <c r="E186" s="744" t="s">
        <v>3173</v>
      </c>
      <c r="F186" s="662" t="s">
        <v>3125</v>
      </c>
      <c r="G186" s="662" t="s">
        <v>3325</v>
      </c>
      <c r="H186" s="662" t="s">
        <v>635</v>
      </c>
      <c r="I186" s="662" t="s">
        <v>3568</v>
      </c>
      <c r="J186" s="662" t="s">
        <v>2190</v>
      </c>
      <c r="K186" s="662" t="s">
        <v>3330</v>
      </c>
      <c r="L186" s="663">
        <v>154.36000000000001</v>
      </c>
      <c r="M186" s="663">
        <v>154.36000000000001</v>
      </c>
      <c r="N186" s="662">
        <v>1</v>
      </c>
      <c r="O186" s="745">
        <v>0.5</v>
      </c>
      <c r="P186" s="663">
        <v>154.36000000000001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7</v>
      </c>
      <c r="B187" s="662" t="s">
        <v>2791</v>
      </c>
      <c r="C187" s="662" t="s">
        <v>3128</v>
      </c>
      <c r="D187" s="743" t="s">
        <v>4773</v>
      </c>
      <c r="E187" s="744" t="s">
        <v>3173</v>
      </c>
      <c r="F187" s="662" t="s">
        <v>3125</v>
      </c>
      <c r="G187" s="662" t="s">
        <v>3490</v>
      </c>
      <c r="H187" s="662" t="s">
        <v>635</v>
      </c>
      <c r="I187" s="662" t="s">
        <v>3569</v>
      </c>
      <c r="J187" s="662" t="s">
        <v>3492</v>
      </c>
      <c r="K187" s="662" t="s">
        <v>3570</v>
      </c>
      <c r="L187" s="663">
        <v>176.59</v>
      </c>
      <c r="M187" s="663">
        <v>176.59</v>
      </c>
      <c r="N187" s="662">
        <v>1</v>
      </c>
      <c r="O187" s="745">
        <v>0.5</v>
      </c>
      <c r="P187" s="663">
        <v>176.59</v>
      </c>
      <c r="Q187" s="678">
        <v>1</v>
      </c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7</v>
      </c>
      <c r="B188" s="662" t="s">
        <v>2791</v>
      </c>
      <c r="C188" s="662" t="s">
        <v>3128</v>
      </c>
      <c r="D188" s="743" t="s">
        <v>4773</v>
      </c>
      <c r="E188" s="744" t="s">
        <v>3173</v>
      </c>
      <c r="F188" s="662" t="s">
        <v>3125</v>
      </c>
      <c r="G188" s="662" t="s">
        <v>3202</v>
      </c>
      <c r="H188" s="662" t="s">
        <v>545</v>
      </c>
      <c r="I188" s="662" t="s">
        <v>3571</v>
      </c>
      <c r="J188" s="662" t="s">
        <v>3242</v>
      </c>
      <c r="K188" s="662" t="s">
        <v>3443</v>
      </c>
      <c r="L188" s="663">
        <v>70.540000000000006</v>
      </c>
      <c r="M188" s="663">
        <v>70.540000000000006</v>
      </c>
      <c r="N188" s="662">
        <v>1</v>
      </c>
      <c r="O188" s="745">
        <v>0.5</v>
      </c>
      <c r="P188" s="663">
        <v>70.540000000000006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7</v>
      </c>
      <c r="B189" s="662" t="s">
        <v>2791</v>
      </c>
      <c r="C189" s="662" t="s">
        <v>3128</v>
      </c>
      <c r="D189" s="743" t="s">
        <v>4773</v>
      </c>
      <c r="E189" s="744" t="s">
        <v>3173</v>
      </c>
      <c r="F189" s="662" t="s">
        <v>3125</v>
      </c>
      <c r="G189" s="662" t="s">
        <v>3572</v>
      </c>
      <c r="H189" s="662" t="s">
        <v>545</v>
      </c>
      <c r="I189" s="662" t="s">
        <v>1161</v>
      </c>
      <c r="J189" s="662" t="s">
        <v>3573</v>
      </c>
      <c r="K189" s="662" t="s">
        <v>3574</v>
      </c>
      <c r="L189" s="663">
        <v>45.86</v>
      </c>
      <c r="M189" s="663">
        <v>45.86</v>
      </c>
      <c r="N189" s="662">
        <v>1</v>
      </c>
      <c r="O189" s="745">
        <v>0.5</v>
      </c>
      <c r="P189" s="663">
        <v>45.86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7</v>
      </c>
      <c r="B190" s="662" t="s">
        <v>2791</v>
      </c>
      <c r="C190" s="662" t="s">
        <v>3128</v>
      </c>
      <c r="D190" s="743" t="s">
        <v>4773</v>
      </c>
      <c r="E190" s="744" t="s">
        <v>3173</v>
      </c>
      <c r="F190" s="662" t="s">
        <v>3125</v>
      </c>
      <c r="G190" s="662" t="s">
        <v>3572</v>
      </c>
      <c r="H190" s="662" t="s">
        <v>545</v>
      </c>
      <c r="I190" s="662" t="s">
        <v>3575</v>
      </c>
      <c r="J190" s="662" t="s">
        <v>3576</v>
      </c>
      <c r="K190" s="662" t="s">
        <v>3577</v>
      </c>
      <c r="L190" s="663">
        <v>0</v>
      </c>
      <c r="M190" s="663">
        <v>0</v>
      </c>
      <c r="N190" s="662">
        <v>1</v>
      </c>
      <c r="O190" s="745">
        <v>0.5</v>
      </c>
      <c r="P190" s="663"/>
      <c r="Q190" s="678"/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7</v>
      </c>
      <c r="B191" s="662" t="s">
        <v>2791</v>
      </c>
      <c r="C191" s="662" t="s">
        <v>3128</v>
      </c>
      <c r="D191" s="743" t="s">
        <v>4773</v>
      </c>
      <c r="E191" s="744" t="s">
        <v>3173</v>
      </c>
      <c r="F191" s="662" t="s">
        <v>3125</v>
      </c>
      <c r="G191" s="662" t="s">
        <v>3578</v>
      </c>
      <c r="H191" s="662" t="s">
        <v>545</v>
      </c>
      <c r="I191" s="662" t="s">
        <v>3579</v>
      </c>
      <c r="J191" s="662" t="s">
        <v>851</v>
      </c>
      <c r="K191" s="662" t="s">
        <v>3580</v>
      </c>
      <c r="L191" s="663">
        <v>120.14</v>
      </c>
      <c r="M191" s="663">
        <v>120.14</v>
      </c>
      <c r="N191" s="662">
        <v>1</v>
      </c>
      <c r="O191" s="745">
        <v>0.5</v>
      </c>
      <c r="P191" s="663">
        <v>120.14</v>
      </c>
      <c r="Q191" s="678">
        <v>1</v>
      </c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7</v>
      </c>
      <c r="B192" s="662" t="s">
        <v>2791</v>
      </c>
      <c r="C192" s="662" t="s">
        <v>3128</v>
      </c>
      <c r="D192" s="743" t="s">
        <v>4773</v>
      </c>
      <c r="E192" s="744" t="s">
        <v>3173</v>
      </c>
      <c r="F192" s="662" t="s">
        <v>3125</v>
      </c>
      <c r="G192" s="662" t="s">
        <v>3578</v>
      </c>
      <c r="H192" s="662" t="s">
        <v>545</v>
      </c>
      <c r="I192" s="662" t="s">
        <v>3581</v>
      </c>
      <c r="J192" s="662" t="s">
        <v>851</v>
      </c>
      <c r="K192" s="662" t="s">
        <v>3582</v>
      </c>
      <c r="L192" s="663">
        <v>0</v>
      </c>
      <c r="M192" s="663">
        <v>0</v>
      </c>
      <c r="N192" s="662">
        <v>1</v>
      </c>
      <c r="O192" s="745">
        <v>0.5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7</v>
      </c>
      <c r="B193" s="662" t="s">
        <v>2791</v>
      </c>
      <c r="C193" s="662" t="s">
        <v>3128</v>
      </c>
      <c r="D193" s="743" t="s">
        <v>4773</v>
      </c>
      <c r="E193" s="744" t="s">
        <v>3173</v>
      </c>
      <c r="F193" s="662" t="s">
        <v>3125</v>
      </c>
      <c r="G193" s="662" t="s">
        <v>3583</v>
      </c>
      <c r="H193" s="662" t="s">
        <v>545</v>
      </c>
      <c r="I193" s="662" t="s">
        <v>3584</v>
      </c>
      <c r="J193" s="662" t="s">
        <v>3585</v>
      </c>
      <c r="K193" s="662" t="s">
        <v>3586</v>
      </c>
      <c r="L193" s="663">
        <v>0</v>
      </c>
      <c r="M193" s="663">
        <v>0</v>
      </c>
      <c r="N193" s="662">
        <v>1</v>
      </c>
      <c r="O193" s="745">
        <v>0.5</v>
      </c>
      <c r="P193" s="663">
        <v>0</v>
      </c>
      <c r="Q193" s="678"/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7</v>
      </c>
      <c r="B194" s="662" t="s">
        <v>2791</v>
      </c>
      <c r="C194" s="662" t="s">
        <v>3128</v>
      </c>
      <c r="D194" s="743" t="s">
        <v>4773</v>
      </c>
      <c r="E194" s="744" t="s">
        <v>3176</v>
      </c>
      <c r="F194" s="662" t="s">
        <v>3125</v>
      </c>
      <c r="G194" s="662" t="s">
        <v>3587</v>
      </c>
      <c r="H194" s="662" t="s">
        <v>545</v>
      </c>
      <c r="I194" s="662" t="s">
        <v>3588</v>
      </c>
      <c r="J194" s="662" t="s">
        <v>3589</v>
      </c>
      <c r="K194" s="662" t="s">
        <v>3590</v>
      </c>
      <c r="L194" s="663">
        <v>815.1</v>
      </c>
      <c r="M194" s="663">
        <v>4075.5</v>
      </c>
      <c r="N194" s="662">
        <v>5</v>
      </c>
      <c r="O194" s="745">
        <v>0.5</v>
      </c>
      <c r="P194" s="663">
        <v>4075.5</v>
      </c>
      <c r="Q194" s="678">
        <v>1</v>
      </c>
      <c r="R194" s="662">
        <v>5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7</v>
      </c>
      <c r="B195" s="662" t="s">
        <v>2791</v>
      </c>
      <c r="C195" s="662" t="s">
        <v>3128</v>
      </c>
      <c r="D195" s="743" t="s">
        <v>4773</v>
      </c>
      <c r="E195" s="744" t="s">
        <v>3176</v>
      </c>
      <c r="F195" s="662" t="s">
        <v>3125</v>
      </c>
      <c r="G195" s="662" t="s">
        <v>3587</v>
      </c>
      <c r="H195" s="662" t="s">
        <v>545</v>
      </c>
      <c r="I195" s="662" t="s">
        <v>3588</v>
      </c>
      <c r="J195" s="662" t="s">
        <v>3589</v>
      </c>
      <c r="K195" s="662" t="s">
        <v>3590</v>
      </c>
      <c r="L195" s="663">
        <v>736.33</v>
      </c>
      <c r="M195" s="663">
        <v>14726.600000000002</v>
      </c>
      <c r="N195" s="662">
        <v>20</v>
      </c>
      <c r="O195" s="745">
        <v>1</v>
      </c>
      <c r="P195" s="663">
        <v>14726.600000000002</v>
      </c>
      <c r="Q195" s="678">
        <v>1</v>
      </c>
      <c r="R195" s="662">
        <v>20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7</v>
      </c>
      <c r="B196" s="662" t="s">
        <v>2791</v>
      </c>
      <c r="C196" s="662" t="s">
        <v>3128</v>
      </c>
      <c r="D196" s="743" t="s">
        <v>4773</v>
      </c>
      <c r="E196" s="744" t="s">
        <v>3176</v>
      </c>
      <c r="F196" s="662" t="s">
        <v>3125</v>
      </c>
      <c r="G196" s="662" t="s">
        <v>3587</v>
      </c>
      <c r="H196" s="662" t="s">
        <v>545</v>
      </c>
      <c r="I196" s="662" t="s">
        <v>3591</v>
      </c>
      <c r="J196" s="662" t="s">
        <v>3589</v>
      </c>
      <c r="K196" s="662" t="s">
        <v>3592</v>
      </c>
      <c r="L196" s="663">
        <v>4075.5</v>
      </c>
      <c r="M196" s="663">
        <v>4075.5</v>
      </c>
      <c r="N196" s="662">
        <v>1</v>
      </c>
      <c r="O196" s="745">
        <v>0.5</v>
      </c>
      <c r="P196" s="663">
        <v>4075.5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7</v>
      </c>
      <c r="B197" s="662" t="s">
        <v>2791</v>
      </c>
      <c r="C197" s="662" t="s">
        <v>3128</v>
      </c>
      <c r="D197" s="743" t="s">
        <v>4773</v>
      </c>
      <c r="E197" s="744" t="s">
        <v>3176</v>
      </c>
      <c r="F197" s="662" t="s">
        <v>3125</v>
      </c>
      <c r="G197" s="662" t="s">
        <v>3587</v>
      </c>
      <c r="H197" s="662" t="s">
        <v>545</v>
      </c>
      <c r="I197" s="662" t="s">
        <v>3593</v>
      </c>
      <c r="J197" s="662" t="s">
        <v>3589</v>
      </c>
      <c r="K197" s="662" t="s">
        <v>3594</v>
      </c>
      <c r="L197" s="663">
        <v>147.26</v>
      </c>
      <c r="M197" s="663">
        <v>147.26</v>
      </c>
      <c r="N197" s="662">
        <v>1</v>
      </c>
      <c r="O197" s="745">
        <v>0.5</v>
      </c>
      <c r="P197" s="663">
        <v>147.26</v>
      </c>
      <c r="Q197" s="678">
        <v>1</v>
      </c>
      <c r="R197" s="662">
        <v>1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7</v>
      </c>
      <c r="B198" s="662" t="s">
        <v>2791</v>
      </c>
      <c r="C198" s="662" t="s">
        <v>3128</v>
      </c>
      <c r="D198" s="743" t="s">
        <v>4773</v>
      </c>
      <c r="E198" s="744" t="s">
        <v>3176</v>
      </c>
      <c r="F198" s="662" t="s">
        <v>3125</v>
      </c>
      <c r="G198" s="662" t="s">
        <v>3595</v>
      </c>
      <c r="H198" s="662" t="s">
        <v>545</v>
      </c>
      <c r="I198" s="662" t="s">
        <v>865</v>
      </c>
      <c r="J198" s="662" t="s">
        <v>866</v>
      </c>
      <c r="K198" s="662" t="s">
        <v>3596</v>
      </c>
      <c r="L198" s="663">
        <v>63.7</v>
      </c>
      <c r="M198" s="663">
        <v>191.10000000000002</v>
      </c>
      <c r="N198" s="662">
        <v>3</v>
      </c>
      <c r="O198" s="745">
        <v>0.5</v>
      </c>
      <c r="P198" s="663">
        <v>191.10000000000002</v>
      </c>
      <c r="Q198" s="678">
        <v>1</v>
      </c>
      <c r="R198" s="662">
        <v>3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7</v>
      </c>
      <c r="B199" s="662" t="s">
        <v>2791</v>
      </c>
      <c r="C199" s="662" t="s">
        <v>3128</v>
      </c>
      <c r="D199" s="743" t="s">
        <v>4773</v>
      </c>
      <c r="E199" s="744" t="s">
        <v>3176</v>
      </c>
      <c r="F199" s="662" t="s">
        <v>3125</v>
      </c>
      <c r="G199" s="662" t="s">
        <v>3595</v>
      </c>
      <c r="H199" s="662" t="s">
        <v>545</v>
      </c>
      <c r="I199" s="662" t="s">
        <v>3597</v>
      </c>
      <c r="J199" s="662" t="s">
        <v>866</v>
      </c>
      <c r="K199" s="662" t="s">
        <v>3598</v>
      </c>
      <c r="L199" s="663">
        <v>127.39</v>
      </c>
      <c r="M199" s="663">
        <v>254.78</v>
      </c>
      <c r="N199" s="662">
        <v>2</v>
      </c>
      <c r="O199" s="745">
        <v>0.5</v>
      </c>
      <c r="P199" s="663">
        <v>254.78</v>
      </c>
      <c r="Q199" s="678">
        <v>1</v>
      </c>
      <c r="R199" s="662">
        <v>2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7</v>
      </c>
      <c r="B200" s="662" t="s">
        <v>2791</v>
      </c>
      <c r="C200" s="662" t="s">
        <v>3128</v>
      </c>
      <c r="D200" s="743" t="s">
        <v>4773</v>
      </c>
      <c r="E200" s="744" t="s">
        <v>3176</v>
      </c>
      <c r="F200" s="662" t="s">
        <v>3125</v>
      </c>
      <c r="G200" s="662" t="s">
        <v>3595</v>
      </c>
      <c r="H200" s="662" t="s">
        <v>545</v>
      </c>
      <c r="I200" s="662" t="s">
        <v>3597</v>
      </c>
      <c r="J200" s="662" t="s">
        <v>866</v>
      </c>
      <c r="K200" s="662" t="s">
        <v>3598</v>
      </c>
      <c r="L200" s="663">
        <v>85.02</v>
      </c>
      <c r="M200" s="663">
        <v>85.02</v>
      </c>
      <c r="N200" s="662">
        <v>1</v>
      </c>
      <c r="O200" s="745">
        <v>0.5</v>
      </c>
      <c r="P200" s="663">
        <v>85.02</v>
      </c>
      <c r="Q200" s="678">
        <v>1</v>
      </c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7</v>
      </c>
      <c r="B201" s="662" t="s">
        <v>2791</v>
      </c>
      <c r="C201" s="662" t="s">
        <v>3128</v>
      </c>
      <c r="D201" s="743" t="s">
        <v>4773</v>
      </c>
      <c r="E201" s="744" t="s">
        <v>3176</v>
      </c>
      <c r="F201" s="662" t="s">
        <v>3125</v>
      </c>
      <c r="G201" s="662" t="s">
        <v>3599</v>
      </c>
      <c r="H201" s="662" t="s">
        <v>545</v>
      </c>
      <c r="I201" s="662" t="s">
        <v>734</v>
      </c>
      <c r="J201" s="662" t="s">
        <v>735</v>
      </c>
      <c r="K201" s="662" t="s">
        <v>3600</v>
      </c>
      <c r="L201" s="663">
        <v>46.25</v>
      </c>
      <c r="M201" s="663">
        <v>46.25</v>
      </c>
      <c r="N201" s="662">
        <v>1</v>
      </c>
      <c r="O201" s="745">
        <v>0.5</v>
      </c>
      <c r="P201" s="663">
        <v>46.25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7</v>
      </c>
      <c r="B202" s="662" t="s">
        <v>2791</v>
      </c>
      <c r="C202" s="662" t="s">
        <v>3128</v>
      </c>
      <c r="D202" s="743" t="s">
        <v>4773</v>
      </c>
      <c r="E202" s="744" t="s">
        <v>3176</v>
      </c>
      <c r="F202" s="662" t="s">
        <v>3125</v>
      </c>
      <c r="G202" s="662" t="s">
        <v>3599</v>
      </c>
      <c r="H202" s="662" t="s">
        <v>545</v>
      </c>
      <c r="I202" s="662" t="s">
        <v>3601</v>
      </c>
      <c r="J202" s="662" t="s">
        <v>735</v>
      </c>
      <c r="K202" s="662" t="s">
        <v>3602</v>
      </c>
      <c r="L202" s="663">
        <v>46.25</v>
      </c>
      <c r="M202" s="663">
        <v>92.5</v>
      </c>
      <c r="N202" s="662">
        <v>2</v>
      </c>
      <c r="O202" s="745">
        <v>2</v>
      </c>
      <c r="P202" s="663">
        <v>92.5</v>
      </c>
      <c r="Q202" s="678">
        <v>1</v>
      </c>
      <c r="R202" s="662">
        <v>2</v>
      </c>
      <c r="S202" s="678">
        <v>1</v>
      </c>
      <c r="T202" s="745">
        <v>2</v>
      </c>
      <c r="U202" s="701">
        <v>1</v>
      </c>
    </row>
    <row r="203" spans="1:21" ht="14.4" customHeight="1" x14ac:dyDescent="0.3">
      <c r="A203" s="661">
        <v>7</v>
      </c>
      <c r="B203" s="662" t="s">
        <v>2791</v>
      </c>
      <c r="C203" s="662" t="s">
        <v>3128</v>
      </c>
      <c r="D203" s="743" t="s">
        <v>4773</v>
      </c>
      <c r="E203" s="744" t="s">
        <v>3176</v>
      </c>
      <c r="F203" s="662" t="s">
        <v>3125</v>
      </c>
      <c r="G203" s="662" t="s">
        <v>3603</v>
      </c>
      <c r="H203" s="662" t="s">
        <v>545</v>
      </c>
      <c r="I203" s="662" t="s">
        <v>2760</v>
      </c>
      <c r="J203" s="662" t="s">
        <v>3604</v>
      </c>
      <c r="K203" s="662" t="s">
        <v>3487</v>
      </c>
      <c r="L203" s="663">
        <v>0</v>
      </c>
      <c r="M203" s="663">
        <v>0</v>
      </c>
      <c r="N203" s="662">
        <v>1</v>
      </c>
      <c r="O203" s="745">
        <v>0.5</v>
      </c>
      <c r="P203" s="663">
        <v>0</v>
      </c>
      <c r="Q203" s="678"/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7</v>
      </c>
      <c r="B204" s="662" t="s">
        <v>2791</v>
      </c>
      <c r="C204" s="662" t="s">
        <v>3128</v>
      </c>
      <c r="D204" s="743" t="s">
        <v>4773</v>
      </c>
      <c r="E204" s="744" t="s">
        <v>3176</v>
      </c>
      <c r="F204" s="662" t="s">
        <v>3125</v>
      </c>
      <c r="G204" s="662" t="s">
        <v>3605</v>
      </c>
      <c r="H204" s="662" t="s">
        <v>545</v>
      </c>
      <c r="I204" s="662" t="s">
        <v>3606</v>
      </c>
      <c r="J204" s="662" t="s">
        <v>3607</v>
      </c>
      <c r="K204" s="662" t="s">
        <v>3608</v>
      </c>
      <c r="L204" s="663">
        <v>0</v>
      </c>
      <c r="M204" s="663">
        <v>0</v>
      </c>
      <c r="N204" s="662">
        <v>2</v>
      </c>
      <c r="O204" s="745">
        <v>0.33333333333333331</v>
      </c>
      <c r="P204" s="663">
        <v>0</v>
      </c>
      <c r="Q204" s="678"/>
      <c r="R204" s="662">
        <v>2</v>
      </c>
      <c r="S204" s="678">
        <v>1</v>
      </c>
      <c r="T204" s="745">
        <v>0.33333333333333331</v>
      </c>
      <c r="U204" s="701">
        <v>1</v>
      </c>
    </row>
    <row r="205" spans="1:21" ht="14.4" customHeight="1" x14ac:dyDescent="0.3">
      <c r="A205" s="661">
        <v>7</v>
      </c>
      <c r="B205" s="662" t="s">
        <v>2791</v>
      </c>
      <c r="C205" s="662" t="s">
        <v>3128</v>
      </c>
      <c r="D205" s="743" t="s">
        <v>4773</v>
      </c>
      <c r="E205" s="744" t="s">
        <v>3176</v>
      </c>
      <c r="F205" s="662" t="s">
        <v>3125</v>
      </c>
      <c r="G205" s="662" t="s">
        <v>3605</v>
      </c>
      <c r="H205" s="662" t="s">
        <v>545</v>
      </c>
      <c r="I205" s="662" t="s">
        <v>3609</v>
      </c>
      <c r="J205" s="662" t="s">
        <v>3607</v>
      </c>
      <c r="K205" s="662" t="s">
        <v>3610</v>
      </c>
      <c r="L205" s="663">
        <v>0</v>
      </c>
      <c r="M205" s="663">
        <v>0</v>
      </c>
      <c r="N205" s="662">
        <v>1</v>
      </c>
      <c r="O205" s="745">
        <v>0.5</v>
      </c>
      <c r="P205" s="663">
        <v>0</v>
      </c>
      <c r="Q205" s="678"/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7</v>
      </c>
      <c r="B206" s="662" t="s">
        <v>2791</v>
      </c>
      <c r="C206" s="662" t="s">
        <v>3128</v>
      </c>
      <c r="D206" s="743" t="s">
        <v>4773</v>
      </c>
      <c r="E206" s="744" t="s">
        <v>3176</v>
      </c>
      <c r="F206" s="662" t="s">
        <v>3125</v>
      </c>
      <c r="G206" s="662" t="s">
        <v>3611</v>
      </c>
      <c r="H206" s="662" t="s">
        <v>635</v>
      </c>
      <c r="I206" s="662" t="s">
        <v>3612</v>
      </c>
      <c r="J206" s="662" t="s">
        <v>3613</v>
      </c>
      <c r="K206" s="662" t="s">
        <v>3614</v>
      </c>
      <c r="L206" s="663">
        <v>8.7899999999999991</v>
      </c>
      <c r="M206" s="663">
        <v>17.579999999999998</v>
      </c>
      <c r="N206" s="662">
        <v>2</v>
      </c>
      <c r="O206" s="745">
        <v>0.5</v>
      </c>
      <c r="P206" s="663">
        <v>17.579999999999998</v>
      </c>
      <c r="Q206" s="678">
        <v>1</v>
      </c>
      <c r="R206" s="662">
        <v>2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7</v>
      </c>
      <c r="B207" s="662" t="s">
        <v>2791</v>
      </c>
      <c r="C207" s="662" t="s">
        <v>3128</v>
      </c>
      <c r="D207" s="743" t="s">
        <v>4773</v>
      </c>
      <c r="E207" s="744" t="s">
        <v>3176</v>
      </c>
      <c r="F207" s="662" t="s">
        <v>3125</v>
      </c>
      <c r="G207" s="662" t="s">
        <v>3611</v>
      </c>
      <c r="H207" s="662" t="s">
        <v>635</v>
      </c>
      <c r="I207" s="662" t="s">
        <v>3615</v>
      </c>
      <c r="J207" s="662" t="s">
        <v>3613</v>
      </c>
      <c r="K207" s="662" t="s">
        <v>3616</v>
      </c>
      <c r="L207" s="663">
        <v>29.27</v>
      </c>
      <c r="M207" s="663">
        <v>58.54</v>
      </c>
      <c r="N207" s="662">
        <v>2</v>
      </c>
      <c r="O207" s="745">
        <v>1</v>
      </c>
      <c r="P207" s="663">
        <v>58.54</v>
      </c>
      <c r="Q207" s="678">
        <v>1</v>
      </c>
      <c r="R207" s="662">
        <v>2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7</v>
      </c>
      <c r="B208" s="662" t="s">
        <v>2791</v>
      </c>
      <c r="C208" s="662" t="s">
        <v>3128</v>
      </c>
      <c r="D208" s="743" t="s">
        <v>4773</v>
      </c>
      <c r="E208" s="744" t="s">
        <v>3176</v>
      </c>
      <c r="F208" s="662" t="s">
        <v>3125</v>
      </c>
      <c r="G208" s="662" t="s">
        <v>3617</v>
      </c>
      <c r="H208" s="662" t="s">
        <v>545</v>
      </c>
      <c r="I208" s="662" t="s">
        <v>1805</v>
      </c>
      <c r="J208" s="662" t="s">
        <v>3618</v>
      </c>
      <c r="K208" s="662" t="s">
        <v>3619</v>
      </c>
      <c r="L208" s="663">
        <v>76.180000000000007</v>
      </c>
      <c r="M208" s="663">
        <v>76.180000000000007</v>
      </c>
      <c r="N208" s="662">
        <v>1</v>
      </c>
      <c r="O208" s="745">
        <v>1</v>
      </c>
      <c r="P208" s="663">
        <v>76.180000000000007</v>
      </c>
      <c r="Q208" s="678">
        <v>1</v>
      </c>
      <c r="R208" s="662">
        <v>1</v>
      </c>
      <c r="S208" s="678">
        <v>1</v>
      </c>
      <c r="T208" s="745">
        <v>1</v>
      </c>
      <c r="U208" s="701">
        <v>1</v>
      </c>
    </row>
    <row r="209" spans="1:21" ht="14.4" customHeight="1" x14ac:dyDescent="0.3">
      <c r="A209" s="661">
        <v>7</v>
      </c>
      <c r="B209" s="662" t="s">
        <v>2791</v>
      </c>
      <c r="C209" s="662" t="s">
        <v>3128</v>
      </c>
      <c r="D209" s="743" t="s">
        <v>4773</v>
      </c>
      <c r="E209" s="744" t="s">
        <v>3176</v>
      </c>
      <c r="F209" s="662" t="s">
        <v>3125</v>
      </c>
      <c r="G209" s="662" t="s">
        <v>3620</v>
      </c>
      <c r="H209" s="662" t="s">
        <v>545</v>
      </c>
      <c r="I209" s="662" t="s">
        <v>3621</v>
      </c>
      <c r="J209" s="662" t="s">
        <v>3622</v>
      </c>
      <c r="K209" s="662" t="s">
        <v>3623</v>
      </c>
      <c r="L209" s="663">
        <v>0</v>
      </c>
      <c r="M209" s="663">
        <v>0</v>
      </c>
      <c r="N209" s="662">
        <v>1</v>
      </c>
      <c r="O209" s="745">
        <v>0.5</v>
      </c>
      <c r="P209" s="663">
        <v>0</v>
      </c>
      <c r="Q209" s="678"/>
      <c r="R209" s="662">
        <v>1</v>
      </c>
      <c r="S209" s="678">
        <v>1</v>
      </c>
      <c r="T209" s="745">
        <v>0.5</v>
      </c>
      <c r="U209" s="701">
        <v>1</v>
      </c>
    </row>
    <row r="210" spans="1:21" ht="14.4" customHeight="1" x14ac:dyDescent="0.3">
      <c r="A210" s="661">
        <v>7</v>
      </c>
      <c r="B210" s="662" t="s">
        <v>2791</v>
      </c>
      <c r="C210" s="662" t="s">
        <v>3128</v>
      </c>
      <c r="D210" s="743" t="s">
        <v>4773</v>
      </c>
      <c r="E210" s="744" t="s">
        <v>3176</v>
      </c>
      <c r="F210" s="662" t="s">
        <v>3125</v>
      </c>
      <c r="G210" s="662" t="s">
        <v>3620</v>
      </c>
      <c r="H210" s="662" t="s">
        <v>545</v>
      </c>
      <c r="I210" s="662" t="s">
        <v>3624</v>
      </c>
      <c r="J210" s="662" t="s">
        <v>3622</v>
      </c>
      <c r="K210" s="662" t="s">
        <v>3625</v>
      </c>
      <c r="L210" s="663">
        <v>0</v>
      </c>
      <c r="M210" s="663">
        <v>0</v>
      </c>
      <c r="N210" s="662">
        <v>1</v>
      </c>
      <c r="O210" s="745">
        <v>0.5</v>
      </c>
      <c r="P210" s="663">
        <v>0</v>
      </c>
      <c r="Q210" s="678"/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7</v>
      </c>
      <c r="B211" s="662" t="s">
        <v>2791</v>
      </c>
      <c r="C211" s="662" t="s">
        <v>3128</v>
      </c>
      <c r="D211" s="743" t="s">
        <v>4773</v>
      </c>
      <c r="E211" s="744" t="s">
        <v>3176</v>
      </c>
      <c r="F211" s="662" t="s">
        <v>3125</v>
      </c>
      <c r="G211" s="662" t="s">
        <v>3620</v>
      </c>
      <c r="H211" s="662" t="s">
        <v>545</v>
      </c>
      <c r="I211" s="662" t="s">
        <v>3626</v>
      </c>
      <c r="J211" s="662" t="s">
        <v>3622</v>
      </c>
      <c r="K211" s="662" t="s">
        <v>3627</v>
      </c>
      <c r="L211" s="663">
        <v>0</v>
      </c>
      <c r="M211" s="663">
        <v>0</v>
      </c>
      <c r="N211" s="662">
        <v>1</v>
      </c>
      <c r="O211" s="745">
        <v>0.5</v>
      </c>
      <c r="P211" s="663">
        <v>0</v>
      </c>
      <c r="Q211" s="678"/>
      <c r="R211" s="662">
        <v>1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7</v>
      </c>
      <c r="B212" s="662" t="s">
        <v>2791</v>
      </c>
      <c r="C212" s="662" t="s">
        <v>3128</v>
      </c>
      <c r="D212" s="743" t="s">
        <v>4773</v>
      </c>
      <c r="E212" s="744" t="s">
        <v>3176</v>
      </c>
      <c r="F212" s="662" t="s">
        <v>3125</v>
      </c>
      <c r="G212" s="662" t="s">
        <v>3620</v>
      </c>
      <c r="H212" s="662" t="s">
        <v>545</v>
      </c>
      <c r="I212" s="662" t="s">
        <v>3628</v>
      </c>
      <c r="J212" s="662" t="s">
        <v>3622</v>
      </c>
      <c r="K212" s="662" t="s">
        <v>3629</v>
      </c>
      <c r="L212" s="663">
        <v>0</v>
      </c>
      <c r="M212" s="663">
        <v>0</v>
      </c>
      <c r="N212" s="662">
        <v>1</v>
      </c>
      <c r="O212" s="745">
        <v>0.5</v>
      </c>
      <c r="P212" s="663">
        <v>0</v>
      </c>
      <c r="Q212" s="678"/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7</v>
      </c>
      <c r="B213" s="662" t="s">
        <v>2791</v>
      </c>
      <c r="C213" s="662" t="s">
        <v>3128</v>
      </c>
      <c r="D213" s="743" t="s">
        <v>4773</v>
      </c>
      <c r="E213" s="744" t="s">
        <v>3176</v>
      </c>
      <c r="F213" s="662" t="s">
        <v>3125</v>
      </c>
      <c r="G213" s="662" t="s">
        <v>3630</v>
      </c>
      <c r="H213" s="662" t="s">
        <v>545</v>
      </c>
      <c r="I213" s="662" t="s">
        <v>3631</v>
      </c>
      <c r="J213" s="662" t="s">
        <v>3632</v>
      </c>
      <c r="K213" s="662" t="s">
        <v>3633</v>
      </c>
      <c r="L213" s="663">
        <v>729.38</v>
      </c>
      <c r="M213" s="663">
        <v>2188.14</v>
      </c>
      <c r="N213" s="662">
        <v>3</v>
      </c>
      <c r="O213" s="745">
        <v>1.5</v>
      </c>
      <c r="P213" s="663">
        <v>2188.14</v>
      </c>
      <c r="Q213" s="678">
        <v>1</v>
      </c>
      <c r="R213" s="662">
        <v>3</v>
      </c>
      <c r="S213" s="678">
        <v>1</v>
      </c>
      <c r="T213" s="745">
        <v>1.5</v>
      </c>
      <c r="U213" s="701">
        <v>1</v>
      </c>
    </row>
    <row r="214" spans="1:21" ht="14.4" customHeight="1" x14ac:dyDescent="0.3">
      <c r="A214" s="661">
        <v>7</v>
      </c>
      <c r="B214" s="662" t="s">
        <v>2791</v>
      </c>
      <c r="C214" s="662" t="s">
        <v>3128</v>
      </c>
      <c r="D214" s="743" t="s">
        <v>4773</v>
      </c>
      <c r="E214" s="744" t="s">
        <v>3176</v>
      </c>
      <c r="F214" s="662" t="s">
        <v>3125</v>
      </c>
      <c r="G214" s="662" t="s">
        <v>3630</v>
      </c>
      <c r="H214" s="662" t="s">
        <v>545</v>
      </c>
      <c r="I214" s="662" t="s">
        <v>3634</v>
      </c>
      <c r="J214" s="662" t="s">
        <v>3632</v>
      </c>
      <c r="K214" s="662" t="s">
        <v>3635</v>
      </c>
      <c r="L214" s="663">
        <v>729.38</v>
      </c>
      <c r="M214" s="663">
        <v>4376.28</v>
      </c>
      <c r="N214" s="662">
        <v>6</v>
      </c>
      <c r="O214" s="745">
        <v>1.5</v>
      </c>
      <c r="P214" s="663">
        <v>4376.28</v>
      </c>
      <c r="Q214" s="678">
        <v>1</v>
      </c>
      <c r="R214" s="662">
        <v>6</v>
      </c>
      <c r="S214" s="678">
        <v>1</v>
      </c>
      <c r="T214" s="745">
        <v>1.5</v>
      </c>
      <c r="U214" s="701">
        <v>1</v>
      </c>
    </row>
    <row r="215" spans="1:21" ht="14.4" customHeight="1" x14ac:dyDescent="0.3">
      <c r="A215" s="661">
        <v>7</v>
      </c>
      <c r="B215" s="662" t="s">
        <v>2791</v>
      </c>
      <c r="C215" s="662" t="s">
        <v>3128</v>
      </c>
      <c r="D215" s="743" t="s">
        <v>4773</v>
      </c>
      <c r="E215" s="744" t="s">
        <v>3176</v>
      </c>
      <c r="F215" s="662" t="s">
        <v>3125</v>
      </c>
      <c r="G215" s="662" t="s">
        <v>3189</v>
      </c>
      <c r="H215" s="662" t="s">
        <v>545</v>
      </c>
      <c r="I215" s="662" t="s">
        <v>3190</v>
      </c>
      <c r="J215" s="662" t="s">
        <v>820</v>
      </c>
      <c r="K215" s="662" t="s">
        <v>3191</v>
      </c>
      <c r="L215" s="663">
        <v>185.26</v>
      </c>
      <c r="M215" s="663">
        <v>370.52</v>
      </c>
      <c r="N215" s="662">
        <v>2</v>
      </c>
      <c r="O215" s="745">
        <v>1.5</v>
      </c>
      <c r="P215" s="663">
        <v>370.52</v>
      </c>
      <c r="Q215" s="678">
        <v>1</v>
      </c>
      <c r="R215" s="662">
        <v>2</v>
      </c>
      <c r="S215" s="678">
        <v>1</v>
      </c>
      <c r="T215" s="745">
        <v>1.5</v>
      </c>
      <c r="U215" s="701">
        <v>1</v>
      </c>
    </row>
    <row r="216" spans="1:21" ht="14.4" customHeight="1" x14ac:dyDescent="0.3">
      <c r="A216" s="661">
        <v>7</v>
      </c>
      <c r="B216" s="662" t="s">
        <v>2791</v>
      </c>
      <c r="C216" s="662" t="s">
        <v>3128</v>
      </c>
      <c r="D216" s="743" t="s">
        <v>4773</v>
      </c>
      <c r="E216" s="744" t="s">
        <v>3176</v>
      </c>
      <c r="F216" s="662" t="s">
        <v>3125</v>
      </c>
      <c r="G216" s="662" t="s">
        <v>3291</v>
      </c>
      <c r="H216" s="662" t="s">
        <v>635</v>
      </c>
      <c r="I216" s="662" t="s">
        <v>3636</v>
      </c>
      <c r="J216" s="662" t="s">
        <v>2889</v>
      </c>
      <c r="K216" s="662" t="s">
        <v>3637</v>
      </c>
      <c r="L216" s="663">
        <v>0</v>
      </c>
      <c r="M216" s="663">
        <v>0</v>
      </c>
      <c r="N216" s="662">
        <v>1</v>
      </c>
      <c r="O216" s="745">
        <v>0.5</v>
      </c>
      <c r="P216" s="663">
        <v>0</v>
      </c>
      <c r="Q216" s="678"/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7</v>
      </c>
      <c r="B217" s="662" t="s">
        <v>2791</v>
      </c>
      <c r="C217" s="662" t="s">
        <v>3128</v>
      </c>
      <c r="D217" s="743" t="s">
        <v>4773</v>
      </c>
      <c r="E217" s="744" t="s">
        <v>3176</v>
      </c>
      <c r="F217" s="662" t="s">
        <v>3125</v>
      </c>
      <c r="G217" s="662" t="s">
        <v>3638</v>
      </c>
      <c r="H217" s="662" t="s">
        <v>545</v>
      </c>
      <c r="I217" s="662" t="s">
        <v>3639</v>
      </c>
      <c r="J217" s="662" t="s">
        <v>3640</v>
      </c>
      <c r="K217" s="662" t="s">
        <v>3641</v>
      </c>
      <c r="L217" s="663">
        <v>0</v>
      </c>
      <c r="M217" s="663">
        <v>0</v>
      </c>
      <c r="N217" s="662">
        <v>2</v>
      </c>
      <c r="O217" s="745">
        <v>0.5</v>
      </c>
      <c r="P217" s="663">
        <v>0</v>
      </c>
      <c r="Q217" s="678"/>
      <c r="R217" s="662">
        <v>2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7</v>
      </c>
      <c r="B218" s="662" t="s">
        <v>2791</v>
      </c>
      <c r="C218" s="662" t="s">
        <v>3128</v>
      </c>
      <c r="D218" s="743" t="s">
        <v>4773</v>
      </c>
      <c r="E218" s="744" t="s">
        <v>3176</v>
      </c>
      <c r="F218" s="662" t="s">
        <v>3125</v>
      </c>
      <c r="G218" s="662" t="s">
        <v>3638</v>
      </c>
      <c r="H218" s="662" t="s">
        <v>545</v>
      </c>
      <c r="I218" s="662" t="s">
        <v>3642</v>
      </c>
      <c r="J218" s="662" t="s">
        <v>3643</v>
      </c>
      <c r="K218" s="662" t="s">
        <v>3644</v>
      </c>
      <c r="L218" s="663">
        <v>0</v>
      </c>
      <c r="M218" s="663">
        <v>0</v>
      </c>
      <c r="N218" s="662">
        <v>2</v>
      </c>
      <c r="O218" s="745">
        <v>0.5</v>
      </c>
      <c r="P218" s="663">
        <v>0</v>
      </c>
      <c r="Q218" s="678"/>
      <c r="R218" s="662">
        <v>2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7</v>
      </c>
      <c r="B219" s="662" t="s">
        <v>2791</v>
      </c>
      <c r="C219" s="662" t="s">
        <v>3128</v>
      </c>
      <c r="D219" s="743" t="s">
        <v>4773</v>
      </c>
      <c r="E219" s="744" t="s">
        <v>3176</v>
      </c>
      <c r="F219" s="662" t="s">
        <v>3125</v>
      </c>
      <c r="G219" s="662" t="s">
        <v>3645</v>
      </c>
      <c r="H219" s="662" t="s">
        <v>545</v>
      </c>
      <c r="I219" s="662" t="s">
        <v>2457</v>
      </c>
      <c r="J219" s="662" t="s">
        <v>2458</v>
      </c>
      <c r="K219" s="662" t="s">
        <v>3646</v>
      </c>
      <c r="L219" s="663">
        <v>453.8</v>
      </c>
      <c r="M219" s="663">
        <v>907.6</v>
      </c>
      <c r="N219" s="662">
        <v>2</v>
      </c>
      <c r="O219" s="745">
        <v>0.5</v>
      </c>
      <c r="P219" s="663">
        <v>907.6</v>
      </c>
      <c r="Q219" s="678">
        <v>1</v>
      </c>
      <c r="R219" s="662">
        <v>2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7</v>
      </c>
      <c r="B220" s="662" t="s">
        <v>2791</v>
      </c>
      <c r="C220" s="662" t="s">
        <v>3128</v>
      </c>
      <c r="D220" s="743" t="s">
        <v>4773</v>
      </c>
      <c r="E220" s="744" t="s">
        <v>3176</v>
      </c>
      <c r="F220" s="662" t="s">
        <v>3125</v>
      </c>
      <c r="G220" s="662" t="s">
        <v>3647</v>
      </c>
      <c r="H220" s="662" t="s">
        <v>545</v>
      </c>
      <c r="I220" s="662" t="s">
        <v>834</v>
      </c>
      <c r="J220" s="662" t="s">
        <v>771</v>
      </c>
      <c r="K220" s="662" t="s">
        <v>3648</v>
      </c>
      <c r="L220" s="663">
        <v>126.23</v>
      </c>
      <c r="M220" s="663">
        <v>2524.6</v>
      </c>
      <c r="N220" s="662">
        <v>20</v>
      </c>
      <c r="O220" s="745">
        <v>2.6666666666666665</v>
      </c>
      <c r="P220" s="663">
        <v>2524.6</v>
      </c>
      <c r="Q220" s="678">
        <v>1</v>
      </c>
      <c r="R220" s="662">
        <v>20</v>
      </c>
      <c r="S220" s="678">
        <v>1</v>
      </c>
      <c r="T220" s="745">
        <v>2.6666666666666665</v>
      </c>
      <c r="U220" s="701">
        <v>1</v>
      </c>
    </row>
    <row r="221" spans="1:21" ht="14.4" customHeight="1" x14ac:dyDescent="0.3">
      <c r="A221" s="661">
        <v>7</v>
      </c>
      <c r="B221" s="662" t="s">
        <v>2791</v>
      </c>
      <c r="C221" s="662" t="s">
        <v>3128</v>
      </c>
      <c r="D221" s="743" t="s">
        <v>4773</v>
      </c>
      <c r="E221" s="744" t="s">
        <v>3176</v>
      </c>
      <c r="F221" s="662" t="s">
        <v>3125</v>
      </c>
      <c r="G221" s="662" t="s">
        <v>3649</v>
      </c>
      <c r="H221" s="662" t="s">
        <v>545</v>
      </c>
      <c r="I221" s="662" t="s">
        <v>3650</v>
      </c>
      <c r="J221" s="662" t="s">
        <v>2337</v>
      </c>
      <c r="K221" s="662" t="s">
        <v>3651</v>
      </c>
      <c r="L221" s="663">
        <v>186.27</v>
      </c>
      <c r="M221" s="663">
        <v>372.54</v>
      </c>
      <c r="N221" s="662">
        <v>2</v>
      </c>
      <c r="O221" s="745">
        <v>0.5</v>
      </c>
      <c r="P221" s="663">
        <v>372.54</v>
      </c>
      <c r="Q221" s="678">
        <v>1</v>
      </c>
      <c r="R221" s="662">
        <v>2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7</v>
      </c>
      <c r="B222" s="662" t="s">
        <v>2791</v>
      </c>
      <c r="C222" s="662" t="s">
        <v>3128</v>
      </c>
      <c r="D222" s="743" t="s">
        <v>4773</v>
      </c>
      <c r="E222" s="744" t="s">
        <v>3176</v>
      </c>
      <c r="F222" s="662" t="s">
        <v>3125</v>
      </c>
      <c r="G222" s="662" t="s">
        <v>3237</v>
      </c>
      <c r="H222" s="662" t="s">
        <v>545</v>
      </c>
      <c r="I222" s="662" t="s">
        <v>3652</v>
      </c>
      <c r="J222" s="662" t="s">
        <v>3653</v>
      </c>
      <c r="K222" s="662" t="s">
        <v>3321</v>
      </c>
      <c r="L222" s="663">
        <v>0</v>
      </c>
      <c r="M222" s="663">
        <v>0</v>
      </c>
      <c r="N222" s="662">
        <v>1</v>
      </c>
      <c r="O222" s="745">
        <v>0.5</v>
      </c>
      <c r="P222" s="663">
        <v>0</v>
      </c>
      <c r="Q222" s="678"/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7</v>
      </c>
      <c r="B223" s="662" t="s">
        <v>2791</v>
      </c>
      <c r="C223" s="662" t="s">
        <v>3128</v>
      </c>
      <c r="D223" s="743" t="s">
        <v>4773</v>
      </c>
      <c r="E223" s="744" t="s">
        <v>3176</v>
      </c>
      <c r="F223" s="662" t="s">
        <v>3125</v>
      </c>
      <c r="G223" s="662" t="s">
        <v>3654</v>
      </c>
      <c r="H223" s="662" t="s">
        <v>545</v>
      </c>
      <c r="I223" s="662" t="s">
        <v>3655</v>
      </c>
      <c r="J223" s="662" t="s">
        <v>3656</v>
      </c>
      <c r="K223" s="662" t="s">
        <v>3657</v>
      </c>
      <c r="L223" s="663">
        <v>0</v>
      </c>
      <c r="M223" s="663">
        <v>0</v>
      </c>
      <c r="N223" s="662">
        <v>2</v>
      </c>
      <c r="O223" s="745">
        <v>1.5</v>
      </c>
      <c r="P223" s="663">
        <v>0</v>
      </c>
      <c r="Q223" s="678"/>
      <c r="R223" s="662">
        <v>2</v>
      </c>
      <c r="S223" s="678">
        <v>1</v>
      </c>
      <c r="T223" s="745">
        <v>1.5</v>
      </c>
      <c r="U223" s="701">
        <v>1</v>
      </c>
    </row>
    <row r="224" spans="1:21" ht="14.4" customHeight="1" x14ac:dyDescent="0.3">
      <c r="A224" s="661">
        <v>7</v>
      </c>
      <c r="B224" s="662" t="s">
        <v>2791</v>
      </c>
      <c r="C224" s="662" t="s">
        <v>3128</v>
      </c>
      <c r="D224" s="743" t="s">
        <v>4773</v>
      </c>
      <c r="E224" s="744" t="s">
        <v>3177</v>
      </c>
      <c r="F224" s="662" t="s">
        <v>3125</v>
      </c>
      <c r="G224" s="662" t="s">
        <v>3325</v>
      </c>
      <c r="H224" s="662" t="s">
        <v>635</v>
      </c>
      <c r="I224" s="662" t="s">
        <v>3568</v>
      </c>
      <c r="J224" s="662" t="s">
        <v>2190</v>
      </c>
      <c r="K224" s="662" t="s">
        <v>3330</v>
      </c>
      <c r="L224" s="663">
        <v>154.36000000000001</v>
      </c>
      <c r="M224" s="663">
        <v>308.72000000000003</v>
      </c>
      <c r="N224" s="662">
        <v>2</v>
      </c>
      <c r="O224" s="745">
        <v>2</v>
      </c>
      <c r="P224" s="663">
        <v>308.72000000000003</v>
      </c>
      <c r="Q224" s="678">
        <v>1</v>
      </c>
      <c r="R224" s="662">
        <v>2</v>
      </c>
      <c r="S224" s="678">
        <v>1</v>
      </c>
      <c r="T224" s="745">
        <v>2</v>
      </c>
      <c r="U224" s="701">
        <v>1</v>
      </c>
    </row>
    <row r="225" spans="1:21" ht="14.4" customHeight="1" x14ac:dyDescent="0.3">
      <c r="A225" s="661">
        <v>7</v>
      </c>
      <c r="B225" s="662" t="s">
        <v>2791</v>
      </c>
      <c r="C225" s="662" t="s">
        <v>3128</v>
      </c>
      <c r="D225" s="743" t="s">
        <v>4773</v>
      </c>
      <c r="E225" s="744" t="s">
        <v>3177</v>
      </c>
      <c r="F225" s="662" t="s">
        <v>3125</v>
      </c>
      <c r="G225" s="662" t="s">
        <v>3179</v>
      </c>
      <c r="H225" s="662" t="s">
        <v>545</v>
      </c>
      <c r="I225" s="662" t="s">
        <v>3658</v>
      </c>
      <c r="J225" s="662" t="s">
        <v>3659</v>
      </c>
      <c r="K225" s="662" t="s">
        <v>3557</v>
      </c>
      <c r="L225" s="663">
        <v>207.45</v>
      </c>
      <c r="M225" s="663">
        <v>207.45</v>
      </c>
      <c r="N225" s="662">
        <v>1</v>
      </c>
      <c r="O225" s="745">
        <v>0.5</v>
      </c>
      <c r="P225" s="663">
        <v>207.45</v>
      </c>
      <c r="Q225" s="678">
        <v>1</v>
      </c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7</v>
      </c>
      <c r="B226" s="662" t="s">
        <v>2791</v>
      </c>
      <c r="C226" s="662" t="s">
        <v>3128</v>
      </c>
      <c r="D226" s="743" t="s">
        <v>4773</v>
      </c>
      <c r="E226" s="744" t="s">
        <v>3177</v>
      </c>
      <c r="F226" s="662" t="s">
        <v>3125</v>
      </c>
      <c r="G226" s="662" t="s">
        <v>3179</v>
      </c>
      <c r="H226" s="662" t="s">
        <v>545</v>
      </c>
      <c r="I226" s="662" t="s">
        <v>3660</v>
      </c>
      <c r="J226" s="662" t="s">
        <v>3659</v>
      </c>
      <c r="K226" s="662" t="s">
        <v>3661</v>
      </c>
      <c r="L226" s="663">
        <v>115.26</v>
      </c>
      <c r="M226" s="663">
        <v>115.26</v>
      </c>
      <c r="N226" s="662">
        <v>1</v>
      </c>
      <c r="O226" s="745">
        <v>0.5</v>
      </c>
      <c r="P226" s="663">
        <v>115.26</v>
      </c>
      <c r="Q226" s="678">
        <v>1</v>
      </c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7</v>
      </c>
      <c r="B227" s="662" t="s">
        <v>2791</v>
      </c>
      <c r="C227" s="662" t="s">
        <v>3128</v>
      </c>
      <c r="D227" s="743" t="s">
        <v>4773</v>
      </c>
      <c r="E227" s="744" t="s">
        <v>3177</v>
      </c>
      <c r="F227" s="662" t="s">
        <v>3125</v>
      </c>
      <c r="G227" s="662" t="s">
        <v>3662</v>
      </c>
      <c r="H227" s="662" t="s">
        <v>545</v>
      </c>
      <c r="I227" s="662" t="s">
        <v>3663</v>
      </c>
      <c r="J227" s="662" t="s">
        <v>3664</v>
      </c>
      <c r="K227" s="662" t="s">
        <v>3665</v>
      </c>
      <c r="L227" s="663">
        <v>0</v>
      </c>
      <c r="M227" s="663">
        <v>0</v>
      </c>
      <c r="N227" s="662">
        <v>1</v>
      </c>
      <c r="O227" s="745">
        <v>1</v>
      </c>
      <c r="P227" s="663">
        <v>0</v>
      </c>
      <c r="Q227" s="678"/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7</v>
      </c>
      <c r="B228" s="662" t="s">
        <v>2791</v>
      </c>
      <c r="C228" s="662" t="s">
        <v>3128</v>
      </c>
      <c r="D228" s="743" t="s">
        <v>4773</v>
      </c>
      <c r="E228" s="744" t="s">
        <v>3177</v>
      </c>
      <c r="F228" s="662" t="s">
        <v>3125</v>
      </c>
      <c r="G228" s="662" t="s">
        <v>3666</v>
      </c>
      <c r="H228" s="662" t="s">
        <v>545</v>
      </c>
      <c r="I228" s="662" t="s">
        <v>695</v>
      </c>
      <c r="J228" s="662" t="s">
        <v>3667</v>
      </c>
      <c r="K228" s="662" t="s">
        <v>3668</v>
      </c>
      <c r="L228" s="663">
        <v>30.56</v>
      </c>
      <c r="M228" s="663">
        <v>30.56</v>
      </c>
      <c r="N228" s="662">
        <v>1</v>
      </c>
      <c r="O228" s="745">
        <v>1</v>
      </c>
      <c r="P228" s="663">
        <v>30.56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7</v>
      </c>
      <c r="B229" s="662" t="s">
        <v>2791</v>
      </c>
      <c r="C229" s="662" t="s">
        <v>3128</v>
      </c>
      <c r="D229" s="743" t="s">
        <v>4773</v>
      </c>
      <c r="E229" s="744" t="s">
        <v>3177</v>
      </c>
      <c r="F229" s="662" t="s">
        <v>3125</v>
      </c>
      <c r="G229" s="662" t="s">
        <v>3464</v>
      </c>
      <c r="H229" s="662" t="s">
        <v>545</v>
      </c>
      <c r="I229" s="662" t="s">
        <v>2326</v>
      </c>
      <c r="J229" s="662" t="s">
        <v>2327</v>
      </c>
      <c r="K229" s="662" t="s">
        <v>3465</v>
      </c>
      <c r="L229" s="663">
        <v>48.09</v>
      </c>
      <c r="M229" s="663">
        <v>96.18</v>
      </c>
      <c r="N229" s="662">
        <v>2</v>
      </c>
      <c r="O229" s="745">
        <v>0.5</v>
      </c>
      <c r="P229" s="663">
        <v>96.18</v>
      </c>
      <c r="Q229" s="678">
        <v>1</v>
      </c>
      <c r="R229" s="662">
        <v>2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7</v>
      </c>
      <c r="B230" s="662" t="s">
        <v>2791</v>
      </c>
      <c r="C230" s="662" t="s">
        <v>3128</v>
      </c>
      <c r="D230" s="743" t="s">
        <v>4773</v>
      </c>
      <c r="E230" s="744" t="s">
        <v>3177</v>
      </c>
      <c r="F230" s="662" t="s">
        <v>3125</v>
      </c>
      <c r="G230" s="662" t="s">
        <v>3464</v>
      </c>
      <c r="H230" s="662" t="s">
        <v>545</v>
      </c>
      <c r="I230" s="662" t="s">
        <v>2368</v>
      </c>
      <c r="J230" s="662" t="s">
        <v>2327</v>
      </c>
      <c r="K230" s="662" t="s">
        <v>3669</v>
      </c>
      <c r="L230" s="663">
        <v>64.36</v>
      </c>
      <c r="M230" s="663">
        <v>128.72</v>
      </c>
      <c r="N230" s="662">
        <v>2</v>
      </c>
      <c r="O230" s="745">
        <v>0.5</v>
      </c>
      <c r="P230" s="663">
        <v>128.72</v>
      </c>
      <c r="Q230" s="678">
        <v>1</v>
      </c>
      <c r="R230" s="662">
        <v>2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7</v>
      </c>
      <c r="B231" s="662" t="s">
        <v>2791</v>
      </c>
      <c r="C231" s="662" t="s">
        <v>3128</v>
      </c>
      <c r="D231" s="743" t="s">
        <v>4773</v>
      </c>
      <c r="E231" s="744" t="s">
        <v>3177</v>
      </c>
      <c r="F231" s="662" t="s">
        <v>3125</v>
      </c>
      <c r="G231" s="662" t="s">
        <v>3670</v>
      </c>
      <c r="H231" s="662" t="s">
        <v>545</v>
      </c>
      <c r="I231" s="662" t="s">
        <v>3671</v>
      </c>
      <c r="J231" s="662" t="s">
        <v>3672</v>
      </c>
      <c r="K231" s="662" t="s">
        <v>3673</v>
      </c>
      <c r="L231" s="663">
        <v>77.52</v>
      </c>
      <c r="M231" s="663">
        <v>232.56</v>
      </c>
      <c r="N231" s="662">
        <v>3</v>
      </c>
      <c r="O231" s="745">
        <v>2</v>
      </c>
      <c r="P231" s="663">
        <v>232.56</v>
      </c>
      <c r="Q231" s="678">
        <v>1</v>
      </c>
      <c r="R231" s="662">
        <v>3</v>
      </c>
      <c r="S231" s="678">
        <v>1</v>
      </c>
      <c r="T231" s="745">
        <v>2</v>
      </c>
      <c r="U231" s="701">
        <v>1</v>
      </c>
    </row>
    <row r="232" spans="1:21" ht="14.4" customHeight="1" x14ac:dyDescent="0.3">
      <c r="A232" s="661">
        <v>7</v>
      </c>
      <c r="B232" s="662" t="s">
        <v>2791</v>
      </c>
      <c r="C232" s="662" t="s">
        <v>3128</v>
      </c>
      <c r="D232" s="743" t="s">
        <v>4773</v>
      </c>
      <c r="E232" s="744" t="s">
        <v>3177</v>
      </c>
      <c r="F232" s="662" t="s">
        <v>3125</v>
      </c>
      <c r="G232" s="662" t="s">
        <v>3674</v>
      </c>
      <c r="H232" s="662" t="s">
        <v>545</v>
      </c>
      <c r="I232" s="662" t="s">
        <v>3675</v>
      </c>
      <c r="J232" s="662" t="s">
        <v>3676</v>
      </c>
      <c r="K232" s="662" t="s">
        <v>3677</v>
      </c>
      <c r="L232" s="663">
        <v>0</v>
      </c>
      <c r="M232" s="663">
        <v>0</v>
      </c>
      <c r="N232" s="662">
        <v>3</v>
      </c>
      <c r="O232" s="745">
        <v>1</v>
      </c>
      <c r="P232" s="663">
        <v>0</v>
      </c>
      <c r="Q232" s="678"/>
      <c r="R232" s="662">
        <v>3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7</v>
      </c>
      <c r="B233" s="662" t="s">
        <v>2791</v>
      </c>
      <c r="C233" s="662" t="s">
        <v>3128</v>
      </c>
      <c r="D233" s="743" t="s">
        <v>4773</v>
      </c>
      <c r="E233" s="744" t="s">
        <v>3177</v>
      </c>
      <c r="F233" s="662" t="s">
        <v>3125</v>
      </c>
      <c r="G233" s="662" t="s">
        <v>3470</v>
      </c>
      <c r="H233" s="662" t="s">
        <v>545</v>
      </c>
      <c r="I233" s="662" t="s">
        <v>3678</v>
      </c>
      <c r="J233" s="662" t="s">
        <v>1166</v>
      </c>
      <c r="K233" s="662" t="s">
        <v>3679</v>
      </c>
      <c r="L233" s="663">
        <v>0</v>
      </c>
      <c r="M233" s="663">
        <v>0</v>
      </c>
      <c r="N233" s="662">
        <v>1</v>
      </c>
      <c r="O233" s="745">
        <v>1</v>
      </c>
      <c r="P233" s="663">
        <v>0</v>
      </c>
      <c r="Q233" s="678"/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7</v>
      </c>
      <c r="B234" s="662" t="s">
        <v>2791</v>
      </c>
      <c r="C234" s="662" t="s">
        <v>3128</v>
      </c>
      <c r="D234" s="743" t="s">
        <v>4773</v>
      </c>
      <c r="E234" s="744" t="s">
        <v>3177</v>
      </c>
      <c r="F234" s="662" t="s">
        <v>3125</v>
      </c>
      <c r="G234" s="662" t="s">
        <v>3680</v>
      </c>
      <c r="H234" s="662" t="s">
        <v>545</v>
      </c>
      <c r="I234" s="662" t="s">
        <v>3681</v>
      </c>
      <c r="J234" s="662" t="s">
        <v>1441</v>
      </c>
      <c r="K234" s="662" t="s">
        <v>3682</v>
      </c>
      <c r="L234" s="663">
        <v>0</v>
      </c>
      <c r="M234" s="663">
        <v>0</v>
      </c>
      <c r="N234" s="662">
        <v>1</v>
      </c>
      <c r="O234" s="745">
        <v>1</v>
      </c>
      <c r="P234" s="663">
        <v>0</v>
      </c>
      <c r="Q234" s="678"/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7</v>
      </c>
      <c r="B235" s="662" t="s">
        <v>2791</v>
      </c>
      <c r="C235" s="662" t="s">
        <v>3128</v>
      </c>
      <c r="D235" s="743" t="s">
        <v>4773</v>
      </c>
      <c r="E235" s="744" t="s">
        <v>3177</v>
      </c>
      <c r="F235" s="662" t="s">
        <v>3125</v>
      </c>
      <c r="G235" s="662" t="s">
        <v>3683</v>
      </c>
      <c r="H235" s="662" t="s">
        <v>545</v>
      </c>
      <c r="I235" s="662" t="s">
        <v>3684</v>
      </c>
      <c r="J235" s="662" t="s">
        <v>1155</v>
      </c>
      <c r="K235" s="662" t="s">
        <v>3685</v>
      </c>
      <c r="L235" s="663">
        <v>0</v>
      </c>
      <c r="M235" s="663">
        <v>0</v>
      </c>
      <c r="N235" s="662">
        <v>2</v>
      </c>
      <c r="O235" s="745">
        <v>0.5</v>
      </c>
      <c r="P235" s="663">
        <v>0</v>
      </c>
      <c r="Q235" s="678"/>
      <c r="R235" s="662">
        <v>2</v>
      </c>
      <c r="S235" s="678">
        <v>1</v>
      </c>
      <c r="T235" s="745">
        <v>0.5</v>
      </c>
      <c r="U235" s="701">
        <v>1</v>
      </c>
    </row>
    <row r="236" spans="1:21" ht="14.4" customHeight="1" x14ac:dyDescent="0.3">
      <c r="A236" s="661">
        <v>7</v>
      </c>
      <c r="B236" s="662" t="s">
        <v>2791</v>
      </c>
      <c r="C236" s="662" t="s">
        <v>3128</v>
      </c>
      <c r="D236" s="743" t="s">
        <v>4773</v>
      </c>
      <c r="E236" s="744" t="s">
        <v>3177</v>
      </c>
      <c r="F236" s="662" t="s">
        <v>3125</v>
      </c>
      <c r="G236" s="662" t="s">
        <v>3686</v>
      </c>
      <c r="H236" s="662" t="s">
        <v>635</v>
      </c>
      <c r="I236" s="662" t="s">
        <v>3687</v>
      </c>
      <c r="J236" s="662" t="s">
        <v>3688</v>
      </c>
      <c r="K236" s="662" t="s">
        <v>3689</v>
      </c>
      <c r="L236" s="663">
        <v>37.159999999999997</v>
      </c>
      <c r="M236" s="663">
        <v>37.159999999999997</v>
      </c>
      <c r="N236" s="662">
        <v>1</v>
      </c>
      <c r="O236" s="745">
        <v>1</v>
      </c>
      <c r="P236" s="663">
        <v>37.159999999999997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7</v>
      </c>
      <c r="B237" s="662" t="s">
        <v>2791</v>
      </c>
      <c r="C237" s="662" t="s">
        <v>3128</v>
      </c>
      <c r="D237" s="743" t="s">
        <v>4773</v>
      </c>
      <c r="E237" s="744" t="s">
        <v>3177</v>
      </c>
      <c r="F237" s="662" t="s">
        <v>3125</v>
      </c>
      <c r="G237" s="662" t="s">
        <v>3229</v>
      </c>
      <c r="H237" s="662" t="s">
        <v>635</v>
      </c>
      <c r="I237" s="662" t="s">
        <v>1988</v>
      </c>
      <c r="J237" s="662" t="s">
        <v>801</v>
      </c>
      <c r="K237" s="662" t="s">
        <v>3045</v>
      </c>
      <c r="L237" s="663">
        <v>36.54</v>
      </c>
      <c r="M237" s="663">
        <v>73.08</v>
      </c>
      <c r="N237" s="662">
        <v>2</v>
      </c>
      <c r="O237" s="745">
        <v>1</v>
      </c>
      <c r="P237" s="663">
        <v>73.08</v>
      </c>
      <c r="Q237" s="678">
        <v>1</v>
      </c>
      <c r="R237" s="662">
        <v>2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7</v>
      </c>
      <c r="B238" s="662" t="s">
        <v>2791</v>
      </c>
      <c r="C238" s="662" t="s">
        <v>3128</v>
      </c>
      <c r="D238" s="743" t="s">
        <v>4773</v>
      </c>
      <c r="E238" s="744" t="s">
        <v>3177</v>
      </c>
      <c r="F238" s="662" t="s">
        <v>3125</v>
      </c>
      <c r="G238" s="662" t="s">
        <v>3229</v>
      </c>
      <c r="H238" s="662" t="s">
        <v>545</v>
      </c>
      <c r="I238" s="662" t="s">
        <v>1722</v>
      </c>
      <c r="J238" s="662" t="s">
        <v>801</v>
      </c>
      <c r="K238" s="662" t="s">
        <v>3230</v>
      </c>
      <c r="L238" s="663">
        <v>36.54</v>
      </c>
      <c r="M238" s="663">
        <v>146.16</v>
      </c>
      <c r="N238" s="662">
        <v>4</v>
      </c>
      <c r="O238" s="745">
        <v>1</v>
      </c>
      <c r="P238" s="663">
        <v>146.16</v>
      </c>
      <c r="Q238" s="678">
        <v>1</v>
      </c>
      <c r="R238" s="662">
        <v>4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7</v>
      </c>
      <c r="B239" s="662" t="s">
        <v>2791</v>
      </c>
      <c r="C239" s="662" t="s">
        <v>3128</v>
      </c>
      <c r="D239" s="743" t="s">
        <v>4773</v>
      </c>
      <c r="E239" s="744" t="s">
        <v>3177</v>
      </c>
      <c r="F239" s="662" t="s">
        <v>3125</v>
      </c>
      <c r="G239" s="662" t="s">
        <v>3189</v>
      </c>
      <c r="H239" s="662" t="s">
        <v>545</v>
      </c>
      <c r="I239" s="662" t="s">
        <v>3190</v>
      </c>
      <c r="J239" s="662" t="s">
        <v>820</v>
      </c>
      <c r="K239" s="662" t="s">
        <v>3191</v>
      </c>
      <c r="L239" s="663">
        <v>185.26</v>
      </c>
      <c r="M239" s="663">
        <v>185.26</v>
      </c>
      <c r="N239" s="662">
        <v>1</v>
      </c>
      <c r="O239" s="745">
        <v>0.5</v>
      </c>
      <c r="P239" s="663">
        <v>185.26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7</v>
      </c>
      <c r="B240" s="662" t="s">
        <v>2791</v>
      </c>
      <c r="C240" s="662" t="s">
        <v>3128</v>
      </c>
      <c r="D240" s="743" t="s">
        <v>4773</v>
      </c>
      <c r="E240" s="744" t="s">
        <v>3177</v>
      </c>
      <c r="F240" s="662" t="s">
        <v>3125</v>
      </c>
      <c r="G240" s="662" t="s">
        <v>3231</v>
      </c>
      <c r="H240" s="662" t="s">
        <v>545</v>
      </c>
      <c r="I240" s="662" t="s">
        <v>1785</v>
      </c>
      <c r="J240" s="662" t="s">
        <v>1786</v>
      </c>
      <c r="K240" s="662" t="s">
        <v>3232</v>
      </c>
      <c r="L240" s="663">
        <v>108.44</v>
      </c>
      <c r="M240" s="663">
        <v>216.88</v>
      </c>
      <c r="N240" s="662">
        <v>2</v>
      </c>
      <c r="O240" s="745">
        <v>1.5</v>
      </c>
      <c r="P240" s="663">
        <v>216.88</v>
      </c>
      <c r="Q240" s="678">
        <v>1</v>
      </c>
      <c r="R240" s="662">
        <v>2</v>
      </c>
      <c r="S240" s="678">
        <v>1</v>
      </c>
      <c r="T240" s="745">
        <v>1.5</v>
      </c>
      <c r="U240" s="701">
        <v>1</v>
      </c>
    </row>
    <row r="241" spans="1:21" ht="14.4" customHeight="1" x14ac:dyDescent="0.3">
      <c r="A241" s="661">
        <v>7</v>
      </c>
      <c r="B241" s="662" t="s">
        <v>2791</v>
      </c>
      <c r="C241" s="662" t="s">
        <v>3128</v>
      </c>
      <c r="D241" s="743" t="s">
        <v>4773</v>
      </c>
      <c r="E241" s="744" t="s">
        <v>3177</v>
      </c>
      <c r="F241" s="662" t="s">
        <v>3125</v>
      </c>
      <c r="G241" s="662" t="s">
        <v>3192</v>
      </c>
      <c r="H241" s="662" t="s">
        <v>545</v>
      </c>
      <c r="I241" s="662" t="s">
        <v>3233</v>
      </c>
      <c r="J241" s="662" t="s">
        <v>1910</v>
      </c>
      <c r="K241" s="662" t="s">
        <v>3234</v>
      </c>
      <c r="L241" s="663">
        <v>0</v>
      </c>
      <c r="M241" s="663">
        <v>0</v>
      </c>
      <c r="N241" s="662">
        <v>1</v>
      </c>
      <c r="O241" s="745">
        <v>0.5</v>
      </c>
      <c r="P241" s="663">
        <v>0</v>
      </c>
      <c r="Q241" s="678"/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7</v>
      </c>
      <c r="B242" s="662" t="s">
        <v>2791</v>
      </c>
      <c r="C242" s="662" t="s">
        <v>3128</v>
      </c>
      <c r="D242" s="743" t="s">
        <v>4773</v>
      </c>
      <c r="E242" s="744" t="s">
        <v>3177</v>
      </c>
      <c r="F242" s="662" t="s">
        <v>3125</v>
      </c>
      <c r="G242" s="662" t="s">
        <v>3237</v>
      </c>
      <c r="H242" s="662" t="s">
        <v>545</v>
      </c>
      <c r="I242" s="662" t="s">
        <v>3690</v>
      </c>
      <c r="J242" s="662" t="s">
        <v>3653</v>
      </c>
      <c r="K242" s="662" t="s">
        <v>2929</v>
      </c>
      <c r="L242" s="663">
        <v>0</v>
      </c>
      <c r="M242" s="663">
        <v>0</v>
      </c>
      <c r="N242" s="662">
        <v>1</v>
      </c>
      <c r="O242" s="745">
        <v>1</v>
      </c>
      <c r="P242" s="663">
        <v>0</v>
      </c>
      <c r="Q242" s="678"/>
      <c r="R242" s="662">
        <v>1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7</v>
      </c>
      <c r="B243" s="662" t="s">
        <v>2791</v>
      </c>
      <c r="C243" s="662" t="s">
        <v>3128</v>
      </c>
      <c r="D243" s="743" t="s">
        <v>4773</v>
      </c>
      <c r="E243" s="744" t="s">
        <v>3152</v>
      </c>
      <c r="F243" s="662" t="s">
        <v>3125</v>
      </c>
      <c r="G243" s="662" t="s">
        <v>3179</v>
      </c>
      <c r="H243" s="662" t="s">
        <v>635</v>
      </c>
      <c r="I243" s="662" t="s">
        <v>3691</v>
      </c>
      <c r="J243" s="662" t="s">
        <v>2786</v>
      </c>
      <c r="K243" s="662" t="s">
        <v>3557</v>
      </c>
      <c r="L243" s="663">
        <v>207.45</v>
      </c>
      <c r="M243" s="663">
        <v>207.45</v>
      </c>
      <c r="N243" s="662">
        <v>1</v>
      </c>
      <c r="O243" s="745">
        <v>1</v>
      </c>
      <c r="P243" s="663">
        <v>207.45</v>
      </c>
      <c r="Q243" s="678">
        <v>1</v>
      </c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7</v>
      </c>
      <c r="B244" s="662" t="s">
        <v>2791</v>
      </c>
      <c r="C244" s="662" t="s">
        <v>3128</v>
      </c>
      <c r="D244" s="743" t="s">
        <v>4773</v>
      </c>
      <c r="E244" s="744" t="s">
        <v>3152</v>
      </c>
      <c r="F244" s="662" t="s">
        <v>3125</v>
      </c>
      <c r="G244" s="662" t="s">
        <v>3429</v>
      </c>
      <c r="H244" s="662" t="s">
        <v>635</v>
      </c>
      <c r="I244" s="662" t="s">
        <v>3692</v>
      </c>
      <c r="J244" s="662" t="s">
        <v>2951</v>
      </c>
      <c r="K244" s="662" t="s">
        <v>3693</v>
      </c>
      <c r="L244" s="663">
        <v>543.36</v>
      </c>
      <c r="M244" s="663">
        <v>543.36</v>
      </c>
      <c r="N244" s="662">
        <v>1</v>
      </c>
      <c r="O244" s="745">
        <v>1</v>
      </c>
      <c r="P244" s="663">
        <v>543.36</v>
      </c>
      <c r="Q244" s="678">
        <v>1</v>
      </c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7</v>
      </c>
      <c r="B245" s="662" t="s">
        <v>2791</v>
      </c>
      <c r="C245" s="662" t="s">
        <v>3128</v>
      </c>
      <c r="D245" s="743" t="s">
        <v>4773</v>
      </c>
      <c r="E245" s="744" t="s">
        <v>3142</v>
      </c>
      <c r="F245" s="662" t="s">
        <v>3125</v>
      </c>
      <c r="G245" s="662" t="s">
        <v>3267</v>
      </c>
      <c r="H245" s="662" t="s">
        <v>545</v>
      </c>
      <c r="I245" s="662" t="s">
        <v>3694</v>
      </c>
      <c r="J245" s="662" t="s">
        <v>1006</v>
      </c>
      <c r="K245" s="662" t="s">
        <v>3695</v>
      </c>
      <c r="L245" s="663">
        <v>0</v>
      </c>
      <c r="M245" s="663">
        <v>0</v>
      </c>
      <c r="N245" s="662">
        <v>1</v>
      </c>
      <c r="O245" s="745">
        <v>1</v>
      </c>
      <c r="P245" s="663">
        <v>0</v>
      </c>
      <c r="Q245" s="678"/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7</v>
      </c>
      <c r="B246" s="662" t="s">
        <v>2791</v>
      </c>
      <c r="C246" s="662" t="s">
        <v>3128</v>
      </c>
      <c r="D246" s="743" t="s">
        <v>4773</v>
      </c>
      <c r="E246" s="744" t="s">
        <v>3142</v>
      </c>
      <c r="F246" s="662" t="s">
        <v>3125</v>
      </c>
      <c r="G246" s="662" t="s">
        <v>3366</v>
      </c>
      <c r="H246" s="662" t="s">
        <v>635</v>
      </c>
      <c r="I246" s="662" t="s">
        <v>3367</v>
      </c>
      <c r="J246" s="662" t="s">
        <v>3368</v>
      </c>
      <c r="K246" s="662" t="s">
        <v>3369</v>
      </c>
      <c r="L246" s="663">
        <v>0</v>
      </c>
      <c r="M246" s="663">
        <v>0</v>
      </c>
      <c r="N246" s="662">
        <v>1</v>
      </c>
      <c r="O246" s="745">
        <v>1</v>
      </c>
      <c r="P246" s="663">
        <v>0</v>
      </c>
      <c r="Q246" s="678"/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7</v>
      </c>
      <c r="B247" s="662" t="s">
        <v>2791</v>
      </c>
      <c r="C247" s="662" t="s">
        <v>3128</v>
      </c>
      <c r="D247" s="743" t="s">
        <v>4773</v>
      </c>
      <c r="E247" s="744" t="s">
        <v>3142</v>
      </c>
      <c r="F247" s="662" t="s">
        <v>3125</v>
      </c>
      <c r="G247" s="662" t="s">
        <v>3185</v>
      </c>
      <c r="H247" s="662" t="s">
        <v>635</v>
      </c>
      <c r="I247" s="662" t="s">
        <v>3696</v>
      </c>
      <c r="J247" s="662" t="s">
        <v>3187</v>
      </c>
      <c r="K247" s="662" t="s">
        <v>3697</v>
      </c>
      <c r="L247" s="663">
        <v>207.45</v>
      </c>
      <c r="M247" s="663">
        <v>207.45</v>
      </c>
      <c r="N247" s="662">
        <v>1</v>
      </c>
      <c r="O247" s="745">
        <v>1</v>
      </c>
      <c r="P247" s="663">
        <v>207.45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7</v>
      </c>
      <c r="B248" s="662" t="s">
        <v>2791</v>
      </c>
      <c r="C248" s="662" t="s">
        <v>3128</v>
      </c>
      <c r="D248" s="743" t="s">
        <v>4773</v>
      </c>
      <c r="E248" s="744" t="s">
        <v>3136</v>
      </c>
      <c r="F248" s="662" t="s">
        <v>3125</v>
      </c>
      <c r="G248" s="662" t="s">
        <v>3698</v>
      </c>
      <c r="H248" s="662" t="s">
        <v>545</v>
      </c>
      <c r="I248" s="662" t="s">
        <v>3699</v>
      </c>
      <c r="J248" s="662" t="s">
        <v>3700</v>
      </c>
      <c r="K248" s="662" t="s">
        <v>3701</v>
      </c>
      <c r="L248" s="663">
        <v>73.069999999999993</v>
      </c>
      <c r="M248" s="663">
        <v>438.41999999999996</v>
      </c>
      <c r="N248" s="662">
        <v>6</v>
      </c>
      <c r="O248" s="745">
        <v>2.5</v>
      </c>
      <c r="P248" s="663">
        <v>219.20999999999998</v>
      </c>
      <c r="Q248" s="678">
        <v>0.5</v>
      </c>
      <c r="R248" s="662">
        <v>3</v>
      </c>
      <c r="S248" s="678">
        <v>0.5</v>
      </c>
      <c r="T248" s="745">
        <v>1</v>
      </c>
      <c r="U248" s="701">
        <v>0.4</v>
      </c>
    </row>
    <row r="249" spans="1:21" ht="14.4" customHeight="1" x14ac:dyDescent="0.3">
      <c r="A249" s="661">
        <v>7</v>
      </c>
      <c r="B249" s="662" t="s">
        <v>2791</v>
      </c>
      <c r="C249" s="662" t="s">
        <v>3128</v>
      </c>
      <c r="D249" s="743" t="s">
        <v>4773</v>
      </c>
      <c r="E249" s="744" t="s">
        <v>3136</v>
      </c>
      <c r="F249" s="662" t="s">
        <v>3125</v>
      </c>
      <c r="G249" s="662" t="s">
        <v>3522</v>
      </c>
      <c r="H249" s="662" t="s">
        <v>635</v>
      </c>
      <c r="I249" s="662" t="s">
        <v>3702</v>
      </c>
      <c r="J249" s="662" t="s">
        <v>2163</v>
      </c>
      <c r="K249" s="662" t="s">
        <v>3703</v>
      </c>
      <c r="L249" s="663">
        <v>14.11</v>
      </c>
      <c r="M249" s="663">
        <v>28.22</v>
      </c>
      <c r="N249" s="662">
        <v>2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7</v>
      </c>
      <c r="B250" s="662" t="s">
        <v>2791</v>
      </c>
      <c r="C250" s="662" t="s">
        <v>3128</v>
      </c>
      <c r="D250" s="743" t="s">
        <v>4773</v>
      </c>
      <c r="E250" s="744" t="s">
        <v>3136</v>
      </c>
      <c r="F250" s="662" t="s">
        <v>3125</v>
      </c>
      <c r="G250" s="662" t="s">
        <v>3522</v>
      </c>
      <c r="H250" s="662" t="s">
        <v>635</v>
      </c>
      <c r="I250" s="662" t="s">
        <v>2025</v>
      </c>
      <c r="J250" s="662" t="s">
        <v>2026</v>
      </c>
      <c r="K250" s="662" t="s">
        <v>3074</v>
      </c>
      <c r="L250" s="663">
        <v>4.7</v>
      </c>
      <c r="M250" s="663">
        <v>4.7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7</v>
      </c>
      <c r="B251" s="662" t="s">
        <v>2791</v>
      </c>
      <c r="C251" s="662" t="s">
        <v>3128</v>
      </c>
      <c r="D251" s="743" t="s">
        <v>4773</v>
      </c>
      <c r="E251" s="744" t="s">
        <v>3136</v>
      </c>
      <c r="F251" s="662" t="s">
        <v>3125</v>
      </c>
      <c r="G251" s="662" t="s">
        <v>3325</v>
      </c>
      <c r="H251" s="662" t="s">
        <v>545</v>
      </c>
      <c r="I251" s="662" t="s">
        <v>3704</v>
      </c>
      <c r="J251" s="662" t="s">
        <v>3332</v>
      </c>
      <c r="K251" s="662" t="s">
        <v>3705</v>
      </c>
      <c r="L251" s="663">
        <v>154.36000000000001</v>
      </c>
      <c r="M251" s="663">
        <v>154.36000000000001</v>
      </c>
      <c r="N251" s="662">
        <v>1</v>
      </c>
      <c r="O251" s="745">
        <v>1</v>
      </c>
      <c r="P251" s="663">
        <v>154.36000000000001</v>
      </c>
      <c r="Q251" s="678">
        <v>1</v>
      </c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7</v>
      </c>
      <c r="B252" s="662" t="s">
        <v>2791</v>
      </c>
      <c r="C252" s="662" t="s">
        <v>3128</v>
      </c>
      <c r="D252" s="743" t="s">
        <v>4773</v>
      </c>
      <c r="E252" s="744" t="s">
        <v>3136</v>
      </c>
      <c r="F252" s="662" t="s">
        <v>3125</v>
      </c>
      <c r="G252" s="662" t="s">
        <v>3202</v>
      </c>
      <c r="H252" s="662" t="s">
        <v>635</v>
      </c>
      <c r="I252" s="662" t="s">
        <v>3203</v>
      </c>
      <c r="J252" s="662" t="s">
        <v>3204</v>
      </c>
      <c r="K252" s="662" t="s">
        <v>3205</v>
      </c>
      <c r="L252" s="663">
        <v>141.09</v>
      </c>
      <c r="M252" s="663">
        <v>282.18</v>
      </c>
      <c r="N252" s="662">
        <v>2</v>
      </c>
      <c r="O252" s="745">
        <v>0.5</v>
      </c>
      <c r="P252" s="663">
        <v>282.18</v>
      </c>
      <c r="Q252" s="678">
        <v>1</v>
      </c>
      <c r="R252" s="662">
        <v>2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7</v>
      </c>
      <c r="B253" s="662" t="s">
        <v>2791</v>
      </c>
      <c r="C253" s="662" t="s">
        <v>3128</v>
      </c>
      <c r="D253" s="743" t="s">
        <v>4773</v>
      </c>
      <c r="E253" s="744" t="s">
        <v>3136</v>
      </c>
      <c r="F253" s="662" t="s">
        <v>3125</v>
      </c>
      <c r="G253" s="662" t="s">
        <v>3284</v>
      </c>
      <c r="H253" s="662" t="s">
        <v>545</v>
      </c>
      <c r="I253" s="662" t="s">
        <v>3706</v>
      </c>
      <c r="J253" s="662" t="s">
        <v>3707</v>
      </c>
      <c r="K253" s="662" t="s">
        <v>3708</v>
      </c>
      <c r="L253" s="663">
        <v>214.48</v>
      </c>
      <c r="M253" s="663">
        <v>428.96</v>
      </c>
      <c r="N253" s="662">
        <v>2</v>
      </c>
      <c r="O253" s="745">
        <v>1.5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7</v>
      </c>
      <c r="B254" s="662" t="s">
        <v>2791</v>
      </c>
      <c r="C254" s="662" t="s">
        <v>3128</v>
      </c>
      <c r="D254" s="743" t="s">
        <v>4773</v>
      </c>
      <c r="E254" s="744" t="s">
        <v>3136</v>
      </c>
      <c r="F254" s="662" t="s">
        <v>3125</v>
      </c>
      <c r="G254" s="662" t="s">
        <v>3342</v>
      </c>
      <c r="H254" s="662" t="s">
        <v>545</v>
      </c>
      <c r="I254" s="662" t="s">
        <v>3709</v>
      </c>
      <c r="J254" s="662" t="s">
        <v>3710</v>
      </c>
      <c r="K254" s="662" t="s">
        <v>3711</v>
      </c>
      <c r="L254" s="663">
        <v>0</v>
      </c>
      <c r="M254" s="663">
        <v>0</v>
      </c>
      <c r="N254" s="662">
        <v>1</v>
      </c>
      <c r="O254" s="745">
        <v>1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7</v>
      </c>
      <c r="B255" s="662" t="s">
        <v>2791</v>
      </c>
      <c r="C255" s="662" t="s">
        <v>3128</v>
      </c>
      <c r="D255" s="743" t="s">
        <v>4773</v>
      </c>
      <c r="E255" s="744" t="s">
        <v>3136</v>
      </c>
      <c r="F255" s="662" t="s">
        <v>3125</v>
      </c>
      <c r="G255" s="662" t="s">
        <v>3221</v>
      </c>
      <c r="H255" s="662" t="s">
        <v>545</v>
      </c>
      <c r="I255" s="662" t="s">
        <v>880</v>
      </c>
      <c r="J255" s="662" t="s">
        <v>3222</v>
      </c>
      <c r="K255" s="662" t="s">
        <v>3223</v>
      </c>
      <c r="L255" s="663">
        <v>73.989999999999995</v>
      </c>
      <c r="M255" s="663">
        <v>73.989999999999995</v>
      </c>
      <c r="N255" s="662">
        <v>1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7</v>
      </c>
      <c r="B256" s="662" t="s">
        <v>2791</v>
      </c>
      <c r="C256" s="662" t="s">
        <v>3128</v>
      </c>
      <c r="D256" s="743" t="s">
        <v>4773</v>
      </c>
      <c r="E256" s="744" t="s">
        <v>3136</v>
      </c>
      <c r="F256" s="662" t="s">
        <v>3125</v>
      </c>
      <c r="G256" s="662" t="s">
        <v>3370</v>
      </c>
      <c r="H256" s="662" t="s">
        <v>635</v>
      </c>
      <c r="I256" s="662" t="s">
        <v>2109</v>
      </c>
      <c r="J256" s="662" t="s">
        <v>2959</v>
      </c>
      <c r="K256" s="662" t="s">
        <v>2964</v>
      </c>
      <c r="L256" s="663">
        <v>59.27</v>
      </c>
      <c r="M256" s="663">
        <v>177.81</v>
      </c>
      <c r="N256" s="662">
        <v>3</v>
      </c>
      <c r="O256" s="745">
        <v>1.5</v>
      </c>
      <c r="P256" s="663">
        <v>177.81</v>
      </c>
      <c r="Q256" s="678">
        <v>1</v>
      </c>
      <c r="R256" s="662">
        <v>3</v>
      </c>
      <c r="S256" s="678">
        <v>1</v>
      </c>
      <c r="T256" s="745">
        <v>1.5</v>
      </c>
      <c r="U256" s="701">
        <v>1</v>
      </c>
    </row>
    <row r="257" spans="1:21" ht="14.4" customHeight="1" x14ac:dyDescent="0.3">
      <c r="A257" s="661">
        <v>7</v>
      </c>
      <c r="B257" s="662" t="s">
        <v>2791</v>
      </c>
      <c r="C257" s="662" t="s">
        <v>3128</v>
      </c>
      <c r="D257" s="743" t="s">
        <v>4773</v>
      </c>
      <c r="E257" s="744" t="s">
        <v>3136</v>
      </c>
      <c r="F257" s="662" t="s">
        <v>3125</v>
      </c>
      <c r="G257" s="662" t="s">
        <v>3370</v>
      </c>
      <c r="H257" s="662" t="s">
        <v>635</v>
      </c>
      <c r="I257" s="662" t="s">
        <v>2070</v>
      </c>
      <c r="J257" s="662" t="s">
        <v>2959</v>
      </c>
      <c r="K257" s="662" t="s">
        <v>2965</v>
      </c>
      <c r="L257" s="663">
        <v>46.07</v>
      </c>
      <c r="M257" s="663">
        <v>276.42</v>
      </c>
      <c r="N257" s="662">
        <v>6</v>
      </c>
      <c r="O257" s="745">
        <v>3</v>
      </c>
      <c r="P257" s="663">
        <v>92.14</v>
      </c>
      <c r="Q257" s="678">
        <v>0.33333333333333331</v>
      </c>
      <c r="R257" s="662">
        <v>2</v>
      </c>
      <c r="S257" s="678">
        <v>0.33333333333333331</v>
      </c>
      <c r="T257" s="745">
        <v>1.5</v>
      </c>
      <c r="U257" s="701">
        <v>0.5</v>
      </c>
    </row>
    <row r="258" spans="1:21" ht="14.4" customHeight="1" x14ac:dyDescent="0.3">
      <c r="A258" s="661">
        <v>7</v>
      </c>
      <c r="B258" s="662" t="s">
        <v>2791</v>
      </c>
      <c r="C258" s="662" t="s">
        <v>3128</v>
      </c>
      <c r="D258" s="743" t="s">
        <v>4773</v>
      </c>
      <c r="E258" s="744" t="s">
        <v>3136</v>
      </c>
      <c r="F258" s="662" t="s">
        <v>3125</v>
      </c>
      <c r="G258" s="662" t="s">
        <v>3370</v>
      </c>
      <c r="H258" s="662" t="s">
        <v>635</v>
      </c>
      <c r="I258" s="662" t="s">
        <v>2175</v>
      </c>
      <c r="J258" s="662" t="s">
        <v>2176</v>
      </c>
      <c r="K258" s="662" t="s">
        <v>2962</v>
      </c>
      <c r="L258" s="663">
        <v>46.07</v>
      </c>
      <c r="M258" s="663">
        <v>92.14</v>
      </c>
      <c r="N258" s="662">
        <v>2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7</v>
      </c>
      <c r="B259" s="662" t="s">
        <v>2791</v>
      </c>
      <c r="C259" s="662" t="s">
        <v>3128</v>
      </c>
      <c r="D259" s="743" t="s">
        <v>4773</v>
      </c>
      <c r="E259" s="744" t="s">
        <v>3136</v>
      </c>
      <c r="F259" s="662" t="s">
        <v>3125</v>
      </c>
      <c r="G259" s="662" t="s">
        <v>3712</v>
      </c>
      <c r="H259" s="662" t="s">
        <v>545</v>
      </c>
      <c r="I259" s="662" t="s">
        <v>2384</v>
      </c>
      <c r="J259" s="662" t="s">
        <v>3713</v>
      </c>
      <c r="K259" s="662" t="s">
        <v>3714</v>
      </c>
      <c r="L259" s="663">
        <v>168.9</v>
      </c>
      <c r="M259" s="663">
        <v>337.8</v>
      </c>
      <c r="N259" s="662">
        <v>2</v>
      </c>
      <c r="O259" s="745">
        <v>0.5</v>
      </c>
      <c r="P259" s="663">
        <v>337.8</v>
      </c>
      <c r="Q259" s="678">
        <v>1</v>
      </c>
      <c r="R259" s="662">
        <v>2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7</v>
      </c>
      <c r="B260" s="662" t="s">
        <v>2791</v>
      </c>
      <c r="C260" s="662" t="s">
        <v>3128</v>
      </c>
      <c r="D260" s="743" t="s">
        <v>4773</v>
      </c>
      <c r="E260" s="744" t="s">
        <v>3136</v>
      </c>
      <c r="F260" s="662" t="s">
        <v>3125</v>
      </c>
      <c r="G260" s="662" t="s">
        <v>3291</v>
      </c>
      <c r="H260" s="662" t="s">
        <v>545</v>
      </c>
      <c r="I260" s="662" t="s">
        <v>3715</v>
      </c>
      <c r="J260" s="662" t="s">
        <v>3716</v>
      </c>
      <c r="K260" s="662" t="s">
        <v>3717</v>
      </c>
      <c r="L260" s="663">
        <v>172.91</v>
      </c>
      <c r="M260" s="663">
        <v>345.82</v>
      </c>
      <c r="N260" s="662">
        <v>2</v>
      </c>
      <c r="O260" s="745">
        <v>2</v>
      </c>
      <c r="P260" s="663">
        <v>172.91</v>
      </c>
      <c r="Q260" s="678">
        <v>0.5</v>
      </c>
      <c r="R260" s="662">
        <v>1</v>
      </c>
      <c r="S260" s="678">
        <v>0.5</v>
      </c>
      <c r="T260" s="745">
        <v>1</v>
      </c>
      <c r="U260" s="701">
        <v>0.5</v>
      </c>
    </row>
    <row r="261" spans="1:21" ht="14.4" customHeight="1" x14ac:dyDescent="0.3">
      <c r="A261" s="661">
        <v>7</v>
      </c>
      <c r="B261" s="662" t="s">
        <v>2791</v>
      </c>
      <c r="C261" s="662" t="s">
        <v>3128</v>
      </c>
      <c r="D261" s="743" t="s">
        <v>4773</v>
      </c>
      <c r="E261" s="744" t="s">
        <v>3136</v>
      </c>
      <c r="F261" s="662" t="s">
        <v>3125</v>
      </c>
      <c r="G261" s="662" t="s">
        <v>3291</v>
      </c>
      <c r="H261" s="662" t="s">
        <v>545</v>
      </c>
      <c r="I261" s="662" t="s">
        <v>3718</v>
      </c>
      <c r="J261" s="662" t="s">
        <v>3716</v>
      </c>
      <c r="K261" s="662" t="s">
        <v>3719</v>
      </c>
      <c r="L261" s="663">
        <v>0</v>
      </c>
      <c r="M261" s="663">
        <v>0</v>
      </c>
      <c r="N261" s="662">
        <v>5</v>
      </c>
      <c r="O261" s="745">
        <v>2.5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7</v>
      </c>
      <c r="B262" s="662" t="s">
        <v>2791</v>
      </c>
      <c r="C262" s="662" t="s">
        <v>3128</v>
      </c>
      <c r="D262" s="743" t="s">
        <v>4773</v>
      </c>
      <c r="E262" s="744" t="s">
        <v>3136</v>
      </c>
      <c r="F262" s="662" t="s">
        <v>3125</v>
      </c>
      <c r="G262" s="662" t="s">
        <v>3291</v>
      </c>
      <c r="H262" s="662" t="s">
        <v>545</v>
      </c>
      <c r="I262" s="662" t="s">
        <v>3720</v>
      </c>
      <c r="J262" s="662" t="s">
        <v>3716</v>
      </c>
      <c r="K262" s="662" t="s">
        <v>3721</v>
      </c>
      <c r="L262" s="663">
        <v>0</v>
      </c>
      <c r="M262" s="663">
        <v>0</v>
      </c>
      <c r="N262" s="662">
        <v>1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7</v>
      </c>
      <c r="B263" s="662" t="s">
        <v>2791</v>
      </c>
      <c r="C263" s="662" t="s">
        <v>3128</v>
      </c>
      <c r="D263" s="743" t="s">
        <v>4773</v>
      </c>
      <c r="E263" s="744" t="s">
        <v>3136</v>
      </c>
      <c r="F263" s="662" t="s">
        <v>3125</v>
      </c>
      <c r="G263" s="662" t="s">
        <v>3291</v>
      </c>
      <c r="H263" s="662" t="s">
        <v>545</v>
      </c>
      <c r="I263" s="662" t="s">
        <v>3722</v>
      </c>
      <c r="J263" s="662" t="s">
        <v>3716</v>
      </c>
      <c r="K263" s="662" t="s">
        <v>3723</v>
      </c>
      <c r="L263" s="663">
        <v>0</v>
      </c>
      <c r="M263" s="663">
        <v>0</v>
      </c>
      <c r="N263" s="662">
        <v>1</v>
      </c>
      <c r="O263" s="745">
        <v>0.5</v>
      </c>
      <c r="P263" s="663">
        <v>0</v>
      </c>
      <c r="Q263" s="678"/>
      <c r="R263" s="662">
        <v>1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7</v>
      </c>
      <c r="B264" s="662" t="s">
        <v>2791</v>
      </c>
      <c r="C264" s="662" t="s">
        <v>3128</v>
      </c>
      <c r="D264" s="743" t="s">
        <v>4773</v>
      </c>
      <c r="E264" s="744" t="s">
        <v>3136</v>
      </c>
      <c r="F264" s="662" t="s">
        <v>3125</v>
      </c>
      <c r="G264" s="662" t="s">
        <v>3291</v>
      </c>
      <c r="H264" s="662" t="s">
        <v>635</v>
      </c>
      <c r="I264" s="662" t="s">
        <v>3724</v>
      </c>
      <c r="J264" s="662" t="s">
        <v>2889</v>
      </c>
      <c r="K264" s="662" t="s">
        <v>3725</v>
      </c>
      <c r="L264" s="663">
        <v>0</v>
      </c>
      <c r="M264" s="663">
        <v>0</v>
      </c>
      <c r="N264" s="662">
        <v>2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7</v>
      </c>
      <c r="B265" s="662" t="s">
        <v>2791</v>
      </c>
      <c r="C265" s="662" t="s">
        <v>3128</v>
      </c>
      <c r="D265" s="743" t="s">
        <v>4773</v>
      </c>
      <c r="E265" s="744" t="s">
        <v>3136</v>
      </c>
      <c r="F265" s="662" t="s">
        <v>3125</v>
      </c>
      <c r="G265" s="662" t="s">
        <v>3297</v>
      </c>
      <c r="H265" s="662" t="s">
        <v>545</v>
      </c>
      <c r="I265" s="662" t="s">
        <v>3726</v>
      </c>
      <c r="J265" s="662" t="s">
        <v>3727</v>
      </c>
      <c r="K265" s="662" t="s">
        <v>3728</v>
      </c>
      <c r="L265" s="663">
        <v>22.44</v>
      </c>
      <c r="M265" s="663">
        <v>22.44</v>
      </c>
      <c r="N265" s="662">
        <v>1</v>
      </c>
      <c r="O265" s="745">
        <v>0.5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7</v>
      </c>
      <c r="B266" s="662" t="s">
        <v>2791</v>
      </c>
      <c r="C266" s="662" t="s">
        <v>3128</v>
      </c>
      <c r="D266" s="743" t="s">
        <v>4773</v>
      </c>
      <c r="E266" s="744" t="s">
        <v>3136</v>
      </c>
      <c r="F266" s="662" t="s">
        <v>3125</v>
      </c>
      <c r="G266" s="662" t="s">
        <v>3297</v>
      </c>
      <c r="H266" s="662" t="s">
        <v>545</v>
      </c>
      <c r="I266" s="662" t="s">
        <v>3726</v>
      </c>
      <c r="J266" s="662" t="s">
        <v>3727</v>
      </c>
      <c r="K266" s="662" t="s">
        <v>3728</v>
      </c>
      <c r="L266" s="663">
        <v>42.54</v>
      </c>
      <c r="M266" s="663">
        <v>85.08</v>
      </c>
      <c r="N266" s="662">
        <v>2</v>
      </c>
      <c r="O266" s="745">
        <v>0.5</v>
      </c>
      <c r="P266" s="663">
        <v>85.08</v>
      </c>
      <c r="Q266" s="678">
        <v>1</v>
      </c>
      <c r="R266" s="662">
        <v>2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7</v>
      </c>
      <c r="B267" s="662" t="s">
        <v>2791</v>
      </c>
      <c r="C267" s="662" t="s">
        <v>3128</v>
      </c>
      <c r="D267" s="743" t="s">
        <v>4773</v>
      </c>
      <c r="E267" s="744" t="s">
        <v>3136</v>
      </c>
      <c r="F267" s="662" t="s">
        <v>3125</v>
      </c>
      <c r="G267" s="662" t="s">
        <v>3729</v>
      </c>
      <c r="H267" s="662" t="s">
        <v>545</v>
      </c>
      <c r="I267" s="662" t="s">
        <v>846</v>
      </c>
      <c r="J267" s="662" t="s">
        <v>847</v>
      </c>
      <c r="K267" s="662" t="s">
        <v>3489</v>
      </c>
      <c r="L267" s="663">
        <v>122.73</v>
      </c>
      <c r="M267" s="663">
        <v>245.46</v>
      </c>
      <c r="N267" s="662">
        <v>2</v>
      </c>
      <c r="O267" s="745">
        <v>1</v>
      </c>
      <c r="P267" s="663">
        <v>245.46</v>
      </c>
      <c r="Q267" s="678">
        <v>1</v>
      </c>
      <c r="R267" s="662">
        <v>2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7</v>
      </c>
      <c r="B268" s="662" t="s">
        <v>2791</v>
      </c>
      <c r="C268" s="662" t="s">
        <v>3128</v>
      </c>
      <c r="D268" s="743" t="s">
        <v>4773</v>
      </c>
      <c r="E268" s="744" t="s">
        <v>3136</v>
      </c>
      <c r="F268" s="662" t="s">
        <v>3125</v>
      </c>
      <c r="G268" s="662" t="s">
        <v>3430</v>
      </c>
      <c r="H268" s="662" t="s">
        <v>545</v>
      </c>
      <c r="I268" s="662" t="s">
        <v>3431</v>
      </c>
      <c r="J268" s="662" t="s">
        <v>3432</v>
      </c>
      <c r="K268" s="662" t="s">
        <v>3433</v>
      </c>
      <c r="L268" s="663">
        <v>38.56</v>
      </c>
      <c r="M268" s="663">
        <v>38.56</v>
      </c>
      <c r="N268" s="662">
        <v>1</v>
      </c>
      <c r="O268" s="745">
        <v>0.5</v>
      </c>
      <c r="P268" s="663">
        <v>38.56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7</v>
      </c>
      <c r="B269" s="662" t="s">
        <v>2791</v>
      </c>
      <c r="C269" s="662" t="s">
        <v>3128</v>
      </c>
      <c r="D269" s="743" t="s">
        <v>4773</v>
      </c>
      <c r="E269" s="744" t="s">
        <v>3136</v>
      </c>
      <c r="F269" s="662" t="s">
        <v>3125</v>
      </c>
      <c r="G269" s="662" t="s">
        <v>3434</v>
      </c>
      <c r="H269" s="662" t="s">
        <v>545</v>
      </c>
      <c r="I269" s="662" t="s">
        <v>3730</v>
      </c>
      <c r="J269" s="662" t="s">
        <v>3731</v>
      </c>
      <c r="K269" s="662" t="s">
        <v>3732</v>
      </c>
      <c r="L269" s="663">
        <v>140.94999999999999</v>
      </c>
      <c r="M269" s="663">
        <v>140.94999999999999</v>
      </c>
      <c r="N269" s="662">
        <v>1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7</v>
      </c>
      <c r="B270" s="662" t="s">
        <v>2791</v>
      </c>
      <c r="C270" s="662" t="s">
        <v>3128</v>
      </c>
      <c r="D270" s="743" t="s">
        <v>4773</v>
      </c>
      <c r="E270" s="744" t="s">
        <v>3136</v>
      </c>
      <c r="F270" s="662" t="s">
        <v>3125</v>
      </c>
      <c r="G270" s="662" t="s">
        <v>3434</v>
      </c>
      <c r="H270" s="662" t="s">
        <v>545</v>
      </c>
      <c r="I270" s="662" t="s">
        <v>3733</v>
      </c>
      <c r="J270" s="662" t="s">
        <v>3734</v>
      </c>
      <c r="K270" s="662" t="s">
        <v>3735</v>
      </c>
      <c r="L270" s="663">
        <v>93.96</v>
      </c>
      <c r="M270" s="663">
        <v>93.96</v>
      </c>
      <c r="N270" s="662">
        <v>1</v>
      </c>
      <c r="O270" s="745">
        <v>0.5</v>
      </c>
      <c r="P270" s="663">
        <v>93.96</v>
      </c>
      <c r="Q270" s="678">
        <v>1</v>
      </c>
      <c r="R270" s="662">
        <v>1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7</v>
      </c>
      <c r="B271" s="662" t="s">
        <v>2791</v>
      </c>
      <c r="C271" s="662" t="s">
        <v>3128</v>
      </c>
      <c r="D271" s="743" t="s">
        <v>4773</v>
      </c>
      <c r="E271" s="744" t="s">
        <v>3136</v>
      </c>
      <c r="F271" s="662" t="s">
        <v>3125</v>
      </c>
      <c r="G271" s="662" t="s">
        <v>3736</v>
      </c>
      <c r="H271" s="662" t="s">
        <v>545</v>
      </c>
      <c r="I271" s="662" t="s">
        <v>3737</v>
      </c>
      <c r="J271" s="662" t="s">
        <v>3738</v>
      </c>
      <c r="K271" s="662" t="s">
        <v>3739</v>
      </c>
      <c r="L271" s="663">
        <v>75.349999999999994</v>
      </c>
      <c r="M271" s="663">
        <v>75.349999999999994</v>
      </c>
      <c r="N271" s="662">
        <v>1</v>
      </c>
      <c r="O271" s="745">
        <v>0.5</v>
      </c>
      <c r="P271" s="663">
        <v>75.349999999999994</v>
      </c>
      <c r="Q271" s="678">
        <v>1</v>
      </c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7</v>
      </c>
      <c r="B272" s="662" t="s">
        <v>2791</v>
      </c>
      <c r="C272" s="662" t="s">
        <v>3128</v>
      </c>
      <c r="D272" s="743" t="s">
        <v>4773</v>
      </c>
      <c r="E272" s="744" t="s">
        <v>3136</v>
      </c>
      <c r="F272" s="662" t="s">
        <v>3125</v>
      </c>
      <c r="G272" s="662" t="s">
        <v>3740</v>
      </c>
      <c r="H272" s="662" t="s">
        <v>545</v>
      </c>
      <c r="I272" s="662" t="s">
        <v>3741</v>
      </c>
      <c r="J272" s="662" t="s">
        <v>3742</v>
      </c>
      <c r="K272" s="662" t="s">
        <v>3743</v>
      </c>
      <c r="L272" s="663">
        <v>52.47</v>
      </c>
      <c r="M272" s="663">
        <v>52.47</v>
      </c>
      <c r="N272" s="662">
        <v>1</v>
      </c>
      <c r="O272" s="745">
        <v>0.5</v>
      </c>
      <c r="P272" s="663">
        <v>52.47</v>
      </c>
      <c r="Q272" s="678">
        <v>1</v>
      </c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7</v>
      </c>
      <c r="B273" s="662" t="s">
        <v>2791</v>
      </c>
      <c r="C273" s="662" t="s">
        <v>3128</v>
      </c>
      <c r="D273" s="743" t="s">
        <v>4773</v>
      </c>
      <c r="E273" s="744" t="s">
        <v>3136</v>
      </c>
      <c r="F273" s="662" t="s">
        <v>3125</v>
      </c>
      <c r="G273" s="662" t="s">
        <v>3744</v>
      </c>
      <c r="H273" s="662" t="s">
        <v>545</v>
      </c>
      <c r="I273" s="662" t="s">
        <v>3745</v>
      </c>
      <c r="J273" s="662" t="s">
        <v>3746</v>
      </c>
      <c r="K273" s="662" t="s">
        <v>3747</v>
      </c>
      <c r="L273" s="663">
        <v>0</v>
      </c>
      <c r="M273" s="663">
        <v>0</v>
      </c>
      <c r="N273" s="662">
        <v>1</v>
      </c>
      <c r="O273" s="745">
        <v>0.5</v>
      </c>
      <c r="P273" s="663"/>
      <c r="Q273" s="678"/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7</v>
      </c>
      <c r="B274" s="662" t="s">
        <v>2791</v>
      </c>
      <c r="C274" s="662" t="s">
        <v>3128</v>
      </c>
      <c r="D274" s="743" t="s">
        <v>4773</v>
      </c>
      <c r="E274" s="744" t="s">
        <v>3136</v>
      </c>
      <c r="F274" s="662" t="s">
        <v>3125</v>
      </c>
      <c r="G274" s="662" t="s">
        <v>3237</v>
      </c>
      <c r="H274" s="662" t="s">
        <v>545</v>
      </c>
      <c r="I274" s="662" t="s">
        <v>3748</v>
      </c>
      <c r="J274" s="662" t="s">
        <v>3653</v>
      </c>
      <c r="K274" s="662" t="s">
        <v>3321</v>
      </c>
      <c r="L274" s="663">
        <v>0</v>
      </c>
      <c r="M274" s="663">
        <v>0</v>
      </c>
      <c r="N274" s="662">
        <v>1</v>
      </c>
      <c r="O274" s="745">
        <v>0.5</v>
      </c>
      <c r="P274" s="663">
        <v>0</v>
      </c>
      <c r="Q274" s="678"/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7</v>
      </c>
      <c r="B275" s="662" t="s">
        <v>2791</v>
      </c>
      <c r="C275" s="662" t="s">
        <v>3128</v>
      </c>
      <c r="D275" s="743" t="s">
        <v>4773</v>
      </c>
      <c r="E275" s="744" t="s">
        <v>3136</v>
      </c>
      <c r="F275" s="662" t="s">
        <v>3125</v>
      </c>
      <c r="G275" s="662" t="s">
        <v>3322</v>
      </c>
      <c r="H275" s="662" t="s">
        <v>635</v>
      </c>
      <c r="I275" s="662" t="s">
        <v>3323</v>
      </c>
      <c r="J275" s="662" t="s">
        <v>2893</v>
      </c>
      <c r="K275" s="662" t="s">
        <v>3324</v>
      </c>
      <c r="L275" s="663">
        <v>133.94</v>
      </c>
      <c r="M275" s="663">
        <v>401.82</v>
      </c>
      <c r="N275" s="662">
        <v>3</v>
      </c>
      <c r="O275" s="745">
        <v>1</v>
      </c>
      <c r="P275" s="663">
        <v>267.88</v>
      </c>
      <c r="Q275" s="678">
        <v>0.66666666666666663</v>
      </c>
      <c r="R275" s="662">
        <v>2</v>
      </c>
      <c r="S275" s="678">
        <v>0.66666666666666663</v>
      </c>
      <c r="T275" s="745">
        <v>0.5</v>
      </c>
      <c r="U275" s="701">
        <v>0.5</v>
      </c>
    </row>
    <row r="276" spans="1:21" ht="14.4" customHeight="1" x14ac:dyDescent="0.3">
      <c r="A276" s="661">
        <v>7</v>
      </c>
      <c r="B276" s="662" t="s">
        <v>2791</v>
      </c>
      <c r="C276" s="662" t="s">
        <v>3128</v>
      </c>
      <c r="D276" s="743" t="s">
        <v>4773</v>
      </c>
      <c r="E276" s="744" t="s">
        <v>3155</v>
      </c>
      <c r="F276" s="662" t="s">
        <v>3125</v>
      </c>
      <c r="G276" s="662" t="s">
        <v>3202</v>
      </c>
      <c r="H276" s="662" t="s">
        <v>635</v>
      </c>
      <c r="I276" s="662" t="s">
        <v>3203</v>
      </c>
      <c r="J276" s="662" t="s">
        <v>3204</v>
      </c>
      <c r="K276" s="662" t="s">
        <v>3205</v>
      </c>
      <c r="L276" s="663">
        <v>141.09</v>
      </c>
      <c r="M276" s="663">
        <v>282.18</v>
      </c>
      <c r="N276" s="662">
        <v>2</v>
      </c>
      <c r="O276" s="745">
        <v>1</v>
      </c>
      <c r="P276" s="663">
        <v>282.18</v>
      </c>
      <c r="Q276" s="678">
        <v>1</v>
      </c>
      <c r="R276" s="662">
        <v>2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7</v>
      </c>
      <c r="B277" s="662" t="s">
        <v>2791</v>
      </c>
      <c r="C277" s="662" t="s">
        <v>3128</v>
      </c>
      <c r="D277" s="743" t="s">
        <v>4773</v>
      </c>
      <c r="E277" s="744" t="s">
        <v>3155</v>
      </c>
      <c r="F277" s="662" t="s">
        <v>3125</v>
      </c>
      <c r="G277" s="662" t="s">
        <v>3670</v>
      </c>
      <c r="H277" s="662" t="s">
        <v>545</v>
      </c>
      <c r="I277" s="662" t="s">
        <v>3749</v>
      </c>
      <c r="J277" s="662" t="s">
        <v>3672</v>
      </c>
      <c r="K277" s="662" t="s">
        <v>3271</v>
      </c>
      <c r="L277" s="663">
        <v>0</v>
      </c>
      <c r="M277" s="663">
        <v>0</v>
      </c>
      <c r="N277" s="662">
        <v>2</v>
      </c>
      <c r="O277" s="745">
        <v>1</v>
      </c>
      <c r="P277" s="663">
        <v>0</v>
      </c>
      <c r="Q277" s="678"/>
      <c r="R277" s="662">
        <v>2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7</v>
      </c>
      <c r="B278" s="662" t="s">
        <v>2791</v>
      </c>
      <c r="C278" s="662" t="s">
        <v>3128</v>
      </c>
      <c r="D278" s="743" t="s">
        <v>4773</v>
      </c>
      <c r="E278" s="744" t="s">
        <v>3155</v>
      </c>
      <c r="F278" s="662" t="s">
        <v>3125</v>
      </c>
      <c r="G278" s="662" t="s">
        <v>3192</v>
      </c>
      <c r="H278" s="662" t="s">
        <v>545</v>
      </c>
      <c r="I278" s="662" t="s">
        <v>3481</v>
      </c>
      <c r="J278" s="662" t="s">
        <v>1910</v>
      </c>
      <c r="K278" s="662" t="s">
        <v>3482</v>
      </c>
      <c r="L278" s="663">
        <v>0</v>
      </c>
      <c r="M278" s="663">
        <v>0</v>
      </c>
      <c r="N278" s="662">
        <v>1</v>
      </c>
      <c r="O278" s="745">
        <v>1</v>
      </c>
      <c r="P278" s="663">
        <v>0</v>
      </c>
      <c r="Q278" s="678"/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7</v>
      </c>
      <c r="B279" s="662" t="s">
        <v>2791</v>
      </c>
      <c r="C279" s="662" t="s">
        <v>3128</v>
      </c>
      <c r="D279" s="743" t="s">
        <v>4773</v>
      </c>
      <c r="E279" s="744" t="s">
        <v>3145</v>
      </c>
      <c r="F279" s="662" t="s">
        <v>3125</v>
      </c>
      <c r="G279" s="662" t="s">
        <v>3750</v>
      </c>
      <c r="H279" s="662" t="s">
        <v>545</v>
      </c>
      <c r="I279" s="662" t="s">
        <v>3751</v>
      </c>
      <c r="J279" s="662" t="s">
        <v>3752</v>
      </c>
      <c r="K279" s="662" t="s">
        <v>3753</v>
      </c>
      <c r="L279" s="663">
        <v>0</v>
      </c>
      <c r="M279" s="663">
        <v>0</v>
      </c>
      <c r="N279" s="662">
        <v>1</v>
      </c>
      <c r="O279" s="745">
        <v>1</v>
      </c>
      <c r="P279" s="663">
        <v>0</v>
      </c>
      <c r="Q279" s="678"/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7</v>
      </c>
      <c r="B280" s="662" t="s">
        <v>2791</v>
      </c>
      <c r="C280" s="662" t="s">
        <v>3128</v>
      </c>
      <c r="D280" s="743" t="s">
        <v>4773</v>
      </c>
      <c r="E280" s="744" t="s">
        <v>3145</v>
      </c>
      <c r="F280" s="662" t="s">
        <v>3125</v>
      </c>
      <c r="G280" s="662" t="s">
        <v>3325</v>
      </c>
      <c r="H280" s="662" t="s">
        <v>635</v>
      </c>
      <c r="I280" s="662" t="s">
        <v>2481</v>
      </c>
      <c r="J280" s="662" t="s">
        <v>2979</v>
      </c>
      <c r="K280" s="662" t="s">
        <v>2980</v>
      </c>
      <c r="L280" s="663">
        <v>149.52000000000001</v>
      </c>
      <c r="M280" s="663">
        <v>299.04000000000002</v>
      </c>
      <c r="N280" s="662">
        <v>2</v>
      </c>
      <c r="O280" s="745">
        <v>0.5</v>
      </c>
      <c r="P280" s="663">
        <v>299.04000000000002</v>
      </c>
      <c r="Q280" s="678">
        <v>1</v>
      </c>
      <c r="R280" s="662">
        <v>2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7</v>
      </c>
      <c r="B281" s="662" t="s">
        <v>2791</v>
      </c>
      <c r="C281" s="662" t="s">
        <v>3128</v>
      </c>
      <c r="D281" s="743" t="s">
        <v>4773</v>
      </c>
      <c r="E281" s="744" t="s">
        <v>3145</v>
      </c>
      <c r="F281" s="662" t="s">
        <v>3125</v>
      </c>
      <c r="G281" s="662" t="s">
        <v>3202</v>
      </c>
      <c r="H281" s="662" t="s">
        <v>635</v>
      </c>
      <c r="I281" s="662" t="s">
        <v>3442</v>
      </c>
      <c r="J281" s="662" t="s">
        <v>3204</v>
      </c>
      <c r="K281" s="662" t="s">
        <v>3443</v>
      </c>
      <c r="L281" s="663">
        <v>70.540000000000006</v>
      </c>
      <c r="M281" s="663">
        <v>282.16000000000003</v>
      </c>
      <c r="N281" s="662">
        <v>4</v>
      </c>
      <c r="O281" s="745">
        <v>1</v>
      </c>
      <c r="P281" s="663">
        <v>282.16000000000003</v>
      </c>
      <c r="Q281" s="678">
        <v>1</v>
      </c>
      <c r="R281" s="662">
        <v>4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7</v>
      </c>
      <c r="B282" s="662" t="s">
        <v>2791</v>
      </c>
      <c r="C282" s="662" t="s">
        <v>3128</v>
      </c>
      <c r="D282" s="743" t="s">
        <v>4773</v>
      </c>
      <c r="E282" s="744" t="s">
        <v>3145</v>
      </c>
      <c r="F282" s="662" t="s">
        <v>3125</v>
      </c>
      <c r="G282" s="662" t="s">
        <v>3202</v>
      </c>
      <c r="H282" s="662" t="s">
        <v>635</v>
      </c>
      <c r="I282" s="662" t="s">
        <v>3203</v>
      </c>
      <c r="J282" s="662" t="s">
        <v>3204</v>
      </c>
      <c r="K282" s="662" t="s">
        <v>3205</v>
      </c>
      <c r="L282" s="663">
        <v>141.09</v>
      </c>
      <c r="M282" s="663">
        <v>282.18</v>
      </c>
      <c r="N282" s="662">
        <v>2</v>
      </c>
      <c r="O282" s="745">
        <v>0.5</v>
      </c>
      <c r="P282" s="663">
        <v>282.18</v>
      </c>
      <c r="Q282" s="678">
        <v>1</v>
      </c>
      <c r="R282" s="662">
        <v>2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7</v>
      </c>
      <c r="B283" s="662" t="s">
        <v>2791</v>
      </c>
      <c r="C283" s="662" t="s">
        <v>3128</v>
      </c>
      <c r="D283" s="743" t="s">
        <v>4773</v>
      </c>
      <c r="E283" s="744" t="s">
        <v>3145</v>
      </c>
      <c r="F283" s="662" t="s">
        <v>3125</v>
      </c>
      <c r="G283" s="662" t="s">
        <v>3213</v>
      </c>
      <c r="H283" s="662" t="s">
        <v>545</v>
      </c>
      <c r="I283" s="662" t="s">
        <v>3214</v>
      </c>
      <c r="J283" s="662" t="s">
        <v>3215</v>
      </c>
      <c r="K283" s="662" t="s">
        <v>3216</v>
      </c>
      <c r="L283" s="663">
        <v>0</v>
      </c>
      <c r="M283" s="663">
        <v>0</v>
      </c>
      <c r="N283" s="662">
        <v>4</v>
      </c>
      <c r="O283" s="745">
        <v>2.5</v>
      </c>
      <c r="P283" s="663">
        <v>0</v>
      </c>
      <c r="Q283" s="678"/>
      <c r="R283" s="662">
        <v>4</v>
      </c>
      <c r="S283" s="678">
        <v>1</v>
      </c>
      <c r="T283" s="745">
        <v>2.5</v>
      </c>
      <c r="U283" s="701">
        <v>1</v>
      </c>
    </row>
    <row r="284" spans="1:21" ht="14.4" customHeight="1" x14ac:dyDescent="0.3">
      <c r="A284" s="661">
        <v>7</v>
      </c>
      <c r="B284" s="662" t="s">
        <v>2791</v>
      </c>
      <c r="C284" s="662" t="s">
        <v>3128</v>
      </c>
      <c r="D284" s="743" t="s">
        <v>4773</v>
      </c>
      <c r="E284" s="744" t="s">
        <v>3145</v>
      </c>
      <c r="F284" s="662" t="s">
        <v>3125</v>
      </c>
      <c r="G284" s="662" t="s">
        <v>3526</v>
      </c>
      <c r="H284" s="662" t="s">
        <v>545</v>
      </c>
      <c r="I284" s="662" t="s">
        <v>3754</v>
      </c>
      <c r="J284" s="662" t="s">
        <v>3528</v>
      </c>
      <c r="K284" s="662" t="s">
        <v>3755</v>
      </c>
      <c r="L284" s="663">
        <v>69.16</v>
      </c>
      <c r="M284" s="663">
        <v>69.16</v>
      </c>
      <c r="N284" s="662">
        <v>1</v>
      </c>
      <c r="O284" s="745">
        <v>1</v>
      </c>
      <c r="P284" s="663">
        <v>69.16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7</v>
      </c>
      <c r="B285" s="662" t="s">
        <v>2791</v>
      </c>
      <c r="C285" s="662" t="s">
        <v>3128</v>
      </c>
      <c r="D285" s="743" t="s">
        <v>4773</v>
      </c>
      <c r="E285" s="744" t="s">
        <v>3145</v>
      </c>
      <c r="F285" s="662" t="s">
        <v>3125</v>
      </c>
      <c r="G285" s="662" t="s">
        <v>3457</v>
      </c>
      <c r="H285" s="662" t="s">
        <v>545</v>
      </c>
      <c r="I285" s="662" t="s">
        <v>3459</v>
      </c>
      <c r="J285" s="662" t="s">
        <v>3460</v>
      </c>
      <c r="K285" s="662" t="s">
        <v>3461</v>
      </c>
      <c r="L285" s="663">
        <v>47.47</v>
      </c>
      <c r="M285" s="663">
        <v>47.47</v>
      </c>
      <c r="N285" s="662">
        <v>1</v>
      </c>
      <c r="O285" s="745">
        <v>0.5</v>
      </c>
      <c r="P285" s="663">
        <v>47.47</v>
      </c>
      <c r="Q285" s="678">
        <v>1</v>
      </c>
      <c r="R285" s="662">
        <v>1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7</v>
      </c>
      <c r="B286" s="662" t="s">
        <v>2791</v>
      </c>
      <c r="C286" s="662" t="s">
        <v>3128</v>
      </c>
      <c r="D286" s="743" t="s">
        <v>4773</v>
      </c>
      <c r="E286" s="744" t="s">
        <v>3145</v>
      </c>
      <c r="F286" s="662" t="s">
        <v>3125</v>
      </c>
      <c r="G286" s="662" t="s">
        <v>3756</v>
      </c>
      <c r="H286" s="662" t="s">
        <v>545</v>
      </c>
      <c r="I286" s="662" t="s">
        <v>3757</v>
      </c>
      <c r="J286" s="662" t="s">
        <v>3758</v>
      </c>
      <c r="K286" s="662" t="s">
        <v>3759</v>
      </c>
      <c r="L286" s="663">
        <v>0</v>
      </c>
      <c r="M286" s="663">
        <v>0</v>
      </c>
      <c r="N286" s="662">
        <v>1</v>
      </c>
      <c r="O286" s="745">
        <v>1</v>
      </c>
      <c r="P286" s="663">
        <v>0</v>
      </c>
      <c r="Q286" s="678"/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7</v>
      </c>
      <c r="B287" s="662" t="s">
        <v>2791</v>
      </c>
      <c r="C287" s="662" t="s">
        <v>3128</v>
      </c>
      <c r="D287" s="743" t="s">
        <v>4773</v>
      </c>
      <c r="E287" s="744" t="s">
        <v>3145</v>
      </c>
      <c r="F287" s="662" t="s">
        <v>3125</v>
      </c>
      <c r="G287" s="662" t="s">
        <v>3272</v>
      </c>
      <c r="H287" s="662" t="s">
        <v>545</v>
      </c>
      <c r="I287" s="662" t="s">
        <v>916</v>
      </c>
      <c r="J287" s="662" t="s">
        <v>917</v>
      </c>
      <c r="K287" s="662" t="s">
        <v>3273</v>
      </c>
      <c r="L287" s="663">
        <v>107.27</v>
      </c>
      <c r="M287" s="663">
        <v>214.54</v>
      </c>
      <c r="N287" s="662">
        <v>2</v>
      </c>
      <c r="O287" s="745">
        <v>0.5</v>
      </c>
      <c r="P287" s="663">
        <v>214.54</v>
      </c>
      <c r="Q287" s="678">
        <v>1</v>
      </c>
      <c r="R287" s="662">
        <v>2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7</v>
      </c>
      <c r="B288" s="662" t="s">
        <v>2791</v>
      </c>
      <c r="C288" s="662" t="s">
        <v>3128</v>
      </c>
      <c r="D288" s="743" t="s">
        <v>4773</v>
      </c>
      <c r="E288" s="744" t="s">
        <v>3145</v>
      </c>
      <c r="F288" s="662" t="s">
        <v>3125</v>
      </c>
      <c r="G288" s="662" t="s">
        <v>3464</v>
      </c>
      <c r="H288" s="662" t="s">
        <v>545</v>
      </c>
      <c r="I288" s="662" t="s">
        <v>2326</v>
      </c>
      <c r="J288" s="662" t="s">
        <v>2327</v>
      </c>
      <c r="K288" s="662" t="s">
        <v>3465</v>
      </c>
      <c r="L288" s="663">
        <v>48.09</v>
      </c>
      <c r="M288" s="663">
        <v>48.09</v>
      </c>
      <c r="N288" s="662">
        <v>1</v>
      </c>
      <c r="O288" s="745">
        <v>0.5</v>
      </c>
      <c r="P288" s="663">
        <v>48.09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7</v>
      </c>
      <c r="B289" s="662" t="s">
        <v>2791</v>
      </c>
      <c r="C289" s="662" t="s">
        <v>3128</v>
      </c>
      <c r="D289" s="743" t="s">
        <v>4773</v>
      </c>
      <c r="E289" s="744" t="s">
        <v>3145</v>
      </c>
      <c r="F289" s="662" t="s">
        <v>3125</v>
      </c>
      <c r="G289" s="662" t="s">
        <v>3398</v>
      </c>
      <c r="H289" s="662" t="s">
        <v>545</v>
      </c>
      <c r="I289" s="662" t="s">
        <v>3399</v>
      </c>
      <c r="J289" s="662" t="s">
        <v>1238</v>
      </c>
      <c r="K289" s="662" t="s">
        <v>3400</v>
      </c>
      <c r="L289" s="663">
        <v>27.28</v>
      </c>
      <c r="M289" s="663">
        <v>27.28</v>
      </c>
      <c r="N289" s="662">
        <v>1</v>
      </c>
      <c r="O289" s="745">
        <v>1</v>
      </c>
      <c r="P289" s="663">
        <v>27.28</v>
      </c>
      <c r="Q289" s="678">
        <v>1</v>
      </c>
      <c r="R289" s="662">
        <v>1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7</v>
      </c>
      <c r="B290" s="662" t="s">
        <v>2791</v>
      </c>
      <c r="C290" s="662" t="s">
        <v>3128</v>
      </c>
      <c r="D290" s="743" t="s">
        <v>4773</v>
      </c>
      <c r="E290" s="744" t="s">
        <v>3171</v>
      </c>
      <c r="F290" s="662" t="s">
        <v>3125</v>
      </c>
      <c r="G290" s="662" t="s">
        <v>3213</v>
      </c>
      <c r="H290" s="662" t="s">
        <v>545</v>
      </c>
      <c r="I290" s="662" t="s">
        <v>3450</v>
      </c>
      <c r="J290" s="662" t="s">
        <v>3215</v>
      </c>
      <c r="K290" s="662" t="s">
        <v>3247</v>
      </c>
      <c r="L290" s="663">
        <v>170.52</v>
      </c>
      <c r="M290" s="663">
        <v>341.04</v>
      </c>
      <c r="N290" s="662">
        <v>2</v>
      </c>
      <c r="O290" s="745">
        <v>1</v>
      </c>
      <c r="P290" s="663">
        <v>341.04</v>
      </c>
      <c r="Q290" s="678">
        <v>1</v>
      </c>
      <c r="R290" s="662">
        <v>2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7</v>
      </c>
      <c r="B291" s="662" t="s">
        <v>2791</v>
      </c>
      <c r="C291" s="662" t="s">
        <v>3128</v>
      </c>
      <c r="D291" s="743" t="s">
        <v>4773</v>
      </c>
      <c r="E291" s="744" t="s">
        <v>3171</v>
      </c>
      <c r="F291" s="662" t="s">
        <v>3125</v>
      </c>
      <c r="G291" s="662" t="s">
        <v>3272</v>
      </c>
      <c r="H291" s="662" t="s">
        <v>545</v>
      </c>
      <c r="I291" s="662" t="s">
        <v>3760</v>
      </c>
      <c r="J291" s="662" t="s">
        <v>917</v>
      </c>
      <c r="K291" s="662" t="s">
        <v>3273</v>
      </c>
      <c r="L291" s="663">
        <v>107.27</v>
      </c>
      <c r="M291" s="663">
        <v>214.54</v>
      </c>
      <c r="N291" s="662">
        <v>2</v>
      </c>
      <c r="O291" s="745">
        <v>1</v>
      </c>
      <c r="P291" s="663">
        <v>214.54</v>
      </c>
      <c r="Q291" s="678">
        <v>1</v>
      </c>
      <c r="R291" s="662">
        <v>2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7</v>
      </c>
      <c r="B292" s="662" t="s">
        <v>2791</v>
      </c>
      <c r="C292" s="662" t="s">
        <v>3128</v>
      </c>
      <c r="D292" s="743" t="s">
        <v>4773</v>
      </c>
      <c r="E292" s="744" t="s">
        <v>3171</v>
      </c>
      <c r="F292" s="662" t="s">
        <v>3125</v>
      </c>
      <c r="G292" s="662" t="s">
        <v>3761</v>
      </c>
      <c r="H292" s="662" t="s">
        <v>545</v>
      </c>
      <c r="I292" s="662" t="s">
        <v>3762</v>
      </c>
      <c r="J292" s="662" t="s">
        <v>3763</v>
      </c>
      <c r="K292" s="662" t="s">
        <v>3764</v>
      </c>
      <c r="L292" s="663">
        <v>115.13</v>
      </c>
      <c r="M292" s="663">
        <v>115.13</v>
      </c>
      <c r="N292" s="662">
        <v>1</v>
      </c>
      <c r="O292" s="745">
        <v>1</v>
      </c>
      <c r="P292" s="663">
        <v>115.13</v>
      </c>
      <c r="Q292" s="678">
        <v>1</v>
      </c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7</v>
      </c>
      <c r="B293" s="662" t="s">
        <v>2791</v>
      </c>
      <c r="C293" s="662" t="s">
        <v>3128</v>
      </c>
      <c r="D293" s="743" t="s">
        <v>4773</v>
      </c>
      <c r="E293" s="744" t="s">
        <v>3171</v>
      </c>
      <c r="F293" s="662" t="s">
        <v>3125</v>
      </c>
      <c r="G293" s="662" t="s">
        <v>3229</v>
      </c>
      <c r="H293" s="662" t="s">
        <v>635</v>
      </c>
      <c r="I293" s="662" t="s">
        <v>3765</v>
      </c>
      <c r="J293" s="662" t="s">
        <v>801</v>
      </c>
      <c r="K293" s="662" t="s">
        <v>3766</v>
      </c>
      <c r="L293" s="663">
        <v>0</v>
      </c>
      <c r="M293" s="663">
        <v>0</v>
      </c>
      <c r="N293" s="662">
        <v>2</v>
      </c>
      <c r="O293" s="745">
        <v>1</v>
      </c>
      <c r="P293" s="663">
        <v>0</v>
      </c>
      <c r="Q293" s="678"/>
      <c r="R293" s="662">
        <v>2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7</v>
      </c>
      <c r="B294" s="662" t="s">
        <v>2791</v>
      </c>
      <c r="C294" s="662" t="s">
        <v>3128</v>
      </c>
      <c r="D294" s="743" t="s">
        <v>4773</v>
      </c>
      <c r="E294" s="744" t="s">
        <v>3171</v>
      </c>
      <c r="F294" s="662" t="s">
        <v>3125</v>
      </c>
      <c r="G294" s="662" t="s">
        <v>3385</v>
      </c>
      <c r="H294" s="662" t="s">
        <v>545</v>
      </c>
      <c r="I294" s="662" t="s">
        <v>858</v>
      </c>
      <c r="J294" s="662" t="s">
        <v>3386</v>
      </c>
      <c r="K294" s="662" t="s">
        <v>3387</v>
      </c>
      <c r="L294" s="663">
        <v>0</v>
      </c>
      <c r="M294" s="663">
        <v>0</v>
      </c>
      <c r="N294" s="662">
        <v>1</v>
      </c>
      <c r="O294" s="745">
        <v>1</v>
      </c>
      <c r="P294" s="663">
        <v>0</v>
      </c>
      <c r="Q294" s="678"/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7</v>
      </c>
      <c r="B295" s="662" t="s">
        <v>2791</v>
      </c>
      <c r="C295" s="662" t="s">
        <v>3128</v>
      </c>
      <c r="D295" s="743" t="s">
        <v>4773</v>
      </c>
      <c r="E295" s="744" t="s">
        <v>3171</v>
      </c>
      <c r="F295" s="662" t="s">
        <v>3125</v>
      </c>
      <c r="G295" s="662" t="s">
        <v>3297</v>
      </c>
      <c r="H295" s="662" t="s">
        <v>545</v>
      </c>
      <c r="I295" s="662" t="s">
        <v>3767</v>
      </c>
      <c r="J295" s="662" t="s">
        <v>1877</v>
      </c>
      <c r="K295" s="662" t="s">
        <v>3728</v>
      </c>
      <c r="L295" s="663">
        <v>42.54</v>
      </c>
      <c r="M295" s="663">
        <v>170.16</v>
      </c>
      <c r="N295" s="662">
        <v>4</v>
      </c>
      <c r="O295" s="745">
        <v>1</v>
      </c>
      <c r="P295" s="663">
        <v>170.16</v>
      </c>
      <c r="Q295" s="678">
        <v>1</v>
      </c>
      <c r="R295" s="662">
        <v>4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7</v>
      </c>
      <c r="B296" s="662" t="s">
        <v>2791</v>
      </c>
      <c r="C296" s="662" t="s">
        <v>3128</v>
      </c>
      <c r="D296" s="743" t="s">
        <v>4773</v>
      </c>
      <c r="E296" s="744" t="s">
        <v>3171</v>
      </c>
      <c r="F296" s="662" t="s">
        <v>3125</v>
      </c>
      <c r="G296" s="662" t="s">
        <v>3768</v>
      </c>
      <c r="H296" s="662" t="s">
        <v>545</v>
      </c>
      <c r="I296" s="662" t="s">
        <v>3769</v>
      </c>
      <c r="J296" s="662" t="s">
        <v>3770</v>
      </c>
      <c r="K296" s="662" t="s">
        <v>3771</v>
      </c>
      <c r="L296" s="663">
        <v>0</v>
      </c>
      <c r="M296" s="663">
        <v>0</v>
      </c>
      <c r="N296" s="662">
        <v>1</v>
      </c>
      <c r="O296" s="745">
        <v>1</v>
      </c>
      <c r="P296" s="663">
        <v>0</v>
      </c>
      <c r="Q296" s="678"/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7</v>
      </c>
      <c r="B297" s="662" t="s">
        <v>2791</v>
      </c>
      <c r="C297" s="662" t="s">
        <v>3128</v>
      </c>
      <c r="D297" s="743" t="s">
        <v>4773</v>
      </c>
      <c r="E297" s="744" t="s">
        <v>3143</v>
      </c>
      <c r="F297" s="662" t="s">
        <v>3125</v>
      </c>
      <c r="G297" s="662" t="s">
        <v>3772</v>
      </c>
      <c r="H297" s="662" t="s">
        <v>635</v>
      </c>
      <c r="I297" s="662" t="s">
        <v>1991</v>
      </c>
      <c r="J297" s="662" t="s">
        <v>1992</v>
      </c>
      <c r="K297" s="662" t="s">
        <v>2917</v>
      </c>
      <c r="L297" s="663">
        <v>72</v>
      </c>
      <c r="M297" s="663">
        <v>72</v>
      </c>
      <c r="N297" s="662">
        <v>1</v>
      </c>
      <c r="O297" s="745">
        <v>0.5</v>
      </c>
      <c r="P297" s="663">
        <v>72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7</v>
      </c>
      <c r="B298" s="662" t="s">
        <v>2791</v>
      </c>
      <c r="C298" s="662" t="s">
        <v>3128</v>
      </c>
      <c r="D298" s="743" t="s">
        <v>4773</v>
      </c>
      <c r="E298" s="744" t="s">
        <v>3143</v>
      </c>
      <c r="F298" s="662" t="s">
        <v>3125</v>
      </c>
      <c r="G298" s="662" t="s">
        <v>3325</v>
      </c>
      <c r="H298" s="662" t="s">
        <v>545</v>
      </c>
      <c r="I298" s="662" t="s">
        <v>3704</v>
      </c>
      <c r="J298" s="662" t="s">
        <v>3332</v>
      </c>
      <c r="K298" s="662" t="s">
        <v>3705</v>
      </c>
      <c r="L298" s="663">
        <v>154.36000000000001</v>
      </c>
      <c r="M298" s="663">
        <v>154.36000000000001</v>
      </c>
      <c r="N298" s="662">
        <v>1</v>
      </c>
      <c r="O298" s="745">
        <v>1</v>
      </c>
      <c r="P298" s="663">
        <v>154.36000000000001</v>
      </c>
      <c r="Q298" s="678">
        <v>1</v>
      </c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7</v>
      </c>
      <c r="B299" s="662" t="s">
        <v>2791</v>
      </c>
      <c r="C299" s="662" t="s">
        <v>3128</v>
      </c>
      <c r="D299" s="743" t="s">
        <v>4773</v>
      </c>
      <c r="E299" s="744" t="s">
        <v>3143</v>
      </c>
      <c r="F299" s="662" t="s">
        <v>3125</v>
      </c>
      <c r="G299" s="662" t="s">
        <v>3325</v>
      </c>
      <c r="H299" s="662" t="s">
        <v>635</v>
      </c>
      <c r="I299" s="662" t="s">
        <v>3568</v>
      </c>
      <c r="J299" s="662" t="s">
        <v>2190</v>
      </c>
      <c r="K299" s="662" t="s">
        <v>3330</v>
      </c>
      <c r="L299" s="663">
        <v>154.36000000000001</v>
      </c>
      <c r="M299" s="663">
        <v>308.72000000000003</v>
      </c>
      <c r="N299" s="662">
        <v>2</v>
      </c>
      <c r="O299" s="745">
        <v>1</v>
      </c>
      <c r="P299" s="663">
        <v>308.72000000000003</v>
      </c>
      <c r="Q299" s="678">
        <v>1</v>
      </c>
      <c r="R299" s="662">
        <v>2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7</v>
      </c>
      <c r="B300" s="662" t="s">
        <v>2791</v>
      </c>
      <c r="C300" s="662" t="s">
        <v>3128</v>
      </c>
      <c r="D300" s="743" t="s">
        <v>4773</v>
      </c>
      <c r="E300" s="744" t="s">
        <v>3143</v>
      </c>
      <c r="F300" s="662" t="s">
        <v>3125</v>
      </c>
      <c r="G300" s="662" t="s">
        <v>3325</v>
      </c>
      <c r="H300" s="662" t="s">
        <v>635</v>
      </c>
      <c r="I300" s="662" t="s">
        <v>2189</v>
      </c>
      <c r="J300" s="662" t="s">
        <v>2190</v>
      </c>
      <c r="K300" s="662" t="s">
        <v>2976</v>
      </c>
      <c r="L300" s="663">
        <v>225.06</v>
      </c>
      <c r="M300" s="663">
        <v>225.06</v>
      </c>
      <c r="N300" s="662">
        <v>1</v>
      </c>
      <c r="O300" s="745">
        <v>1</v>
      </c>
      <c r="P300" s="663">
        <v>225.06</v>
      </c>
      <c r="Q300" s="678">
        <v>1</v>
      </c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7</v>
      </c>
      <c r="B301" s="662" t="s">
        <v>2791</v>
      </c>
      <c r="C301" s="662" t="s">
        <v>3128</v>
      </c>
      <c r="D301" s="743" t="s">
        <v>4773</v>
      </c>
      <c r="E301" s="744" t="s">
        <v>3143</v>
      </c>
      <c r="F301" s="662" t="s">
        <v>3125</v>
      </c>
      <c r="G301" s="662" t="s">
        <v>3773</v>
      </c>
      <c r="H301" s="662" t="s">
        <v>635</v>
      </c>
      <c r="I301" s="662" t="s">
        <v>3774</v>
      </c>
      <c r="J301" s="662" t="s">
        <v>2923</v>
      </c>
      <c r="K301" s="662" t="s">
        <v>3775</v>
      </c>
      <c r="L301" s="663">
        <v>229.38</v>
      </c>
      <c r="M301" s="663">
        <v>458.76</v>
      </c>
      <c r="N301" s="662">
        <v>2</v>
      </c>
      <c r="O301" s="745">
        <v>1.5</v>
      </c>
      <c r="P301" s="663">
        <v>458.76</v>
      </c>
      <c r="Q301" s="678">
        <v>1</v>
      </c>
      <c r="R301" s="662">
        <v>2</v>
      </c>
      <c r="S301" s="678">
        <v>1</v>
      </c>
      <c r="T301" s="745">
        <v>1.5</v>
      </c>
      <c r="U301" s="701">
        <v>1</v>
      </c>
    </row>
    <row r="302" spans="1:21" ht="14.4" customHeight="1" x14ac:dyDescent="0.3">
      <c r="A302" s="661">
        <v>7</v>
      </c>
      <c r="B302" s="662" t="s">
        <v>2791</v>
      </c>
      <c r="C302" s="662" t="s">
        <v>3128</v>
      </c>
      <c r="D302" s="743" t="s">
        <v>4773</v>
      </c>
      <c r="E302" s="744" t="s">
        <v>3143</v>
      </c>
      <c r="F302" s="662" t="s">
        <v>3125</v>
      </c>
      <c r="G302" s="662" t="s">
        <v>3206</v>
      </c>
      <c r="H302" s="662" t="s">
        <v>635</v>
      </c>
      <c r="I302" s="662" t="s">
        <v>3776</v>
      </c>
      <c r="J302" s="662" t="s">
        <v>3777</v>
      </c>
      <c r="K302" s="662" t="s">
        <v>3209</v>
      </c>
      <c r="L302" s="663">
        <v>35.11</v>
      </c>
      <c r="M302" s="663">
        <v>35.11</v>
      </c>
      <c r="N302" s="662">
        <v>1</v>
      </c>
      <c r="O302" s="745">
        <v>0.5</v>
      </c>
      <c r="P302" s="663">
        <v>35.11</v>
      </c>
      <c r="Q302" s="678">
        <v>1</v>
      </c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7</v>
      </c>
      <c r="B303" s="662" t="s">
        <v>2791</v>
      </c>
      <c r="C303" s="662" t="s">
        <v>3128</v>
      </c>
      <c r="D303" s="743" t="s">
        <v>4773</v>
      </c>
      <c r="E303" s="744" t="s">
        <v>3143</v>
      </c>
      <c r="F303" s="662" t="s">
        <v>3125</v>
      </c>
      <c r="G303" s="662" t="s">
        <v>3778</v>
      </c>
      <c r="H303" s="662" t="s">
        <v>545</v>
      </c>
      <c r="I303" s="662" t="s">
        <v>3779</v>
      </c>
      <c r="J303" s="662" t="s">
        <v>3780</v>
      </c>
      <c r="K303" s="662" t="s">
        <v>3781</v>
      </c>
      <c r="L303" s="663">
        <v>18.760000000000002</v>
      </c>
      <c r="M303" s="663">
        <v>18.760000000000002</v>
      </c>
      <c r="N303" s="662">
        <v>1</v>
      </c>
      <c r="O303" s="745">
        <v>0.5</v>
      </c>
      <c r="P303" s="663">
        <v>18.760000000000002</v>
      </c>
      <c r="Q303" s="678">
        <v>1</v>
      </c>
      <c r="R303" s="662">
        <v>1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7</v>
      </c>
      <c r="B304" s="662" t="s">
        <v>2791</v>
      </c>
      <c r="C304" s="662" t="s">
        <v>3128</v>
      </c>
      <c r="D304" s="743" t="s">
        <v>4773</v>
      </c>
      <c r="E304" s="744" t="s">
        <v>3143</v>
      </c>
      <c r="F304" s="662" t="s">
        <v>3125</v>
      </c>
      <c r="G304" s="662" t="s">
        <v>3179</v>
      </c>
      <c r="H304" s="662" t="s">
        <v>545</v>
      </c>
      <c r="I304" s="662" t="s">
        <v>3782</v>
      </c>
      <c r="J304" s="662" t="s">
        <v>3783</v>
      </c>
      <c r="K304" s="662" t="s">
        <v>3784</v>
      </c>
      <c r="L304" s="663">
        <v>0</v>
      </c>
      <c r="M304" s="663">
        <v>0</v>
      </c>
      <c r="N304" s="662">
        <v>1</v>
      </c>
      <c r="O304" s="745">
        <v>1</v>
      </c>
      <c r="P304" s="663">
        <v>0</v>
      </c>
      <c r="Q304" s="678"/>
      <c r="R304" s="662">
        <v>1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7</v>
      </c>
      <c r="B305" s="662" t="s">
        <v>2791</v>
      </c>
      <c r="C305" s="662" t="s">
        <v>3128</v>
      </c>
      <c r="D305" s="743" t="s">
        <v>4773</v>
      </c>
      <c r="E305" s="744" t="s">
        <v>3143</v>
      </c>
      <c r="F305" s="662" t="s">
        <v>3125</v>
      </c>
      <c r="G305" s="662" t="s">
        <v>3457</v>
      </c>
      <c r="H305" s="662" t="s">
        <v>545</v>
      </c>
      <c r="I305" s="662" t="s">
        <v>1447</v>
      </c>
      <c r="J305" s="662" t="s">
        <v>3785</v>
      </c>
      <c r="K305" s="662" t="s">
        <v>3786</v>
      </c>
      <c r="L305" s="663">
        <v>0</v>
      </c>
      <c r="M305" s="663">
        <v>0</v>
      </c>
      <c r="N305" s="662">
        <v>1</v>
      </c>
      <c r="O305" s="745">
        <v>1</v>
      </c>
      <c r="P305" s="663">
        <v>0</v>
      </c>
      <c r="Q305" s="678"/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7</v>
      </c>
      <c r="B306" s="662" t="s">
        <v>2791</v>
      </c>
      <c r="C306" s="662" t="s">
        <v>3128</v>
      </c>
      <c r="D306" s="743" t="s">
        <v>4773</v>
      </c>
      <c r="E306" s="744" t="s">
        <v>3143</v>
      </c>
      <c r="F306" s="662" t="s">
        <v>3125</v>
      </c>
      <c r="G306" s="662" t="s">
        <v>3787</v>
      </c>
      <c r="H306" s="662" t="s">
        <v>545</v>
      </c>
      <c r="I306" s="662" t="s">
        <v>3788</v>
      </c>
      <c r="J306" s="662" t="s">
        <v>3789</v>
      </c>
      <c r="K306" s="662" t="s">
        <v>3790</v>
      </c>
      <c r="L306" s="663">
        <v>0</v>
      </c>
      <c r="M306" s="663">
        <v>0</v>
      </c>
      <c r="N306" s="662">
        <v>1</v>
      </c>
      <c r="O306" s="745">
        <v>1</v>
      </c>
      <c r="P306" s="663">
        <v>0</v>
      </c>
      <c r="Q306" s="678"/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7</v>
      </c>
      <c r="B307" s="662" t="s">
        <v>2791</v>
      </c>
      <c r="C307" s="662" t="s">
        <v>3128</v>
      </c>
      <c r="D307" s="743" t="s">
        <v>4773</v>
      </c>
      <c r="E307" s="744" t="s">
        <v>3143</v>
      </c>
      <c r="F307" s="662" t="s">
        <v>3125</v>
      </c>
      <c r="G307" s="662" t="s">
        <v>3670</v>
      </c>
      <c r="H307" s="662" t="s">
        <v>545</v>
      </c>
      <c r="I307" s="662" t="s">
        <v>3791</v>
      </c>
      <c r="J307" s="662" t="s">
        <v>3792</v>
      </c>
      <c r="K307" s="662" t="s">
        <v>3793</v>
      </c>
      <c r="L307" s="663">
        <v>0</v>
      </c>
      <c r="M307" s="663">
        <v>0</v>
      </c>
      <c r="N307" s="662">
        <v>1</v>
      </c>
      <c r="O307" s="745">
        <v>1</v>
      </c>
      <c r="P307" s="663">
        <v>0</v>
      </c>
      <c r="Q307" s="678"/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7</v>
      </c>
      <c r="B308" s="662" t="s">
        <v>2791</v>
      </c>
      <c r="C308" s="662" t="s">
        <v>3128</v>
      </c>
      <c r="D308" s="743" t="s">
        <v>4773</v>
      </c>
      <c r="E308" s="744" t="s">
        <v>3143</v>
      </c>
      <c r="F308" s="662" t="s">
        <v>3125</v>
      </c>
      <c r="G308" s="662" t="s">
        <v>3221</v>
      </c>
      <c r="H308" s="662" t="s">
        <v>545</v>
      </c>
      <c r="I308" s="662" t="s">
        <v>3794</v>
      </c>
      <c r="J308" s="662" t="s">
        <v>3222</v>
      </c>
      <c r="K308" s="662" t="s">
        <v>3795</v>
      </c>
      <c r="L308" s="663">
        <v>0</v>
      </c>
      <c r="M308" s="663">
        <v>0</v>
      </c>
      <c r="N308" s="662">
        <v>1</v>
      </c>
      <c r="O308" s="745">
        <v>0.5</v>
      </c>
      <c r="P308" s="663">
        <v>0</v>
      </c>
      <c r="Q308" s="678"/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7</v>
      </c>
      <c r="B309" s="662" t="s">
        <v>2791</v>
      </c>
      <c r="C309" s="662" t="s">
        <v>3128</v>
      </c>
      <c r="D309" s="743" t="s">
        <v>4773</v>
      </c>
      <c r="E309" s="744" t="s">
        <v>3143</v>
      </c>
      <c r="F309" s="662" t="s">
        <v>3125</v>
      </c>
      <c r="G309" s="662" t="s">
        <v>3796</v>
      </c>
      <c r="H309" s="662" t="s">
        <v>545</v>
      </c>
      <c r="I309" s="662" t="s">
        <v>3797</v>
      </c>
      <c r="J309" s="662" t="s">
        <v>3798</v>
      </c>
      <c r="K309" s="662" t="s">
        <v>3799</v>
      </c>
      <c r="L309" s="663">
        <v>0</v>
      </c>
      <c r="M309" s="663">
        <v>0</v>
      </c>
      <c r="N309" s="662">
        <v>5</v>
      </c>
      <c r="O309" s="745">
        <v>1.5</v>
      </c>
      <c r="P309" s="663">
        <v>0</v>
      </c>
      <c r="Q309" s="678"/>
      <c r="R309" s="662">
        <v>5</v>
      </c>
      <c r="S309" s="678">
        <v>1</v>
      </c>
      <c r="T309" s="745">
        <v>1.5</v>
      </c>
      <c r="U309" s="701">
        <v>1</v>
      </c>
    </row>
    <row r="310" spans="1:21" ht="14.4" customHeight="1" x14ac:dyDescent="0.3">
      <c r="A310" s="661">
        <v>7</v>
      </c>
      <c r="B310" s="662" t="s">
        <v>2791</v>
      </c>
      <c r="C310" s="662" t="s">
        <v>3128</v>
      </c>
      <c r="D310" s="743" t="s">
        <v>4773</v>
      </c>
      <c r="E310" s="744" t="s">
        <v>3143</v>
      </c>
      <c r="F310" s="662" t="s">
        <v>3125</v>
      </c>
      <c r="G310" s="662" t="s">
        <v>3470</v>
      </c>
      <c r="H310" s="662" t="s">
        <v>545</v>
      </c>
      <c r="I310" s="662" t="s">
        <v>3471</v>
      </c>
      <c r="J310" s="662" t="s">
        <v>3472</v>
      </c>
      <c r="K310" s="662" t="s">
        <v>3045</v>
      </c>
      <c r="L310" s="663">
        <v>0</v>
      </c>
      <c r="M310" s="663">
        <v>0</v>
      </c>
      <c r="N310" s="662">
        <v>3</v>
      </c>
      <c r="O310" s="745">
        <v>1</v>
      </c>
      <c r="P310" s="663">
        <v>0</v>
      </c>
      <c r="Q310" s="678"/>
      <c r="R310" s="662">
        <v>3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7</v>
      </c>
      <c r="B311" s="662" t="s">
        <v>2791</v>
      </c>
      <c r="C311" s="662" t="s">
        <v>3128</v>
      </c>
      <c r="D311" s="743" t="s">
        <v>4773</v>
      </c>
      <c r="E311" s="744" t="s">
        <v>3143</v>
      </c>
      <c r="F311" s="662" t="s">
        <v>3125</v>
      </c>
      <c r="G311" s="662" t="s">
        <v>3370</v>
      </c>
      <c r="H311" s="662" t="s">
        <v>635</v>
      </c>
      <c r="I311" s="662" t="s">
        <v>2070</v>
      </c>
      <c r="J311" s="662" t="s">
        <v>2959</v>
      </c>
      <c r="K311" s="662" t="s">
        <v>2965</v>
      </c>
      <c r="L311" s="663">
        <v>46.07</v>
      </c>
      <c r="M311" s="663">
        <v>46.07</v>
      </c>
      <c r="N311" s="662">
        <v>1</v>
      </c>
      <c r="O311" s="745">
        <v>0.5</v>
      </c>
      <c r="P311" s="663">
        <v>46.07</v>
      </c>
      <c r="Q311" s="678">
        <v>1</v>
      </c>
      <c r="R311" s="662">
        <v>1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7</v>
      </c>
      <c r="B312" s="662" t="s">
        <v>2791</v>
      </c>
      <c r="C312" s="662" t="s">
        <v>3128</v>
      </c>
      <c r="D312" s="743" t="s">
        <v>4773</v>
      </c>
      <c r="E312" s="744" t="s">
        <v>3143</v>
      </c>
      <c r="F312" s="662" t="s">
        <v>3125</v>
      </c>
      <c r="G312" s="662" t="s">
        <v>3370</v>
      </c>
      <c r="H312" s="662" t="s">
        <v>545</v>
      </c>
      <c r="I312" s="662" t="s">
        <v>3800</v>
      </c>
      <c r="J312" s="662" t="s">
        <v>2959</v>
      </c>
      <c r="K312" s="662" t="s">
        <v>3801</v>
      </c>
      <c r="L312" s="663">
        <v>79.03</v>
      </c>
      <c r="M312" s="663">
        <v>158.06</v>
      </c>
      <c r="N312" s="662">
        <v>2</v>
      </c>
      <c r="O312" s="745">
        <v>1.5</v>
      </c>
      <c r="P312" s="663">
        <v>158.06</v>
      </c>
      <c r="Q312" s="678">
        <v>1</v>
      </c>
      <c r="R312" s="662">
        <v>2</v>
      </c>
      <c r="S312" s="678">
        <v>1</v>
      </c>
      <c r="T312" s="745">
        <v>1.5</v>
      </c>
      <c r="U312" s="701">
        <v>1</v>
      </c>
    </row>
    <row r="313" spans="1:21" ht="14.4" customHeight="1" x14ac:dyDescent="0.3">
      <c r="A313" s="661">
        <v>7</v>
      </c>
      <c r="B313" s="662" t="s">
        <v>2791</v>
      </c>
      <c r="C313" s="662" t="s">
        <v>3128</v>
      </c>
      <c r="D313" s="743" t="s">
        <v>4773</v>
      </c>
      <c r="E313" s="744" t="s">
        <v>3143</v>
      </c>
      <c r="F313" s="662" t="s">
        <v>3125</v>
      </c>
      <c r="G313" s="662" t="s">
        <v>3229</v>
      </c>
      <c r="H313" s="662" t="s">
        <v>545</v>
      </c>
      <c r="I313" s="662" t="s">
        <v>1722</v>
      </c>
      <c r="J313" s="662" t="s">
        <v>801</v>
      </c>
      <c r="K313" s="662" t="s">
        <v>3230</v>
      </c>
      <c r="L313" s="663">
        <v>48.42</v>
      </c>
      <c r="M313" s="663">
        <v>48.42</v>
      </c>
      <c r="N313" s="662">
        <v>1</v>
      </c>
      <c r="O313" s="745">
        <v>1</v>
      </c>
      <c r="P313" s="663">
        <v>48.42</v>
      </c>
      <c r="Q313" s="678">
        <v>1</v>
      </c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7</v>
      </c>
      <c r="B314" s="662" t="s">
        <v>2791</v>
      </c>
      <c r="C314" s="662" t="s">
        <v>3128</v>
      </c>
      <c r="D314" s="743" t="s">
        <v>4773</v>
      </c>
      <c r="E314" s="744" t="s">
        <v>3143</v>
      </c>
      <c r="F314" s="662" t="s">
        <v>3125</v>
      </c>
      <c r="G314" s="662" t="s">
        <v>3429</v>
      </c>
      <c r="H314" s="662" t="s">
        <v>635</v>
      </c>
      <c r="I314" s="662" t="s">
        <v>3692</v>
      </c>
      <c r="J314" s="662" t="s">
        <v>2951</v>
      </c>
      <c r="K314" s="662" t="s">
        <v>3693</v>
      </c>
      <c r="L314" s="663">
        <v>543.36</v>
      </c>
      <c r="M314" s="663">
        <v>543.36</v>
      </c>
      <c r="N314" s="662">
        <v>1</v>
      </c>
      <c r="O314" s="745">
        <v>0.5</v>
      </c>
      <c r="P314" s="663">
        <v>543.36</v>
      </c>
      <c r="Q314" s="678">
        <v>1</v>
      </c>
      <c r="R314" s="662">
        <v>1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7</v>
      </c>
      <c r="B315" s="662" t="s">
        <v>2791</v>
      </c>
      <c r="C315" s="662" t="s">
        <v>3128</v>
      </c>
      <c r="D315" s="743" t="s">
        <v>4773</v>
      </c>
      <c r="E315" s="744" t="s">
        <v>3143</v>
      </c>
      <c r="F315" s="662" t="s">
        <v>3125</v>
      </c>
      <c r="G315" s="662" t="s">
        <v>3429</v>
      </c>
      <c r="H315" s="662" t="s">
        <v>635</v>
      </c>
      <c r="I315" s="662" t="s">
        <v>3802</v>
      </c>
      <c r="J315" s="662" t="s">
        <v>2951</v>
      </c>
      <c r="K315" s="662" t="s">
        <v>3803</v>
      </c>
      <c r="L315" s="663">
        <v>835.93</v>
      </c>
      <c r="M315" s="663">
        <v>835.93</v>
      </c>
      <c r="N315" s="662">
        <v>1</v>
      </c>
      <c r="O315" s="745">
        <v>1</v>
      </c>
      <c r="P315" s="663">
        <v>835.93</v>
      </c>
      <c r="Q315" s="678">
        <v>1</v>
      </c>
      <c r="R315" s="662">
        <v>1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7</v>
      </c>
      <c r="B316" s="662" t="s">
        <v>2791</v>
      </c>
      <c r="C316" s="662" t="s">
        <v>3128</v>
      </c>
      <c r="D316" s="743" t="s">
        <v>4773</v>
      </c>
      <c r="E316" s="744" t="s">
        <v>3143</v>
      </c>
      <c r="F316" s="662" t="s">
        <v>3125</v>
      </c>
      <c r="G316" s="662" t="s">
        <v>3804</v>
      </c>
      <c r="H316" s="662" t="s">
        <v>545</v>
      </c>
      <c r="I316" s="662" t="s">
        <v>3805</v>
      </c>
      <c r="J316" s="662" t="s">
        <v>3806</v>
      </c>
      <c r="K316" s="662" t="s">
        <v>3807</v>
      </c>
      <c r="L316" s="663">
        <v>168.17</v>
      </c>
      <c r="M316" s="663">
        <v>168.17</v>
      </c>
      <c r="N316" s="662">
        <v>1</v>
      </c>
      <c r="O316" s="745">
        <v>1</v>
      </c>
      <c r="P316" s="663">
        <v>168.17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7</v>
      </c>
      <c r="B317" s="662" t="s">
        <v>2791</v>
      </c>
      <c r="C317" s="662" t="s">
        <v>3128</v>
      </c>
      <c r="D317" s="743" t="s">
        <v>4773</v>
      </c>
      <c r="E317" s="744" t="s">
        <v>3143</v>
      </c>
      <c r="F317" s="662" t="s">
        <v>3125</v>
      </c>
      <c r="G317" s="662" t="s">
        <v>3297</v>
      </c>
      <c r="H317" s="662" t="s">
        <v>545</v>
      </c>
      <c r="I317" s="662" t="s">
        <v>3767</v>
      </c>
      <c r="J317" s="662" t="s">
        <v>1877</v>
      </c>
      <c r="K317" s="662" t="s">
        <v>3728</v>
      </c>
      <c r="L317" s="663">
        <v>22.44</v>
      </c>
      <c r="M317" s="663">
        <v>44.88</v>
      </c>
      <c r="N317" s="662">
        <v>2</v>
      </c>
      <c r="O317" s="745">
        <v>1</v>
      </c>
      <c r="P317" s="663">
        <v>44.88</v>
      </c>
      <c r="Q317" s="678">
        <v>1</v>
      </c>
      <c r="R317" s="662">
        <v>2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7</v>
      </c>
      <c r="B318" s="662" t="s">
        <v>2791</v>
      </c>
      <c r="C318" s="662" t="s">
        <v>3128</v>
      </c>
      <c r="D318" s="743" t="s">
        <v>4773</v>
      </c>
      <c r="E318" s="744" t="s">
        <v>3143</v>
      </c>
      <c r="F318" s="662" t="s">
        <v>3125</v>
      </c>
      <c r="G318" s="662" t="s">
        <v>3304</v>
      </c>
      <c r="H318" s="662" t="s">
        <v>545</v>
      </c>
      <c r="I318" s="662" t="s">
        <v>3808</v>
      </c>
      <c r="J318" s="662" t="s">
        <v>3809</v>
      </c>
      <c r="K318" s="662" t="s">
        <v>3810</v>
      </c>
      <c r="L318" s="663">
        <v>0</v>
      </c>
      <c r="M318" s="663">
        <v>0</v>
      </c>
      <c r="N318" s="662">
        <v>1</v>
      </c>
      <c r="O318" s="745">
        <v>0.5</v>
      </c>
      <c r="P318" s="663">
        <v>0</v>
      </c>
      <c r="Q318" s="678"/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7</v>
      </c>
      <c r="B319" s="662" t="s">
        <v>2791</v>
      </c>
      <c r="C319" s="662" t="s">
        <v>3128</v>
      </c>
      <c r="D319" s="743" t="s">
        <v>4773</v>
      </c>
      <c r="E319" s="744" t="s">
        <v>3143</v>
      </c>
      <c r="F319" s="662" t="s">
        <v>3125</v>
      </c>
      <c r="G319" s="662" t="s">
        <v>3304</v>
      </c>
      <c r="H319" s="662" t="s">
        <v>545</v>
      </c>
      <c r="I319" s="662" t="s">
        <v>3811</v>
      </c>
      <c r="J319" s="662" t="s">
        <v>3809</v>
      </c>
      <c r="K319" s="662" t="s">
        <v>3812</v>
      </c>
      <c r="L319" s="663">
        <v>0</v>
      </c>
      <c r="M319" s="663">
        <v>0</v>
      </c>
      <c r="N319" s="662">
        <v>4</v>
      </c>
      <c r="O319" s="745">
        <v>1</v>
      </c>
      <c r="P319" s="663">
        <v>0</v>
      </c>
      <c r="Q319" s="678"/>
      <c r="R319" s="662">
        <v>4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7</v>
      </c>
      <c r="B320" s="662" t="s">
        <v>2791</v>
      </c>
      <c r="C320" s="662" t="s">
        <v>3128</v>
      </c>
      <c r="D320" s="743" t="s">
        <v>4773</v>
      </c>
      <c r="E320" s="744" t="s">
        <v>3143</v>
      </c>
      <c r="F320" s="662" t="s">
        <v>3125</v>
      </c>
      <c r="G320" s="662" t="s">
        <v>3813</v>
      </c>
      <c r="H320" s="662" t="s">
        <v>635</v>
      </c>
      <c r="I320" s="662" t="s">
        <v>3814</v>
      </c>
      <c r="J320" s="662" t="s">
        <v>3815</v>
      </c>
      <c r="K320" s="662" t="s">
        <v>3816</v>
      </c>
      <c r="L320" s="663">
        <v>120.61</v>
      </c>
      <c r="M320" s="663">
        <v>120.61</v>
      </c>
      <c r="N320" s="662">
        <v>1</v>
      </c>
      <c r="O320" s="745">
        <v>1</v>
      </c>
      <c r="P320" s="663">
        <v>120.61</v>
      </c>
      <c r="Q320" s="678">
        <v>1</v>
      </c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7</v>
      </c>
      <c r="B321" s="662" t="s">
        <v>2791</v>
      </c>
      <c r="C321" s="662" t="s">
        <v>3128</v>
      </c>
      <c r="D321" s="743" t="s">
        <v>4773</v>
      </c>
      <c r="E321" s="744" t="s">
        <v>3162</v>
      </c>
      <c r="F321" s="662" t="s">
        <v>3125</v>
      </c>
      <c r="G321" s="662" t="s">
        <v>3202</v>
      </c>
      <c r="H321" s="662" t="s">
        <v>635</v>
      </c>
      <c r="I321" s="662" t="s">
        <v>3203</v>
      </c>
      <c r="J321" s="662" t="s">
        <v>3204</v>
      </c>
      <c r="K321" s="662" t="s">
        <v>3205</v>
      </c>
      <c r="L321" s="663">
        <v>141.09</v>
      </c>
      <c r="M321" s="663">
        <v>141.09</v>
      </c>
      <c r="N321" s="662">
        <v>1</v>
      </c>
      <c r="O321" s="745">
        <v>1</v>
      </c>
      <c r="P321" s="663">
        <v>141.09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7</v>
      </c>
      <c r="B322" s="662" t="s">
        <v>2791</v>
      </c>
      <c r="C322" s="662" t="s">
        <v>3128</v>
      </c>
      <c r="D322" s="743" t="s">
        <v>4773</v>
      </c>
      <c r="E322" s="744" t="s">
        <v>3162</v>
      </c>
      <c r="F322" s="662" t="s">
        <v>3125</v>
      </c>
      <c r="G322" s="662" t="s">
        <v>3817</v>
      </c>
      <c r="H322" s="662" t="s">
        <v>545</v>
      </c>
      <c r="I322" s="662" t="s">
        <v>3818</v>
      </c>
      <c r="J322" s="662" t="s">
        <v>3819</v>
      </c>
      <c r="K322" s="662" t="s">
        <v>3820</v>
      </c>
      <c r="L322" s="663">
        <v>120.89</v>
      </c>
      <c r="M322" s="663">
        <v>120.89</v>
      </c>
      <c r="N322" s="662">
        <v>1</v>
      </c>
      <c r="O322" s="745">
        <v>1</v>
      </c>
      <c r="P322" s="663">
        <v>120.89</v>
      </c>
      <c r="Q322" s="678">
        <v>1</v>
      </c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7</v>
      </c>
      <c r="B323" s="662" t="s">
        <v>2791</v>
      </c>
      <c r="C323" s="662" t="s">
        <v>3128</v>
      </c>
      <c r="D323" s="743" t="s">
        <v>4773</v>
      </c>
      <c r="E323" s="744" t="s">
        <v>3175</v>
      </c>
      <c r="F323" s="662" t="s">
        <v>3125</v>
      </c>
      <c r="G323" s="662" t="s">
        <v>3325</v>
      </c>
      <c r="H323" s="662" t="s">
        <v>635</v>
      </c>
      <c r="I323" s="662" t="s">
        <v>2481</v>
      </c>
      <c r="J323" s="662" t="s">
        <v>2979</v>
      </c>
      <c r="K323" s="662" t="s">
        <v>2980</v>
      </c>
      <c r="L323" s="663">
        <v>149.52000000000001</v>
      </c>
      <c r="M323" s="663">
        <v>149.52000000000001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7</v>
      </c>
      <c r="B324" s="662" t="s">
        <v>2791</v>
      </c>
      <c r="C324" s="662" t="s">
        <v>3128</v>
      </c>
      <c r="D324" s="743" t="s">
        <v>4773</v>
      </c>
      <c r="E324" s="744" t="s">
        <v>3175</v>
      </c>
      <c r="F324" s="662" t="s">
        <v>3125</v>
      </c>
      <c r="G324" s="662" t="s">
        <v>3248</v>
      </c>
      <c r="H324" s="662" t="s">
        <v>545</v>
      </c>
      <c r="I324" s="662" t="s">
        <v>2520</v>
      </c>
      <c r="J324" s="662" t="s">
        <v>2521</v>
      </c>
      <c r="K324" s="662" t="s">
        <v>3711</v>
      </c>
      <c r="L324" s="663">
        <v>72.5</v>
      </c>
      <c r="M324" s="663">
        <v>72.5</v>
      </c>
      <c r="N324" s="662">
        <v>1</v>
      </c>
      <c r="O324" s="745">
        <v>1</v>
      </c>
      <c r="P324" s="663">
        <v>72.5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7</v>
      </c>
      <c r="B325" s="662" t="s">
        <v>2791</v>
      </c>
      <c r="C325" s="662" t="s">
        <v>3128</v>
      </c>
      <c r="D325" s="743" t="s">
        <v>4773</v>
      </c>
      <c r="E325" s="744" t="s">
        <v>3175</v>
      </c>
      <c r="F325" s="662" t="s">
        <v>3125</v>
      </c>
      <c r="G325" s="662" t="s">
        <v>3362</v>
      </c>
      <c r="H325" s="662" t="s">
        <v>545</v>
      </c>
      <c r="I325" s="662" t="s">
        <v>3821</v>
      </c>
      <c r="J325" s="662" t="s">
        <v>3364</v>
      </c>
      <c r="K325" s="662" t="s">
        <v>3822</v>
      </c>
      <c r="L325" s="663">
        <v>93.49</v>
      </c>
      <c r="M325" s="663">
        <v>93.49</v>
      </c>
      <c r="N325" s="662">
        <v>1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7</v>
      </c>
      <c r="B326" s="662" t="s">
        <v>2791</v>
      </c>
      <c r="C326" s="662" t="s">
        <v>3128</v>
      </c>
      <c r="D326" s="743" t="s">
        <v>4773</v>
      </c>
      <c r="E326" s="744" t="s">
        <v>3175</v>
      </c>
      <c r="F326" s="662" t="s">
        <v>3125</v>
      </c>
      <c r="G326" s="662" t="s">
        <v>3362</v>
      </c>
      <c r="H326" s="662" t="s">
        <v>545</v>
      </c>
      <c r="I326" s="662" t="s">
        <v>3363</v>
      </c>
      <c r="J326" s="662" t="s">
        <v>3364</v>
      </c>
      <c r="K326" s="662" t="s">
        <v>3365</v>
      </c>
      <c r="L326" s="663">
        <v>46.75</v>
      </c>
      <c r="M326" s="663">
        <v>93.5</v>
      </c>
      <c r="N326" s="662">
        <v>2</v>
      </c>
      <c r="O326" s="745">
        <v>1</v>
      </c>
      <c r="P326" s="663">
        <v>93.5</v>
      </c>
      <c r="Q326" s="678">
        <v>1</v>
      </c>
      <c r="R326" s="662">
        <v>2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7</v>
      </c>
      <c r="B327" s="662" t="s">
        <v>2791</v>
      </c>
      <c r="C327" s="662" t="s">
        <v>3128</v>
      </c>
      <c r="D327" s="743" t="s">
        <v>4773</v>
      </c>
      <c r="E327" s="744" t="s">
        <v>3175</v>
      </c>
      <c r="F327" s="662" t="s">
        <v>3125</v>
      </c>
      <c r="G327" s="662" t="s">
        <v>3362</v>
      </c>
      <c r="H327" s="662" t="s">
        <v>545</v>
      </c>
      <c r="I327" s="662" t="s">
        <v>3823</v>
      </c>
      <c r="J327" s="662" t="s">
        <v>3364</v>
      </c>
      <c r="K327" s="662" t="s">
        <v>3824</v>
      </c>
      <c r="L327" s="663">
        <v>0</v>
      </c>
      <c r="M327" s="663">
        <v>0</v>
      </c>
      <c r="N327" s="662">
        <v>2</v>
      </c>
      <c r="O327" s="745">
        <v>1</v>
      </c>
      <c r="P327" s="663"/>
      <c r="Q327" s="678"/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7</v>
      </c>
      <c r="B328" s="662" t="s">
        <v>2791</v>
      </c>
      <c r="C328" s="662" t="s">
        <v>3128</v>
      </c>
      <c r="D328" s="743" t="s">
        <v>4773</v>
      </c>
      <c r="E328" s="744" t="s">
        <v>3170</v>
      </c>
      <c r="F328" s="662" t="s">
        <v>3125</v>
      </c>
      <c r="G328" s="662" t="s">
        <v>3825</v>
      </c>
      <c r="H328" s="662" t="s">
        <v>545</v>
      </c>
      <c r="I328" s="662" t="s">
        <v>3826</v>
      </c>
      <c r="J328" s="662" t="s">
        <v>3827</v>
      </c>
      <c r="K328" s="662" t="s">
        <v>3828</v>
      </c>
      <c r="L328" s="663">
        <v>0</v>
      </c>
      <c r="M328" s="663">
        <v>0</v>
      </c>
      <c r="N328" s="662">
        <v>3</v>
      </c>
      <c r="O328" s="745">
        <v>1</v>
      </c>
      <c r="P328" s="663">
        <v>0</v>
      </c>
      <c r="Q328" s="678"/>
      <c r="R328" s="662">
        <v>3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7</v>
      </c>
      <c r="B329" s="662" t="s">
        <v>2791</v>
      </c>
      <c r="C329" s="662" t="s">
        <v>3128</v>
      </c>
      <c r="D329" s="743" t="s">
        <v>4773</v>
      </c>
      <c r="E329" s="744" t="s">
        <v>3150</v>
      </c>
      <c r="F329" s="662" t="s">
        <v>3125</v>
      </c>
      <c r="G329" s="662" t="s">
        <v>3272</v>
      </c>
      <c r="H329" s="662" t="s">
        <v>545</v>
      </c>
      <c r="I329" s="662" t="s">
        <v>916</v>
      </c>
      <c r="J329" s="662" t="s">
        <v>917</v>
      </c>
      <c r="K329" s="662" t="s">
        <v>3273</v>
      </c>
      <c r="L329" s="663">
        <v>107.27</v>
      </c>
      <c r="M329" s="663">
        <v>107.27</v>
      </c>
      <c r="N329" s="662">
        <v>1</v>
      </c>
      <c r="O329" s="745">
        <v>0.5</v>
      </c>
      <c r="P329" s="663">
        <v>107.27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7</v>
      </c>
      <c r="B330" s="662" t="s">
        <v>2791</v>
      </c>
      <c r="C330" s="662" t="s">
        <v>3128</v>
      </c>
      <c r="D330" s="743" t="s">
        <v>4773</v>
      </c>
      <c r="E330" s="744" t="s">
        <v>3150</v>
      </c>
      <c r="F330" s="662" t="s">
        <v>3125</v>
      </c>
      <c r="G330" s="662" t="s">
        <v>3297</v>
      </c>
      <c r="H330" s="662" t="s">
        <v>545</v>
      </c>
      <c r="I330" s="662" t="s">
        <v>3767</v>
      </c>
      <c r="J330" s="662" t="s">
        <v>1877</v>
      </c>
      <c r="K330" s="662" t="s">
        <v>3728</v>
      </c>
      <c r="L330" s="663">
        <v>22.44</v>
      </c>
      <c r="M330" s="663">
        <v>22.44</v>
      </c>
      <c r="N330" s="662">
        <v>1</v>
      </c>
      <c r="O330" s="745">
        <v>0.5</v>
      </c>
      <c r="P330" s="663">
        <v>22.44</v>
      </c>
      <c r="Q330" s="678">
        <v>1</v>
      </c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7</v>
      </c>
      <c r="B331" s="662" t="s">
        <v>2791</v>
      </c>
      <c r="C331" s="662" t="s">
        <v>3128</v>
      </c>
      <c r="D331" s="743" t="s">
        <v>4773</v>
      </c>
      <c r="E331" s="744" t="s">
        <v>3178</v>
      </c>
      <c r="F331" s="662" t="s">
        <v>3125</v>
      </c>
      <c r="G331" s="662" t="s">
        <v>3750</v>
      </c>
      <c r="H331" s="662" t="s">
        <v>545</v>
      </c>
      <c r="I331" s="662" t="s">
        <v>3829</v>
      </c>
      <c r="J331" s="662" t="s">
        <v>3752</v>
      </c>
      <c r="K331" s="662" t="s">
        <v>3830</v>
      </c>
      <c r="L331" s="663">
        <v>0</v>
      </c>
      <c r="M331" s="663">
        <v>0</v>
      </c>
      <c r="N331" s="662">
        <v>2</v>
      </c>
      <c r="O331" s="745">
        <v>0.5</v>
      </c>
      <c r="P331" s="663">
        <v>0</v>
      </c>
      <c r="Q331" s="678"/>
      <c r="R331" s="662">
        <v>2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7</v>
      </c>
      <c r="B332" s="662" t="s">
        <v>2791</v>
      </c>
      <c r="C332" s="662" t="s">
        <v>3128</v>
      </c>
      <c r="D332" s="743" t="s">
        <v>4773</v>
      </c>
      <c r="E332" s="744" t="s">
        <v>3178</v>
      </c>
      <c r="F332" s="662" t="s">
        <v>3125</v>
      </c>
      <c r="G332" s="662" t="s">
        <v>3750</v>
      </c>
      <c r="H332" s="662" t="s">
        <v>545</v>
      </c>
      <c r="I332" s="662" t="s">
        <v>3831</v>
      </c>
      <c r="J332" s="662" t="s">
        <v>3752</v>
      </c>
      <c r="K332" s="662" t="s">
        <v>3517</v>
      </c>
      <c r="L332" s="663">
        <v>62.18</v>
      </c>
      <c r="M332" s="663">
        <v>62.18</v>
      </c>
      <c r="N332" s="662">
        <v>1</v>
      </c>
      <c r="O332" s="745">
        <v>0.5</v>
      </c>
      <c r="P332" s="663">
        <v>62.18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7</v>
      </c>
      <c r="B333" s="662" t="s">
        <v>2791</v>
      </c>
      <c r="C333" s="662" t="s">
        <v>3128</v>
      </c>
      <c r="D333" s="743" t="s">
        <v>4773</v>
      </c>
      <c r="E333" s="744" t="s">
        <v>3178</v>
      </c>
      <c r="F333" s="662" t="s">
        <v>3125</v>
      </c>
      <c r="G333" s="662" t="s">
        <v>3832</v>
      </c>
      <c r="H333" s="662" t="s">
        <v>635</v>
      </c>
      <c r="I333" s="662" t="s">
        <v>3833</v>
      </c>
      <c r="J333" s="662" t="s">
        <v>3834</v>
      </c>
      <c r="K333" s="662" t="s">
        <v>3835</v>
      </c>
      <c r="L333" s="663">
        <v>93.46</v>
      </c>
      <c r="M333" s="663">
        <v>280.38</v>
      </c>
      <c r="N333" s="662">
        <v>3</v>
      </c>
      <c r="O333" s="745">
        <v>2</v>
      </c>
      <c r="P333" s="663">
        <v>280.38</v>
      </c>
      <c r="Q333" s="678">
        <v>1</v>
      </c>
      <c r="R333" s="662">
        <v>3</v>
      </c>
      <c r="S333" s="678">
        <v>1</v>
      </c>
      <c r="T333" s="745">
        <v>2</v>
      </c>
      <c r="U333" s="701">
        <v>1</v>
      </c>
    </row>
    <row r="334" spans="1:21" ht="14.4" customHeight="1" x14ac:dyDescent="0.3">
      <c r="A334" s="661">
        <v>7</v>
      </c>
      <c r="B334" s="662" t="s">
        <v>2791</v>
      </c>
      <c r="C334" s="662" t="s">
        <v>3128</v>
      </c>
      <c r="D334" s="743" t="s">
        <v>4773</v>
      </c>
      <c r="E334" s="744" t="s">
        <v>3160</v>
      </c>
      <c r="F334" s="662" t="s">
        <v>3125</v>
      </c>
      <c r="G334" s="662" t="s">
        <v>3370</v>
      </c>
      <c r="H334" s="662" t="s">
        <v>635</v>
      </c>
      <c r="I334" s="662" t="s">
        <v>3836</v>
      </c>
      <c r="J334" s="662" t="s">
        <v>2959</v>
      </c>
      <c r="K334" s="662" t="s">
        <v>3837</v>
      </c>
      <c r="L334" s="663">
        <v>0</v>
      </c>
      <c r="M334" s="663">
        <v>0</v>
      </c>
      <c r="N334" s="662">
        <v>1</v>
      </c>
      <c r="O334" s="745">
        <v>1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7</v>
      </c>
      <c r="B335" s="662" t="s">
        <v>2791</v>
      </c>
      <c r="C335" s="662" t="s">
        <v>3128</v>
      </c>
      <c r="D335" s="743" t="s">
        <v>4773</v>
      </c>
      <c r="E335" s="744" t="s">
        <v>3174</v>
      </c>
      <c r="F335" s="662" t="s">
        <v>3125</v>
      </c>
      <c r="G335" s="662" t="s">
        <v>3185</v>
      </c>
      <c r="H335" s="662" t="s">
        <v>635</v>
      </c>
      <c r="I335" s="662" t="s">
        <v>3186</v>
      </c>
      <c r="J335" s="662" t="s">
        <v>3187</v>
      </c>
      <c r="K335" s="662" t="s">
        <v>3188</v>
      </c>
      <c r="L335" s="663">
        <v>69.16</v>
      </c>
      <c r="M335" s="663">
        <v>138.32</v>
      </c>
      <c r="N335" s="662">
        <v>2</v>
      </c>
      <c r="O335" s="745">
        <v>1</v>
      </c>
      <c r="P335" s="663">
        <v>138.32</v>
      </c>
      <c r="Q335" s="678">
        <v>1</v>
      </c>
      <c r="R335" s="662">
        <v>2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7</v>
      </c>
      <c r="B336" s="662" t="s">
        <v>2791</v>
      </c>
      <c r="C336" s="662" t="s">
        <v>3128</v>
      </c>
      <c r="D336" s="743" t="s">
        <v>4773</v>
      </c>
      <c r="E336" s="744" t="s">
        <v>3156</v>
      </c>
      <c r="F336" s="662" t="s">
        <v>3125</v>
      </c>
      <c r="G336" s="662" t="s">
        <v>3202</v>
      </c>
      <c r="H336" s="662" t="s">
        <v>635</v>
      </c>
      <c r="I336" s="662" t="s">
        <v>3203</v>
      </c>
      <c r="J336" s="662" t="s">
        <v>3204</v>
      </c>
      <c r="K336" s="662" t="s">
        <v>3205</v>
      </c>
      <c r="L336" s="663">
        <v>141.09</v>
      </c>
      <c r="M336" s="663">
        <v>141.09</v>
      </c>
      <c r="N336" s="662">
        <v>1</v>
      </c>
      <c r="O336" s="745">
        <v>1</v>
      </c>
      <c r="P336" s="663">
        <v>141.09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7</v>
      </c>
      <c r="B337" s="662" t="s">
        <v>2791</v>
      </c>
      <c r="C337" s="662" t="s">
        <v>3128</v>
      </c>
      <c r="D337" s="743" t="s">
        <v>4773</v>
      </c>
      <c r="E337" s="744" t="s">
        <v>3156</v>
      </c>
      <c r="F337" s="662" t="s">
        <v>3125</v>
      </c>
      <c r="G337" s="662" t="s">
        <v>3464</v>
      </c>
      <c r="H337" s="662" t="s">
        <v>545</v>
      </c>
      <c r="I337" s="662" t="s">
        <v>2326</v>
      </c>
      <c r="J337" s="662" t="s">
        <v>2327</v>
      </c>
      <c r="K337" s="662" t="s">
        <v>3465</v>
      </c>
      <c r="L337" s="663">
        <v>48.09</v>
      </c>
      <c r="M337" s="663">
        <v>48.09</v>
      </c>
      <c r="N337" s="662">
        <v>1</v>
      </c>
      <c r="O337" s="745">
        <v>1</v>
      </c>
      <c r="P337" s="663">
        <v>48.09</v>
      </c>
      <c r="Q337" s="678">
        <v>1</v>
      </c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7</v>
      </c>
      <c r="B338" s="662" t="s">
        <v>2791</v>
      </c>
      <c r="C338" s="662" t="s">
        <v>3128</v>
      </c>
      <c r="D338" s="743" t="s">
        <v>4773</v>
      </c>
      <c r="E338" s="744" t="s">
        <v>3156</v>
      </c>
      <c r="F338" s="662" t="s">
        <v>3125</v>
      </c>
      <c r="G338" s="662" t="s">
        <v>3838</v>
      </c>
      <c r="H338" s="662" t="s">
        <v>635</v>
      </c>
      <c r="I338" s="662" t="s">
        <v>3839</v>
      </c>
      <c r="J338" s="662" t="s">
        <v>1999</v>
      </c>
      <c r="K338" s="662" t="s">
        <v>3840</v>
      </c>
      <c r="L338" s="663">
        <v>147.26</v>
      </c>
      <c r="M338" s="663">
        <v>147.26</v>
      </c>
      <c r="N338" s="662">
        <v>1</v>
      </c>
      <c r="O338" s="745">
        <v>0.5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7</v>
      </c>
      <c r="B339" s="662" t="s">
        <v>2791</v>
      </c>
      <c r="C339" s="662" t="s">
        <v>3128</v>
      </c>
      <c r="D339" s="743" t="s">
        <v>4773</v>
      </c>
      <c r="E339" s="744" t="s">
        <v>3156</v>
      </c>
      <c r="F339" s="662" t="s">
        <v>3125</v>
      </c>
      <c r="G339" s="662" t="s">
        <v>3838</v>
      </c>
      <c r="H339" s="662" t="s">
        <v>635</v>
      </c>
      <c r="I339" s="662" t="s">
        <v>3841</v>
      </c>
      <c r="J339" s="662" t="s">
        <v>1999</v>
      </c>
      <c r="K339" s="662" t="s">
        <v>3842</v>
      </c>
      <c r="L339" s="663">
        <v>0</v>
      </c>
      <c r="M339" s="663">
        <v>0</v>
      </c>
      <c r="N339" s="662">
        <v>1</v>
      </c>
      <c r="O339" s="745">
        <v>0.5</v>
      </c>
      <c r="P339" s="663"/>
      <c r="Q339" s="678"/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7</v>
      </c>
      <c r="B340" s="662" t="s">
        <v>2791</v>
      </c>
      <c r="C340" s="662" t="s">
        <v>3128</v>
      </c>
      <c r="D340" s="743" t="s">
        <v>4773</v>
      </c>
      <c r="E340" s="744" t="s">
        <v>3156</v>
      </c>
      <c r="F340" s="662" t="s">
        <v>3125</v>
      </c>
      <c r="G340" s="662" t="s">
        <v>3231</v>
      </c>
      <c r="H340" s="662" t="s">
        <v>545</v>
      </c>
      <c r="I340" s="662" t="s">
        <v>1187</v>
      </c>
      <c r="J340" s="662" t="s">
        <v>1188</v>
      </c>
      <c r="K340" s="662" t="s">
        <v>3843</v>
      </c>
      <c r="L340" s="663">
        <v>43.37</v>
      </c>
      <c r="M340" s="663">
        <v>86.74</v>
      </c>
      <c r="N340" s="662">
        <v>2</v>
      </c>
      <c r="O340" s="745">
        <v>0.5</v>
      </c>
      <c r="P340" s="663">
        <v>86.74</v>
      </c>
      <c r="Q340" s="678">
        <v>1</v>
      </c>
      <c r="R340" s="662">
        <v>2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7</v>
      </c>
      <c r="B341" s="662" t="s">
        <v>2791</v>
      </c>
      <c r="C341" s="662" t="s">
        <v>3128</v>
      </c>
      <c r="D341" s="743" t="s">
        <v>4773</v>
      </c>
      <c r="E341" s="744" t="s">
        <v>3156</v>
      </c>
      <c r="F341" s="662" t="s">
        <v>3125</v>
      </c>
      <c r="G341" s="662" t="s">
        <v>3385</v>
      </c>
      <c r="H341" s="662" t="s">
        <v>545</v>
      </c>
      <c r="I341" s="662" t="s">
        <v>858</v>
      </c>
      <c r="J341" s="662" t="s">
        <v>3386</v>
      </c>
      <c r="K341" s="662" t="s">
        <v>3387</v>
      </c>
      <c r="L341" s="663">
        <v>0</v>
      </c>
      <c r="M341" s="663">
        <v>0</v>
      </c>
      <c r="N341" s="662">
        <v>2</v>
      </c>
      <c r="O341" s="745">
        <v>0.5</v>
      </c>
      <c r="P341" s="663">
        <v>0</v>
      </c>
      <c r="Q341" s="678"/>
      <c r="R341" s="662">
        <v>2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7</v>
      </c>
      <c r="B342" s="662" t="s">
        <v>2791</v>
      </c>
      <c r="C342" s="662" t="s">
        <v>3128</v>
      </c>
      <c r="D342" s="743" t="s">
        <v>4773</v>
      </c>
      <c r="E342" s="744" t="s">
        <v>3156</v>
      </c>
      <c r="F342" s="662" t="s">
        <v>3125</v>
      </c>
      <c r="G342" s="662" t="s">
        <v>3297</v>
      </c>
      <c r="H342" s="662" t="s">
        <v>545</v>
      </c>
      <c r="I342" s="662" t="s">
        <v>3767</v>
      </c>
      <c r="J342" s="662" t="s">
        <v>1877</v>
      </c>
      <c r="K342" s="662" t="s">
        <v>3728</v>
      </c>
      <c r="L342" s="663">
        <v>42.54</v>
      </c>
      <c r="M342" s="663">
        <v>42.54</v>
      </c>
      <c r="N342" s="662">
        <v>1</v>
      </c>
      <c r="O342" s="745">
        <v>1</v>
      </c>
      <c r="P342" s="663">
        <v>42.54</v>
      </c>
      <c r="Q342" s="678">
        <v>1</v>
      </c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7</v>
      </c>
      <c r="B343" s="662" t="s">
        <v>2791</v>
      </c>
      <c r="C343" s="662" t="s">
        <v>3128</v>
      </c>
      <c r="D343" s="743" t="s">
        <v>4773</v>
      </c>
      <c r="E343" s="744" t="s">
        <v>3156</v>
      </c>
      <c r="F343" s="662" t="s">
        <v>3125</v>
      </c>
      <c r="G343" s="662" t="s">
        <v>3297</v>
      </c>
      <c r="H343" s="662" t="s">
        <v>545</v>
      </c>
      <c r="I343" s="662" t="s">
        <v>1876</v>
      </c>
      <c r="J343" s="662" t="s">
        <v>1877</v>
      </c>
      <c r="K343" s="662" t="s">
        <v>3844</v>
      </c>
      <c r="L343" s="663">
        <v>59.56</v>
      </c>
      <c r="M343" s="663">
        <v>59.56</v>
      </c>
      <c r="N343" s="662">
        <v>1</v>
      </c>
      <c r="O343" s="745">
        <v>1</v>
      </c>
      <c r="P343" s="663">
        <v>59.56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7</v>
      </c>
      <c r="B344" s="662" t="s">
        <v>2791</v>
      </c>
      <c r="C344" s="662" t="s">
        <v>3128</v>
      </c>
      <c r="D344" s="743" t="s">
        <v>4773</v>
      </c>
      <c r="E344" s="744" t="s">
        <v>3156</v>
      </c>
      <c r="F344" s="662" t="s">
        <v>3125</v>
      </c>
      <c r="G344" s="662" t="s">
        <v>3825</v>
      </c>
      <c r="H344" s="662" t="s">
        <v>545</v>
      </c>
      <c r="I344" s="662" t="s">
        <v>3845</v>
      </c>
      <c r="J344" s="662" t="s">
        <v>3827</v>
      </c>
      <c r="K344" s="662" t="s">
        <v>3846</v>
      </c>
      <c r="L344" s="663">
        <v>90.6</v>
      </c>
      <c r="M344" s="663">
        <v>181.2</v>
      </c>
      <c r="N344" s="662">
        <v>2</v>
      </c>
      <c r="O344" s="745">
        <v>1</v>
      </c>
      <c r="P344" s="663">
        <v>181.2</v>
      </c>
      <c r="Q344" s="678">
        <v>1</v>
      </c>
      <c r="R344" s="662">
        <v>2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7</v>
      </c>
      <c r="B345" s="662" t="s">
        <v>2791</v>
      </c>
      <c r="C345" s="662" t="s">
        <v>3128</v>
      </c>
      <c r="D345" s="743" t="s">
        <v>4773</v>
      </c>
      <c r="E345" s="744" t="s">
        <v>3158</v>
      </c>
      <c r="F345" s="662" t="s">
        <v>3125</v>
      </c>
      <c r="G345" s="662" t="s">
        <v>3847</v>
      </c>
      <c r="H345" s="662" t="s">
        <v>545</v>
      </c>
      <c r="I345" s="662" t="s">
        <v>3848</v>
      </c>
      <c r="J345" s="662" t="s">
        <v>3849</v>
      </c>
      <c r="K345" s="662" t="s">
        <v>3850</v>
      </c>
      <c r="L345" s="663">
        <v>0</v>
      </c>
      <c r="M345" s="663">
        <v>0</v>
      </c>
      <c r="N345" s="662">
        <v>1</v>
      </c>
      <c r="O345" s="745">
        <v>1</v>
      </c>
      <c r="P345" s="663">
        <v>0</v>
      </c>
      <c r="Q345" s="678"/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7</v>
      </c>
      <c r="B346" s="662" t="s">
        <v>2791</v>
      </c>
      <c r="C346" s="662" t="s">
        <v>3128</v>
      </c>
      <c r="D346" s="743" t="s">
        <v>4773</v>
      </c>
      <c r="E346" s="744" t="s">
        <v>3158</v>
      </c>
      <c r="F346" s="662" t="s">
        <v>3125</v>
      </c>
      <c r="G346" s="662" t="s">
        <v>3272</v>
      </c>
      <c r="H346" s="662" t="s">
        <v>545</v>
      </c>
      <c r="I346" s="662" t="s">
        <v>916</v>
      </c>
      <c r="J346" s="662" t="s">
        <v>917</v>
      </c>
      <c r="K346" s="662" t="s">
        <v>3273</v>
      </c>
      <c r="L346" s="663">
        <v>107.27</v>
      </c>
      <c r="M346" s="663">
        <v>214.54</v>
      </c>
      <c r="N346" s="662">
        <v>2</v>
      </c>
      <c r="O346" s="745">
        <v>0.5</v>
      </c>
      <c r="P346" s="663">
        <v>214.54</v>
      </c>
      <c r="Q346" s="678">
        <v>1</v>
      </c>
      <c r="R346" s="662">
        <v>2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7</v>
      </c>
      <c r="B347" s="662" t="s">
        <v>2791</v>
      </c>
      <c r="C347" s="662" t="s">
        <v>3128</v>
      </c>
      <c r="D347" s="743" t="s">
        <v>4773</v>
      </c>
      <c r="E347" s="744" t="s">
        <v>3158</v>
      </c>
      <c r="F347" s="662" t="s">
        <v>3125</v>
      </c>
      <c r="G347" s="662" t="s">
        <v>3851</v>
      </c>
      <c r="H347" s="662" t="s">
        <v>545</v>
      </c>
      <c r="I347" s="662" t="s">
        <v>3852</v>
      </c>
      <c r="J347" s="662" t="s">
        <v>3853</v>
      </c>
      <c r="K347" s="662" t="s">
        <v>3854</v>
      </c>
      <c r="L347" s="663">
        <v>0</v>
      </c>
      <c r="M347" s="663">
        <v>0</v>
      </c>
      <c r="N347" s="662">
        <v>1</v>
      </c>
      <c r="O347" s="745">
        <v>1</v>
      </c>
      <c r="P347" s="663">
        <v>0</v>
      </c>
      <c r="Q347" s="678"/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7</v>
      </c>
      <c r="B348" s="662" t="s">
        <v>2791</v>
      </c>
      <c r="C348" s="662" t="s">
        <v>3128</v>
      </c>
      <c r="D348" s="743" t="s">
        <v>4773</v>
      </c>
      <c r="E348" s="744" t="s">
        <v>3158</v>
      </c>
      <c r="F348" s="662" t="s">
        <v>3125</v>
      </c>
      <c r="G348" s="662" t="s">
        <v>3370</v>
      </c>
      <c r="H348" s="662" t="s">
        <v>635</v>
      </c>
      <c r="I348" s="662" t="s">
        <v>3836</v>
      </c>
      <c r="J348" s="662" t="s">
        <v>2959</v>
      </c>
      <c r="K348" s="662" t="s">
        <v>3837</v>
      </c>
      <c r="L348" s="663">
        <v>0</v>
      </c>
      <c r="M348" s="663">
        <v>0</v>
      </c>
      <c r="N348" s="662">
        <v>1</v>
      </c>
      <c r="O348" s="745"/>
      <c r="P348" s="663"/>
      <c r="Q348" s="678"/>
      <c r="R348" s="662"/>
      <c r="S348" s="678">
        <v>0</v>
      </c>
      <c r="T348" s="745"/>
      <c r="U348" s="701"/>
    </row>
    <row r="349" spans="1:21" ht="14.4" customHeight="1" x14ac:dyDescent="0.3">
      <c r="A349" s="661">
        <v>7</v>
      </c>
      <c r="B349" s="662" t="s">
        <v>2791</v>
      </c>
      <c r="C349" s="662" t="s">
        <v>3128</v>
      </c>
      <c r="D349" s="743" t="s">
        <v>4773</v>
      </c>
      <c r="E349" s="744" t="s">
        <v>3158</v>
      </c>
      <c r="F349" s="662" t="s">
        <v>3125</v>
      </c>
      <c r="G349" s="662" t="s">
        <v>3855</v>
      </c>
      <c r="H349" s="662" t="s">
        <v>545</v>
      </c>
      <c r="I349" s="662" t="s">
        <v>3856</v>
      </c>
      <c r="J349" s="662" t="s">
        <v>3857</v>
      </c>
      <c r="K349" s="662" t="s">
        <v>3858</v>
      </c>
      <c r="L349" s="663">
        <v>0</v>
      </c>
      <c r="M349" s="663">
        <v>0</v>
      </c>
      <c r="N349" s="662">
        <v>1</v>
      </c>
      <c r="O349" s="745">
        <v>1</v>
      </c>
      <c r="P349" s="663">
        <v>0</v>
      </c>
      <c r="Q349" s="678"/>
      <c r="R349" s="662">
        <v>1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7</v>
      </c>
      <c r="B350" s="662" t="s">
        <v>2791</v>
      </c>
      <c r="C350" s="662" t="s">
        <v>3128</v>
      </c>
      <c r="D350" s="743" t="s">
        <v>4773</v>
      </c>
      <c r="E350" s="744" t="s">
        <v>3158</v>
      </c>
      <c r="F350" s="662" t="s">
        <v>3125</v>
      </c>
      <c r="G350" s="662" t="s">
        <v>3229</v>
      </c>
      <c r="H350" s="662" t="s">
        <v>635</v>
      </c>
      <c r="I350" s="662" t="s">
        <v>1988</v>
      </c>
      <c r="J350" s="662" t="s">
        <v>801</v>
      </c>
      <c r="K350" s="662" t="s">
        <v>3045</v>
      </c>
      <c r="L350" s="663">
        <v>48.42</v>
      </c>
      <c r="M350" s="663">
        <v>48.42</v>
      </c>
      <c r="N350" s="662">
        <v>1</v>
      </c>
      <c r="O350" s="745">
        <v>0.5</v>
      </c>
      <c r="P350" s="663">
        <v>48.42</v>
      </c>
      <c r="Q350" s="678">
        <v>1</v>
      </c>
      <c r="R350" s="662">
        <v>1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7</v>
      </c>
      <c r="B351" s="662" t="s">
        <v>2791</v>
      </c>
      <c r="C351" s="662" t="s">
        <v>3128</v>
      </c>
      <c r="D351" s="743" t="s">
        <v>4773</v>
      </c>
      <c r="E351" s="744" t="s">
        <v>3158</v>
      </c>
      <c r="F351" s="662" t="s">
        <v>3125</v>
      </c>
      <c r="G351" s="662" t="s">
        <v>3859</v>
      </c>
      <c r="H351" s="662" t="s">
        <v>545</v>
      </c>
      <c r="I351" s="662" t="s">
        <v>3860</v>
      </c>
      <c r="J351" s="662" t="s">
        <v>3861</v>
      </c>
      <c r="K351" s="662" t="s">
        <v>3862</v>
      </c>
      <c r="L351" s="663">
        <v>0</v>
      </c>
      <c r="M351" s="663">
        <v>0</v>
      </c>
      <c r="N351" s="662">
        <v>1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7</v>
      </c>
      <c r="B352" s="662" t="s">
        <v>2791</v>
      </c>
      <c r="C352" s="662" t="s">
        <v>3130</v>
      </c>
      <c r="D352" s="743" t="s">
        <v>4774</v>
      </c>
      <c r="E352" s="744" t="s">
        <v>3137</v>
      </c>
      <c r="F352" s="662" t="s">
        <v>3125</v>
      </c>
      <c r="G352" s="662" t="s">
        <v>3863</v>
      </c>
      <c r="H352" s="662" t="s">
        <v>635</v>
      </c>
      <c r="I352" s="662" t="s">
        <v>3864</v>
      </c>
      <c r="J352" s="662" t="s">
        <v>3865</v>
      </c>
      <c r="K352" s="662" t="s">
        <v>3866</v>
      </c>
      <c r="L352" s="663">
        <v>754.04</v>
      </c>
      <c r="M352" s="663">
        <v>4524.24</v>
      </c>
      <c r="N352" s="662">
        <v>6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7</v>
      </c>
      <c r="B353" s="662" t="s">
        <v>2791</v>
      </c>
      <c r="C353" s="662" t="s">
        <v>3130</v>
      </c>
      <c r="D353" s="743" t="s">
        <v>4774</v>
      </c>
      <c r="E353" s="744" t="s">
        <v>3137</v>
      </c>
      <c r="F353" s="662" t="s">
        <v>3125</v>
      </c>
      <c r="G353" s="662" t="s">
        <v>3867</v>
      </c>
      <c r="H353" s="662" t="s">
        <v>545</v>
      </c>
      <c r="I353" s="662" t="s">
        <v>3868</v>
      </c>
      <c r="J353" s="662" t="s">
        <v>3869</v>
      </c>
      <c r="K353" s="662" t="s">
        <v>3870</v>
      </c>
      <c r="L353" s="663">
        <v>1454.23</v>
      </c>
      <c r="M353" s="663">
        <v>17450.760000000002</v>
      </c>
      <c r="N353" s="662">
        <v>12</v>
      </c>
      <c r="O353" s="745">
        <v>2</v>
      </c>
      <c r="P353" s="663">
        <v>17450.760000000002</v>
      </c>
      <c r="Q353" s="678">
        <v>1</v>
      </c>
      <c r="R353" s="662">
        <v>12</v>
      </c>
      <c r="S353" s="678">
        <v>1</v>
      </c>
      <c r="T353" s="745">
        <v>2</v>
      </c>
      <c r="U353" s="701">
        <v>1</v>
      </c>
    </row>
    <row r="354" spans="1:21" ht="14.4" customHeight="1" x14ac:dyDescent="0.3">
      <c r="A354" s="661">
        <v>7</v>
      </c>
      <c r="B354" s="662" t="s">
        <v>2791</v>
      </c>
      <c r="C354" s="662" t="s">
        <v>3130</v>
      </c>
      <c r="D354" s="743" t="s">
        <v>4774</v>
      </c>
      <c r="E354" s="744" t="s">
        <v>3137</v>
      </c>
      <c r="F354" s="662" t="s">
        <v>3125</v>
      </c>
      <c r="G354" s="662" t="s">
        <v>3867</v>
      </c>
      <c r="H354" s="662" t="s">
        <v>545</v>
      </c>
      <c r="I354" s="662" t="s">
        <v>3871</v>
      </c>
      <c r="J354" s="662" t="s">
        <v>3869</v>
      </c>
      <c r="K354" s="662" t="s">
        <v>3872</v>
      </c>
      <c r="L354" s="663">
        <v>1938.97</v>
      </c>
      <c r="M354" s="663">
        <v>11633.82</v>
      </c>
      <c r="N354" s="662">
        <v>6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7</v>
      </c>
      <c r="B355" s="662" t="s">
        <v>2791</v>
      </c>
      <c r="C355" s="662" t="s">
        <v>3130</v>
      </c>
      <c r="D355" s="743" t="s">
        <v>4774</v>
      </c>
      <c r="E355" s="744" t="s">
        <v>3137</v>
      </c>
      <c r="F355" s="662" t="s">
        <v>3125</v>
      </c>
      <c r="G355" s="662" t="s">
        <v>3867</v>
      </c>
      <c r="H355" s="662" t="s">
        <v>545</v>
      </c>
      <c r="I355" s="662" t="s">
        <v>3873</v>
      </c>
      <c r="J355" s="662" t="s">
        <v>3874</v>
      </c>
      <c r="K355" s="662" t="s">
        <v>3875</v>
      </c>
      <c r="L355" s="663">
        <v>5322.08</v>
      </c>
      <c r="M355" s="663">
        <v>5322.08</v>
      </c>
      <c r="N355" s="662">
        <v>1</v>
      </c>
      <c r="O355" s="745">
        <v>1</v>
      </c>
      <c r="P355" s="663">
        <v>5322.08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7</v>
      </c>
      <c r="B356" s="662" t="s">
        <v>2791</v>
      </c>
      <c r="C356" s="662" t="s">
        <v>3130</v>
      </c>
      <c r="D356" s="743" t="s">
        <v>4774</v>
      </c>
      <c r="E356" s="744" t="s">
        <v>3137</v>
      </c>
      <c r="F356" s="662" t="s">
        <v>3125</v>
      </c>
      <c r="G356" s="662" t="s">
        <v>3867</v>
      </c>
      <c r="H356" s="662" t="s">
        <v>545</v>
      </c>
      <c r="I356" s="662" t="s">
        <v>3876</v>
      </c>
      <c r="J356" s="662" t="s">
        <v>3877</v>
      </c>
      <c r="K356" s="662" t="s">
        <v>3878</v>
      </c>
      <c r="L356" s="663">
        <v>1938.97</v>
      </c>
      <c r="M356" s="663">
        <v>15511.76</v>
      </c>
      <c r="N356" s="662">
        <v>8</v>
      </c>
      <c r="O356" s="745">
        <v>1</v>
      </c>
      <c r="P356" s="663">
        <v>15511.76</v>
      </c>
      <c r="Q356" s="678">
        <v>1</v>
      </c>
      <c r="R356" s="662">
        <v>8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7</v>
      </c>
      <c r="B357" s="662" t="s">
        <v>2791</v>
      </c>
      <c r="C357" s="662" t="s">
        <v>3130</v>
      </c>
      <c r="D357" s="743" t="s">
        <v>4774</v>
      </c>
      <c r="E357" s="744" t="s">
        <v>3137</v>
      </c>
      <c r="F357" s="662" t="s">
        <v>3125</v>
      </c>
      <c r="G357" s="662" t="s">
        <v>3867</v>
      </c>
      <c r="H357" s="662" t="s">
        <v>545</v>
      </c>
      <c r="I357" s="662" t="s">
        <v>3879</v>
      </c>
      <c r="J357" s="662" t="s">
        <v>3877</v>
      </c>
      <c r="K357" s="662" t="s">
        <v>3880</v>
      </c>
      <c r="L357" s="663">
        <v>484.75</v>
      </c>
      <c r="M357" s="663">
        <v>1939</v>
      </c>
      <c r="N357" s="662">
        <v>4</v>
      </c>
      <c r="O357" s="745">
        <v>1</v>
      </c>
      <c r="P357" s="663">
        <v>1939</v>
      </c>
      <c r="Q357" s="678">
        <v>1</v>
      </c>
      <c r="R357" s="662">
        <v>4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7</v>
      </c>
      <c r="B358" s="662" t="s">
        <v>2791</v>
      </c>
      <c r="C358" s="662" t="s">
        <v>3130</v>
      </c>
      <c r="D358" s="743" t="s">
        <v>4774</v>
      </c>
      <c r="E358" s="744" t="s">
        <v>3137</v>
      </c>
      <c r="F358" s="662" t="s">
        <v>3125</v>
      </c>
      <c r="G358" s="662" t="s">
        <v>3867</v>
      </c>
      <c r="H358" s="662" t="s">
        <v>545</v>
      </c>
      <c r="I358" s="662" t="s">
        <v>3881</v>
      </c>
      <c r="J358" s="662" t="s">
        <v>3882</v>
      </c>
      <c r="K358" s="662" t="s">
        <v>3883</v>
      </c>
      <c r="L358" s="663">
        <v>969.48</v>
      </c>
      <c r="M358" s="663">
        <v>5816.88</v>
      </c>
      <c r="N358" s="662">
        <v>6</v>
      </c>
      <c r="O358" s="745">
        <v>1</v>
      </c>
      <c r="P358" s="663">
        <v>5816.88</v>
      </c>
      <c r="Q358" s="678">
        <v>1</v>
      </c>
      <c r="R358" s="662">
        <v>6</v>
      </c>
      <c r="S358" s="678">
        <v>1</v>
      </c>
      <c r="T358" s="745">
        <v>1</v>
      </c>
      <c r="U358" s="701">
        <v>1</v>
      </c>
    </row>
    <row r="359" spans="1:21" ht="14.4" customHeight="1" x14ac:dyDescent="0.3">
      <c r="A359" s="661">
        <v>7</v>
      </c>
      <c r="B359" s="662" t="s">
        <v>2791</v>
      </c>
      <c r="C359" s="662" t="s">
        <v>3130</v>
      </c>
      <c r="D359" s="743" t="s">
        <v>4774</v>
      </c>
      <c r="E359" s="744" t="s">
        <v>3137</v>
      </c>
      <c r="F359" s="662" t="s">
        <v>3125</v>
      </c>
      <c r="G359" s="662" t="s">
        <v>3867</v>
      </c>
      <c r="H359" s="662" t="s">
        <v>545</v>
      </c>
      <c r="I359" s="662" t="s">
        <v>3884</v>
      </c>
      <c r="J359" s="662" t="s">
        <v>3874</v>
      </c>
      <c r="K359" s="662" t="s">
        <v>3885</v>
      </c>
      <c r="L359" s="663">
        <v>0</v>
      </c>
      <c r="M359" s="663">
        <v>0</v>
      </c>
      <c r="N359" s="662">
        <v>1</v>
      </c>
      <c r="O359" s="745">
        <v>1</v>
      </c>
      <c r="P359" s="663">
        <v>0</v>
      </c>
      <c r="Q359" s="678"/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7</v>
      </c>
      <c r="B360" s="662" t="s">
        <v>2791</v>
      </c>
      <c r="C360" s="662" t="s">
        <v>3130</v>
      </c>
      <c r="D360" s="743" t="s">
        <v>4774</v>
      </c>
      <c r="E360" s="744" t="s">
        <v>3137</v>
      </c>
      <c r="F360" s="662" t="s">
        <v>3125</v>
      </c>
      <c r="G360" s="662" t="s">
        <v>3867</v>
      </c>
      <c r="H360" s="662" t="s">
        <v>545</v>
      </c>
      <c r="I360" s="662" t="s">
        <v>3886</v>
      </c>
      <c r="J360" s="662" t="s">
        <v>3874</v>
      </c>
      <c r="K360" s="662" t="s">
        <v>3887</v>
      </c>
      <c r="L360" s="663">
        <v>0</v>
      </c>
      <c r="M360" s="663">
        <v>0</v>
      </c>
      <c r="N360" s="662">
        <v>11</v>
      </c>
      <c r="O360" s="745">
        <v>1</v>
      </c>
      <c r="P360" s="663">
        <v>0</v>
      </c>
      <c r="Q360" s="678"/>
      <c r="R360" s="662">
        <v>11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7</v>
      </c>
      <c r="B361" s="662" t="s">
        <v>2791</v>
      </c>
      <c r="C361" s="662" t="s">
        <v>3130</v>
      </c>
      <c r="D361" s="743" t="s">
        <v>4774</v>
      </c>
      <c r="E361" s="744" t="s">
        <v>3137</v>
      </c>
      <c r="F361" s="662" t="s">
        <v>3125</v>
      </c>
      <c r="G361" s="662" t="s">
        <v>3867</v>
      </c>
      <c r="H361" s="662" t="s">
        <v>545</v>
      </c>
      <c r="I361" s="662" t="s">
        <v>3888</v>
      </c>
      <c r="J361" s="662" t="s">
        <v>3874</v>
      </c>
      <c r="K361" s="662" t="s">
        <v>3889</v>
      </c>
      <c r="L361" s="663">
        <v>0</v>
      </c>
      <c r="M361" s="663">
        <v>0</v>
      </c>
      <c r="N361" s="662">
        <v>1</v>
      </c>
      <c r="O361" s="745">
        <v>1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7</v>
      </c>
      <c r="B362" s="662" t="s">
        <v>2791</v>
      </c>
      <c r="C362" s="662" t="s">
        <v>3130</v>
      </c>
      <c r="D362" s="743" t="s">
        <v>4774</v>
      </c>
      <c r="E362" s="744" t="s">
        <v>3137</v>
      </c>
      <c r="F362" s="662" t="s">
        <v>3125</v>
      </c>
      <c r="G362" s="662" t="s">
        <v>3269</v>
      </c>
      <c r="H362" s="662" t="s">
        <v>635</v>
      </c>
      <c r="I362" s="662" t="s">
        <v>3890</v>
      </c>
      <c r="J362" s="662" t="s">
        <v>3061</v>
      </c>
      <c r="K362" s="662" t="s">
        <v>3891</v>
      </c>
      <c r="L362" s="663">
        <v>537.12</v>
      </c>
      <c r="M362" s="663">
        <v>1611.3600000000001</v>
      </c>
      <c r="N362" s="662">
        <v>3</v>
      </c>
      <c r="O362" s="745">
        <v>0.5</v>
      </c>
      <c r="P362" s="663">
        <v>1611.3600000000001</v>
      </c>
      <c r="Q362" s="678">
        <v>1</v>
      </c>
      <c r="R362" s="662">
        <v>3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7</v>
      </c>
      <c r="B363" s="662" t="s">
        <v>2791</v>
      </c>
      <c r="C363" s="662" t="s">
        <v>3130</v>
      </c>
      <c r="D363" s="743" t="s">
        <v>4774</v>
      </c>
      <c r="E363" s="744" t="s">
        <v>3137</v>
      </c>
      <c r="F363" s="662" t="s">
        <v>3125</v>
      </c>
      <c r="G363" s="662" t="s">
        <v>3269</v>
      </c>
      <c r="H363" s="662" t="s">
        <v>635</v>
      </c>
      <c r="I363" s="662" t="s">
        <v>3270</v>
      </c>
      <c r="J363" s="662" t="s">
        <v>3061</v>
      </c>
      <c r="K363" s="662" t="s">
        <v>3271</v>
      </c>
      <c r="L363" s="663">
        <v>848.49</v>
      </c>
      <c r="M363" s="663">
        <v>4242.45</v>
      </c>
      <c r="N363" s="662">
        <v>5</v>
      </c>
      <c r="O363" s="745">
        <v>1.5</v>
      </c>
      <c r="P363" s="663">
        <v>4242.45</v>
      </c>
      <c r="Q363" s="678">
        <v>1</v>
      </c>
      <c r="R363" s="662">
        <v>5</v>
      </c>
      <c r="S363" s="678">
        <v>1</v>
      </c>
      <c r="T363" s="745">
        <v>1.5</v>
      </c>
      <c r="U363" s="701">
        <v>1</v>
      </c>
    </row>
    <row r="364" spans="1:21" ht="14.4" customHeight="1" x14ac:dyDescent="0.3">
      <c r="A364" s="661">
        <v>7</v>
      </c>
      <c r="B364" s="662" t="s">
        <v>2791</v>
      </c>
      <c r="C364" s="662" t="s">
        <v>3130</v>
      </c>
      <c r="D364" s="743" t="s">
        <v>4774</v>
      </c>
      <c r="E364" s="744" t="s">
        <v>3137</v>
      </c>
      <c r="F364" s="662" t="s">
        <v>3125</v>
      </c>
      <c r="G364" s="662" t="s">
        <v>3892</v>
      </c>
      <c r="H364" s="662" t="s">
        <v>545</v>
      </c>
      <c r="I364" s="662" t="s">
        <v>3893</v>
      </c>
      <c r="J364" s="662" t="s">
        <v>3894</v>
      </c>
      <c r="K364" s="662" t="s">
        <v>3895</v>
      </c>
      <c r="L364" s="663">
        <v>838.65</v>
      </c>
      <c r="M364" s="663">
        <v>2515.9499999999998</v>
      </c>
      <c r="N364" s="662">
        <v>3</v>
      </c>
      <c r="O364" s="745">
        <v>1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7</v>
      </c>
      <c r="B365" s="662" t="s">
        <v>2791</v>
      </c>
      <c r="C365" s="662" t="s">
        <v>3130</v>
      </c>
      <c r="D365" s="743" t="s">
        <v>4774</v>
      </c>
      <c r="E365" s="744" t="s">
        <v>3137</v>
      </c>
      <c r="F365" s="662" t="s">
        <v>3125</v>
      </c>
      <c r="G365" s="662" t="s">
        <v>3892</v>
      </c>
      <c r="H365" s="662" t="s">
        <v>545</v>
      </c>
      <c r="I365" s="662" t="s">
        <v>3896</v>
      </c>
      <c r="J365" s="662" t="s">
        <v>3894</v>
      </c>
      <c r="K365" s="662" t="s">
        <v>3897</v>
      </c>
      <c r="L365" s="663">
        <v>454.27</v>
      </c>
      <c r="M365" s="663">
        <v>1362.81</v>
      </c>
      <c r="N365" s="662">
        <v>3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7</v>
      </c>
      <c r="B366" s="662" t="s">
        <v>2791</v>
      </c>
      <c r="C366" s="662" t="s">
        <v>3130</v>
      </c>
      <c r="D366" s="743" t="s">
        <v>4774</v>
      </c>
      <c r="E366" s="744" t="s">
        <v>3137</v>
      </c>
      <c r="F366" s="662" t="s">
        <v>3125</v>
      </c>
      <c r="G366" s="662" t="s">
        <v>3898</v>
      </c>
      <c r="H366" s="662" t="s">
        <v>545</v>
      </c>
      <c r="I366" s="662" t="s">
        <v>3899</v>
      </c>
      <c r="J366" s="662" t="s">
        <v>1700</v>
      </c>
      <c r="K366" s="662" t="s">
        <v>3433</v>
      </c>
      <c r="L366" s="663">
        <v>37.369999999999997</v>
      </c>
      <c r="M366" s="663">
        <v>74.739999999999995</v>
      </c>
      <c r="N366" s="662">
        <v>2</v>
      </c>
      <c r="O366" s="745">
        <v>1</v>
      </c>
      <c r="P366" s="663">
        <v>74.739999999999995</v>
      </c>
      <c r="Q366" s="678">
        <v>1</v>
      </c>
      <c r="R366" s="662">
        <v>2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7</v>
      </c>
      <c r="B367" s="662" t="s">
        <v>2791</v>
      </c>
      <c r="C367" s="662" t="s">
        <v>3130</v>
      </c>
      <c r="D367" s="743" t="s">
        <v>4774</v>
      </c>
      <c r="E367" s="744" t="s">
        <v>3137</v>
      </c>
      <c r="F367" s="662" t="s">
        <v>3125</v>
      </c>
      <c r="G367" s="662" t="s">
        <v>3796</v>
      </c>
      <c r="H367" s="662" t="s">
        <v>545</v>
      </c>
      <c r="I367" s="662" t="s">
        <v>3900</v>
      </c>
      <c r="J367" s="662" t="s">
        <v>3901</v>
      </c>
      <c r="K367" s="662" t="s">
        <v>3902</v>
      </c>
      <c r="L367" s="663">
        <v>65.36</v>
      </c>
      <c r="M367" s="663">
        <v>130.72</v>
      </c>
      <c r="N367" s="662">
        <v>2</v>
      </c>
      <c r="O367" s="745">
        <v>1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7</v>
      </c>
      <c r="B368" s="662" t="s">
        <v>2791</v>
      </c>
      <c r="C368" s="662" t="s">
        <v>3130</v>
      </c>
      <c r="D368" s="743" t="s">
        <v>4774</v>
      </c>
      <c r="E368" s="744" t="s">
        <v>3137</v>
      </c>
      <c r="F368" s="662" t="s">
        <v>3125</v>
      </c>
      <c r="G368" s="662" t="s">
        <v>3903</v>
      </c>
      <c r="H368" s="662" t="s">
        <v>545</v>
      </c>
      <c r="I368" s="662" t="s">
        <v>3904</v>
      </c>
      <c r="J368" s="662" t="s">
        <v>3905</v>
      </c>
      <c r="K368" s="662" t="s">
        <v>2917</v>
      </c>
      <c r="L368" s="663">
        <v>38.56</v>
      </c>
      <c r="M368" s="663">
        <v>154.24</v>
      </c>
      <c r="N368" s="662">
        <v>4</v>
      </c>
      <c r="O368" s="745">
        <v>1.5</v>
      </c>
      <c r="P368" s="663">
        <v>38.56</v>
      </c>
      <c r="Q368" s="678">
        <v>0.25</v>
      </c>
      <c r="R368" s="662">
        <v>1</v>
      </c>
      <c r="S368" s="678">
        <v>0.25</v>
      </c>
      <c r="T368" s="745">
        <v>0.5</v>
      </c>
      <c r="U368" s="701">
        <v>0.33333333333333331</v>
      </c>
    </row>
    <row r="369" spans="1:21" ht="14.4" customHeight="1" x14ac:dyDescent="0.3">
      <c r="A369" s="661">
        <v>7</v>
      </c>
      <c r="B369" s="662" t="s">
        <v>2791</v>
      </c>
      <c r="C369" s="662" t="s">
        <v>3130</v>
      </c>
      <c r="D369" s="743" t="s">
        <v>4774</v>
      </c>
      <c r="E369" s="744" t="s">
        <v>3137</v>
      </c>
      <c r="F369" s="662" t="s">
        <v>3125</v>
      </c>
      <c r="G369" s="662" t="s">
        <v>3906</v>
      </c>
      <c r="H369" s="662" t="s">
        <v>635</v>
      </c>
      <c r="I369" s="662" t="s">
        <v>3907</v>
      </c>
      <c r="J369" s="662" t="s">
        <v>3908</v>
      </c>
      <c r="K369" s="662" t="s">
        <v>3909</v>
      </c>
      <c r="L369" s="663">
        <v>96.84</v>
      </c>
      <c r="M369" s="663">
        <v>290.52</v>
      </c>
      <c r="N369" s="662">
        <v>3</v>
      </c>
      <c r="O369" s="745">
        <v>0.5</v>
      </c>
      <c r="P369" s="663">
        <v>290.52</v>
      </c>
      <c r="Q369" s="678">
        <v>1</v>
      </c>
      <c r="R369" s="662">
        <v>3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7</v>
      </c>
      <c r="B370" s="662" t="s">
        <v>2791</v>
      </c>
      <c r="C370" s="662" t="s">
        <v>3130</v>
      </c>
      <c r="D370" s="743" t="s">
        <v>4774</v>
      </c>
      <c r="E370" s="744" t="s">
        <v>3137</v>
      </c>
      <c r="F370" s="662" t="s">
        <v>3125</v>
      </c>
      <c r="G370" s="662" t="s">
        <v>3906</v>
      </c>
      <c r="H370" s="662" t="s">
        <v>635</v>
      </c>
      <c r="I370" s="662" t="s">
        <v>3910</v>
      </c>
      <c r="J370" s="662" t="s">
        <v>3908</v>
      </c>
      <c r="K370" s="662" t="s">
        <v>3911</v>
      </c>
      <c r="L370" s="663">
        <v>193.68</v>
      </c>
      <c r="M370" s="663">
        <v>193.68</v>
      </c>
      <c r="N370" s="662">
        <v>1</v>
      </c>
      <c r="O370" s="745"/>
      <c r="P370" s="663">
        <v>193.68</v>
      </c>
      <c r="Q370" s="678">
        <v>1</v>
      </c>
      <c r="R370" s="662">
        <v>1</v>
      </c>
      <c r="S370" s="678">
        <v>1</v>
      </c>
      <c r="T370" s="745"/>
      <c r="U370" s="701"/>
    </row>
    <row r="371" spans="1:21" ht="14.4" customHeight="1" x14ac:dyDescent="0.3">
      <c r="A371" s="661">
        <v>7</v>
      </c>
      <c r="B371" s="662" t="s">
        <v>2791</v>
      </c>
      <c r="C371" s="662" t="s">
        <v>3130</v>
      </c>
      <c r="D371" s="743" t="s">
        <v>4774</v>
      </c>
      <c r="E371" s="744" t="s">
        <v>3137</v>
      </c>
      <c r="F371" s="662" t="s">
        <v>3125</v>
      </c>
      <c r="G371" s="662" t="s">
        <v>3912</v>
      </c>
      <c r="H371" s="662" t="s">
        <v>545</v>
      </c>
      <c r="I371" s="662" t="s">
        <v>3913</v>
      </c>
      <c r="J371" s="662" t="s">
        <v>3914</v>
      </c>
      <c r="K371" s="662" t="s">
        <v>2929</v>
      </c>
      <c r="L371" s="663">
        <v>208.18</v>
      </c>
      <c r="M371" s="663">
        <v>416.36</v>
      </c>
      <c r="N371" s="662">
        <v>2</v>
      </c>
      <c r="O371" s="745">
        <v>1</v>
      </c>
      <c r="P371" s="663">
        <v>416.36</v>
      </c>
      <c r="Q371" s="678">
        <v>1</v>
      </c>
      <c r="R371" s="662">
        <v>2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7</v>
      </c>
      <c r="B372" s="662" t="s">
        <v>2791</v>
      </c>
      <c r="C372" s="662" t="s">
        <v>3130</v>
      </c>
      <c r="D372" s="743" t="s">
        <v>4774</v>
      </c>
      <c r="E372" s="744" t="s">
        <v>3137</v>
      </c>
      <c r="F372" s="662" t="s">
        <v>3125</v>
      </c>
      <c r="G372" s="662" t="s">
        <v>3189</v>
      </c>
      <c r="H372" s="662" t="s">
        <v>545</v>
      </c>
      <c r="I372" s="662" t="s">
        <v>3190</v>
      </c>
      <c r="J372" s="662" t="s">
        <v>820</v>
      </c>
      <c r="K372" s="662" t="s">
        <v>3191</v>
      </c>
      <c r="L372" s="663">
        <v>185.26</v>
      </c>
      <c r="M372" s="663">
        <v>185.26</v>
      </c>
      <c r="N372" s="662">
        <v>1</v>
      </c>
      <c r="O372" s="745">
        <v>0.5</v>
      </c>
      <c r="P372" s="663">
        <v>185.26</v>
      </c>
      <c r="Q372" s="678">
        <v>1</v>
      </c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7</v>
      </c>
      <c r="B373" s="662" t="s">
        <v>2791</v>
      </c>
      <c r="C373" s="662" t="s">
        <v>3130</v>
      </c>
      <c r="D373" s="743" t="s">
        <v>4774</v>
      </c>
      <c r="E373" s="744" t="s">
        <v>3137</v>
      </c>
      <c r="F373" s="662" t="s">
        <v>3125</v>
      </c>
      <c r="G373" s="662" t="s">
        <v>3915</v>
      </c>
      <c r="H373" s="662" t="s">
        <v>545</v>
      </c>
      <c r="I373" s="662" t="s">
        <v>3916</v>
      </c>
      <c r="J373" s="662" t="s">
        <v>3917</v>
      </c>
      <c r="K373" s="662" t="s">
        <v>3918</v>
      </c>
      <c r="L373" s="663">
        <v>1677.3</v>
      </c>
      <c r="M373" s="663">
        <v>8386.5</v>
      </c>
      <c r="N373" s="662">
        <v>5</v>
      </c>
      <c r="O373" s="745">
        <v>1</v>
      </c>
      <c r="P373" s="663">
        <v>8386.5</v>
      </c>
      <c r="Q373" s="678">
        <v>1</v>
      </c>
      <c r="R373" s="662">
        <v>5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7</v>
      </c>
      <c r="B374" s="662" t="s">
        <v>2791</v>
      </c>
      <c r="C374" s="662" t="s">
        <v>3130</v>
      </c>
      <c r="D374" s="743" t="s">
        <v>4774</v>
      </c>
      <c r="E374" s="744" t="s">
        <v>3137</v>
      </c>
      <c r="F374" s="662" t="s">
        <v>3125</v>
      </c>
      <c r="G374" s="662" t="s">
        <v>3915</v>
      </c>
      <c r="H374" s="662" t="s">
        <v>545</v>
      </c>
      <c r="I374" s="662" t="s">
        <v>3919</v>
      </c>
      <c r="J374" s="662" t="s">
        <v>3917</v>
      </c>
      <c r="K374" s="662" t="s">
        <v>3920</v>
      </c>
      <c r="L374" s="663">
        <v>908.53</v>
      </c>
      <c r="M374" s="663">
        <v>3634.12</v>
      </c>
      <c r="N374" s="662">
        <v>4</v>
      </c>
      <c r="O374" s="745">
        <v>1</v>
      </c>
      <c r="P374" s="663">
        <v>3634.12</v>
      </c>
      <c r="Q374" s="678">
        <v>1</v>
      </c>
      <c r="R374" s="662">
        <v>4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7</v>
      </c>
      <c r="B375" s="662" t="s">
        <v>2791</v>
      </c>
      <c r="C375" s="662" t="s">
        <v>3130</v>
      </c>
      <c r="D375" s="743" t="s">
        <v>4774</v>
      </c>
      <c r="E375" s="744" t="s">
        <v>3137</v>
      </c>
      <c r="F375" s="662" t="s">
        <v>3125</v>
      </c>
      <c r="G375" s="662" t="s">
        <v>3915</v>
      </c>
      <c r="H375" s="662" t="s">
        <v>545</v>
      </c>
      <c r="I375" s="662" t="s">
        <v>3921</v>
      </c>
      <c r="J375" s="662" t="s">
        <v>3922</v>
      </c>
      <c r="K375" s="662" t="s">
        <v>3923</v>
      </c>
      <c r="L375" s="663">
        <v>0</v>
      </c>
      <c r="M375" s="663">
        <v>0</v>
      </c>
      <c r="N375" s="662">
        <v>3</v>
      </c>
      <c r="O375" s="745">
        <v>1</v>
      </c>
      <c r="P375" s="663">
        <v>0</v>
      </c>
      <c r="Q375" s="678"/>
      <c r="R375" s="662">
        <v>3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7</v>
      </c>
      <c r="B376" s="662" t="s">
        <v>2791</v>
      </c>
      <c r="C376" s="662" t="s">
        <v>3130</v>
      </c>
      <c r="D376" s="743" t="s">
        <v>4774</v>
      </c>
      <c r="E376" s="744" t="s">
        <v>3137</v>
      </c>
      <c r="F376" s="662" t="s">
        <v>3125</v>
      </c>
      <c r="G376" s="662" t="s">
        <v>3924</v>
      </c>
      <c r="H376" s="662" t="s">
        <v>545</v>
      </c>
      <c r="I376" s="662" t="s">
        <v>3925</v>
      </c>
      <c r="J376" s="662" t="s">
        <v>3926</v>
      </c>
      <c r="K376" s="662" t="s">
        <v>3927</v>
      </c>
      <c r="L376" s="663">
        <v>1112.45</v>
      </c>
      <c r="M376" s="663">
        <v>1112.45</v>
      </c>
      <c r="N376" s="662">
        <v>1</v>
      </c>
      <c r="O376" s="745">
        <v>1</v>
      </c>
      <c r="P376" s="663">
        <v>1112.45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7</v>
      </c>
      <c r="B377" s="662" t="s">
        <v>2791</v>
      </c>
      <c r="C377" s="662" t="s">
        <v>3130</v>
      </c>
      <c r="D377" s="743" t="s">
        <v>4774</v>
      </c>
      <c r="E377" s="744" t="s">
        <v>3137</v>
      </c>
      <c r="F377" s="662" t="s">
        <v>3125</v>
      </c>
      <c r="G377" s="662" t="s">
        <v>3928</v>
      </c>
      <c r="H377" s="662" t="s">
        <v>545</v>
      </c>
      <c r="I377" s="662" t="s">
        <v>3929</v>
      </c>
      <c r="J377" s="662" t="s">
        <v>3930</v>
      </c>
      <c r="K377" s="662" t="s">
        <v>3931</v>
      </c>
      <c r="L377" s="663">
        <v>597.88</v>
      </c>
      <c r="M377" s="663">
        <v>1195.76</v>
      </c>
      <c r="N377" s="662">
        <v>2</v>
      </c>
      <c r="O377" s="745">
        <v>1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7</v>
      </c>
      <c r="B378" s="662" t="s">
        <v>2791</v>
      </c>
      <c r="C378" s="662" t="s">
        <v>3130</v>
      </c>
      <c r="D378" s="743" t="s">
        <v>4774</v>
      </c>
      <c r="E378" s="744" t="s">
        <v>3137</v>
      </c>
      <c r="F378" s="662" t="s">
        <v>3125</v>
      </c>
      <c r="G378" s="662" t="s">
        <v>3928</v>
      </c>
      <c r="H378" s="662" t="s">
        <v>545</v>
      </c>
      <c r="I378" s="662" t="s">
        <v>3932</v>
      </c>
      <c r="J378" s="662" t="s">
        <v>3933</v>
      </c>
      <c r="K378" s="662" t="s">
        <v>3934</v>
      </c>
      <c r="L378" s="663">
        <v>1715.48</v>
      </c>
      <c r="M378" s="663">
        <v>1715.48</v>
      </c>
      <c r="N378" s="662">
        <v>1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7</v>
      </c>
      <c r="B379" s="662" t="s">
        <v>2791</v>
      </c>
      <c r="C379" s="662" t="s">
        <v>3130</v>
      </c>
      <c r="D379" s="743" t="s">
        <v>4774</v>
      </c>
      <c r="E379" s="744" t="s">
        <v>3137</v>
      </c>
      <c r="F379" s="662" t="s">
        <v>3125</v>
      </c>
      <c r="G379" s="662" t="s">
        <v>3385</v>
      </c>
      <c r="H379" s="662" t="s">
        <v>545</v>
      </c>
      <c r="I379" s="662" t="s">
        <v>858</v>
      </c>
      <c r="J379" s="662" t="s">
        <v>3386</v>
      </c>
      <c r="K379" s="662" t="s">
        <v>3387</v>
      </c>
      <c r="L379" s="663">
        <v>0</v>
      </c>
      <c r="M379" s="663">
        <v>0</v>
      </c>
      <c r="N379" s="662">
        <v>11</v>
      </c>
      <c r="O379" s="745">
        <v>1</v>
      </c>
      <c r="P379" s="663">
        <v>0</v>
      </c>
      <c r="Q379" s="678"/>
      <c r="R379" s="662">
        <v>11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7</v>
      </c>
      <c r="B380" s="662" t="s">
        <v>2791</v>
      </c>
      <c r="C380" s="662" t="s">
        <v>3130</v>
      </c>
      <c r="D380" s="743" t="s">
        <v>4774</v>
      </c>
      <c r="E380" s="744" t="s">
        <v>3137</v>
      </c>
      <c r="F380" s="662" t="s">
        <v>3125</v>
      </c>
      <c r="G380" s="662" t="s">
        <v>3935</v>
      </c>
      <c r="H380" s="662" t="s">
        <v>545</v>
      </c>
      <c r="I380" s="662" t="s">
        <v>3936</v>
      </c>
      <c r="J380" s="662" t="s">
        <v>3937</v>
      </c>
      <c r="K380" s="662" t="s">
        <v>3938</v>
      </c>
      <c r="L380" s="663">
        <v>908.53</v>
      </c>
      <c r="M380" s="663">
        <v>1817.06</v>
      </c>
      <c r="N380" s="662">
        <v>2</v>
      </c>
      <c r="O380" s="745">
        <v>1</v>
      </c>
      <c r="P380" s="663">
        <v>1817.06</v>
      </c>
      <c r="Q380" s="678">
        <v>1</v>
      </c>
      <c r="R380" s="662">
        <v>2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7</v>
      </c>
      <c r="B381" s="662" t="s">
        <v>2791</v>
      </c>
      <c r="C381" s="662" t="s">
        <v>3130</v>
      </c>
      <c r="D381" s="743" t="s">
        <v>4774</v>
      </c>
      <c r="E381" s="744" t="s">
        <v>3137</v>
      </c>
      <c r="F381" s="662" t="s">
        <v>3125</v>
      </c>
      <c r="G381" s="662" t="s">
        <v>3935</v>
      </c>
      <c r="H381" s="662" t="s">
        <v>545</v>
      </c>
      <c r="I381" s="662" t="s">
        <v>3939</v>
      </c>
      <c r="J381" s="662" t="s">
        <v>3937</v>
      </c>
      <c r="K381" s="662" t="s">
        <v>3940</v>
      </c>
      <c r="L381" s="663">
        <v>0</v>
      </c>
      <c r="M381" s="663">
        <v>0</v>
      </c>
      <c r="N381" s="662">
        <v>2</v>
      </c>
      <c r="O381" s="745">
        <v>1</v>
      </c>
      <c r="P381" s="663">
        <v>0</v>
      </c>
      <c r="Q381" s="678"/>
      <c r="R381" s="662">
        <v>2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7</v>
      </c>
      <c r="B382" s="662" t="s">
        <v>2791</v>
      </c>
      <c r="C382" s="662" t="s">
        <v>3130</v>
      </c>
      <c r="D382" s="743" t="s">
        <v>4774</v>
      </c>
      <c r="E382" s="744" t="s">
        <v>3137</v>
      </c>
      <c r="F382" s="662" t="s">
        <v>3125</v>
      </c>
      <c r="G382" s="662" t="s">
        <v>3935</v>
      </c>
      <c r="H382" s="662" t="s">
        <v>545</v>
      </c>
      <c r="I382" s="662" t="s">
        <v>3941</v>
      </c>
      <c r="J382" s="662" t="s">
        <v>3937</v>
      </c>
      <c r="K382" s="662" t="s">
        <v>3942</v>
      </c>
      <c r="L382" s="663">
        <v>0</v>
      </c>
      <c r="M382" s="663">
        <v>0</v>
      </c>
      <c r="N382" s="662">
        <v>2</v>
      </c>
      <c r="O382" s="745">
        <v>1</v>
      </c>
      <c r="P382" s="663">
        <v>0</v>
      </c>
      <c r="Q382" s="678"/>
      <c r="R382" s="662">
        <v>2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7</v>
      </c>
      <c r="B383" s="662" t="s">
        <v>2791</v>
      </c>
      <c r="C383" s="662" t="s">
        <v>3130</v>
      </c>
      <c r="D383" s="743" t="s">
        <v>4774</v>
      </c>
      <c r="E383" s="744" t="s">
        <v>3137</v>
      </c>
      <c r="F383" s="662" t="s">
        <v>3125</v>
      </c>
      <c r="G383" s="662" t="s">
        <v>3434</v>
      </c>
      <c r="H383" s="662" t="s">
        <v>545</v>
      </c>
      <c r="I383" s="662" t="s">
        <v>3943</v>
      </c>
      <c r="J383" s="662" t="s">
        <v>3944</v>
      </c>
      <c r="K383" s="662" t="s">
        <v>3945</v>
      </c>
      <c r="L383" s="663">
        <v>300.68</v>
      </c>
      <c r="M383" s="663">
        <v>902.04</v>
      </c>
      <c r="N383" s="662">
        <v>3</v>
      </c>
      <c r="O383" s="745">
        <v>1</v>
      </c>
      <c r="P383" s="663">
        <v>902.04</v>
      </c>
      <c r="Q383" s="678">
        <v>1</v>
      </c>
      <c r="R383" s="662">
        <v>3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7</v>
      </c>
      <c r="B384" s="662" t="s">
        <v>2791</v>
      </c>
      <c r="C384" s="662" t="s">
        <v>3130</v>
      </c>
      <c r="D384" s="743" t="s">
        <v>4774</v>
      </c>
      <c r="E384" s="744" t="s">
        <v>3137</v>
      </c>
      <c r="F384" s="662" t="s">
        <v>3125</v>
      </c>
      <c r="G384" s="662" t="s">
        <v>3304</v>
      </c>
      <c r="H384" s="662" t="s">
        <v>545</v>
      </c>
      <c r="I384" s="662" t="s">
        <v>3946</v>
      </c>
      <c r="J384" s="662" t="s">
        <v>3306</v>
      </c>
      <c r="K384" s="662" t="s">
        <v>3947</v>
      </c>
      <c r="L384" s="663">
        <v>100.62</v>
      </c>
      <c r="M384" s="663">
        <v>402.48</v>
      </c>
      <c r="N384" s="662">
        <v>4</v>
      </c>
      <c r="O384" s="745">
        <v>0.5</v>
      </c>
      <c r="P384" s="663">
        <v>402.48</v>
      </c>
      <c r="Q384" s="678">
        <v>1</v>
      </c>
      <c r="R384" s="662">
        <v>4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7</v>
      </c>
      <c r="B385" s="662" t="s">
        <v>2791</v>
      </c>
      <c r="C385" s="662" t="s">
        <v>3130</v>
      </c>
      <c r="D385" s="743" t="s">
        <v>4774</v>
      </c>
      <c r="E385" s="744" t="s">
        <v>3140</v>
      </c>
      <c r="F385" s="662" t="s">
        <v>3125</v>
      </c>
      <c r="G385" s="662" t="s">
        <v>3948</v>
      </c>
      <c r="H385" s="662" t="s">
        <v>545</v>
      </c>
      <c r="I385" s="662" t="s">
        <v>3949</v>
      </c>
      <c r="J385" s="662" t="s">
        <v>3950</v>
      </c>
      <c r="K385" s="662" t="s">
        <v>3951</v>
      </c>
      <c r="L385" s="663">
        <v>80.760000000000005</v>
      </c>
      <c r="M385" s="663">
        <v>80.760000000000005</v>
      </c>
      <c r="N385" s="662">
        <v>1</v>
      </c>
      <c r="O385" s="745">
        <v>1</v>
      </c>
      <c r="P385" s="663">
        <v>80.760000000000005</v>
      </c>
      <c r="Q385" s="678">
        <v>1</v>
      </c>
      <c r="R385" s="662">
        <v>1</v>
      </c>
      <c r="S385" s="678">
        <v>1</v>
      </c>
      <c r="T385" s="745">
        <v>1</v>
      </c>
      <c r="U385" s="701">
        <v>1</v>
      </c>
    </row>
    <row r="386" spans="1:21" ht="14.4" customHeight="1" x14ac:dyDescent="0.3">
      <c r="A386" s="661">
        <v>7</v>
      </c>
      <c r="B386" s="662" t="s">
        <v>2791</v>
      </c>
      <c r="C386" s="662" t="s">
        <v>3130</v>
      </c>
      <c r="D386" s="743" t="s">
        <v>4774</v>
      </c>
      <c r="E386" s="744" t="s">
        <v>3140</v>
      </c>
      <c r="F386" s="662" t="s">
        <v>3125</v>
      </c>
      <c r="G386" s="662" t="s">
        <v>3464</v>
      </c>
      <c r="H386" s="662" t="s">
        <v>545</v>
      </c>
      <c r="I386" s="662" t="s">
        <v>2326</v>
      </c>
      <c r="J386" s="662" t="s">
        <v>2327</v>
      </c>
      <c r="K386" s="662" t="s">
        <v>3465</v>
      </c>
      <c r="L386" s="663">
        <v>48.09</v>
      </c>
      <c r="M386" s="663">
        <v>144.27000000000001</v>
      </c>
      <c r="N386" s="662">
        <v>3</v>
      </c>
      <c r="O386" s="745">
        <v>1</v>
      </c>
      <c r="P386" s="663">
        <v>144.27000000000001</v>
      </c>
      <c r="Q386" s="678">
        <v>1</v>
      </c>
      <c r="R386" s="662">
        <v>3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7</v>
      </c>
      <c r="B387" s="662" t="s">
        <v>2791</v>
      </c>
      <c r="C387" s="662" t="s">
        <v>3130</v>
      </c>
      <c r="D387" s="743" t="s">
        <v>4774</v>
      </c>
      <c r="E387" s="744" t="s">
        <v>3140</v>
      </c>
      <c r="F387" s="662" t="s">
        <v>3125</v>
      </c>
      <c r="G387" s="662" t="s">
        <v>3181</v>
      </c>
      <c r="H387" s="662" t="s">
        <v>545</v>
      </c>
      <c r="I387" s="662" t="s">
        <v>3539</v>
      </c>
      <c r="J387" s="662" t="s">
        <v>3540</v>
      </c>
      <c r="K387" s="662" t="s">
        <v>3216</v>
      </c>
      <c r="L387" s="663">
        <v>98.75</v>
      </c>
      <c r="M387" s="663">
        <v>197.5</v>
      </c>
      <c r="N387" s="662">
        <v>2</v>
      </c>
      <c r="O387" s="745">
        <v>0.5</v>
      </c>
      <c r="P387" s="663">
        <v>197.5</v>
      </c>
      <c r="Q387" s="678">
        <v>1</v>
      </c>
      <c r="R387" s="662">
        <v>2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7</v>
      </c>
      <c r="B388" s="662" t="s">
        <v>2791</v>
      </c>
      <c r="C388" s="662" t="s">
        <v>3130</v>
      </c>
      <c r="D388" s="743" t="s">
        <v>4774</v>
      </c>
      <c r="E388" s="744" t="s">
        <v>3140</v>
      </c>
      <c r="F388" s="662" t="s">
        <v>3125</v>
      </c>
      <c r="G388" s="662" t="s">
        <v>3952</v>
      </c>
      <c r="H388" s="662" t="s">
        <v>545</v>
      </c>
      <c r="I388" s="662" t="s">
        <v>3953</v>
      </c>
      <c r="J388" s="662" t="s">
        <v>3954</v>
      </c>
      <c r="K388" s="662" t="s">
        <v>3955</v>
      </c>
      <c r="L388" s="663">
        <v>302.49</v>
      </c>
      <c r="M388" s="663">
        <v>302.49</v>
      </c>
      <c r="N388" s="662">
        <v>1</v>
      </c>
      <c r="O388" s="745">
        <v>0.5</v>
      </c>
      <c r="P388" s="663">
        <v>302.49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7</v>
      </c>
      <c r="B389" s="662" t="s">
        <v>2791</v>
      </c>
      <c r="C389" s="662" t="s">
        <v>3130</v>
      </c>
      <c r="D389" s="743" t="s">
        <v>4774</v>
      </c>
      <c r="E389" s="744" t="s">
        <v>3140</v>
      </c>
      <c r="F389" s="662" t="s">
        <v>3125</v>
      </c>
      <c r="G389" s="662" t="s">
        <v>3956</v>
      </c>
      <c r="H389" s="662" t="s">
        <v>545</v>
      </c>
      <c r="I389" s="662" t="s">
        <v>3957</v>
      </c>
      <c r="J389" s="662" t="s">
        <v>3958</v>
      </c>
      <c r="K389" s="662" t="s">
        <v>3959</v>
      </c>
      <c r="L389" s="663">
        <v>201.29</v>
      </c>
      <c r="M389" s="663">
        <v>201.29</v>
      </c>
      <c r="N389" s="662">
        <v>1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7</v>
      </c>
      <c r="B390" s="662" t="s">
        <v>2791</v>
      </c>
      <c r="C390" s="662" t="s">
        <v>3130</v>
      </c>
      <c r="D390" s="743" t="s">
        <v>4774</v>
      </c>
      <c r="E390" s="744" t="s">
        <v>3144</v>
      </c>
      <c r="F390" s="662" t="s">
        <v>3125</v>
      </c>
      <c r="G390" s="662" t="s">
        <v>3202</v>
      </c>
      <c r="H390" s="662" t="s">
        <v>635</v>
      </c>
      <c r="I390" s="662" t="s">
        <v>3203</v>
      </c>
      <c r="J390" s="662" t="s">
        <v>3204</v>
      </c>
      <c r="K390" s="662" t="s">
        <v>3205</v>
      </c>
      <c r="L390" s="663">
        <v>141.09</v>
      </c>
      <c r="M390" s="663">
        <v>141.09</v>
      </c>
      <c r="N390" s="662">
        <v>1</v>
      </c>
      <c r="O390" s="745">
        <v>1</v>
      </c>
      <c r="P390" s="663">
        <v>141.09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7</v>
      </c>
      <c r="B391" s="662" t="s">
        <v>2791</v>
      </c>
      <c r="C391" s="662" t="s">
        <v>3130</v>
      </c>
      <c r="D391" s="743" t="s">
        <v>4774</v>
      </c>
      <c r="E391" s="744" t="s">
        <v>3144</v>
      </c>
      <c r="F391" s="662" t="s">
        <v>3125</v>
      </c>
      <c r="G391" s="662" t="s">
        <v>3960</v>
      </c>
      <c r="H391" s="662" t="s">
        <v>545</v>
      </c>
      <c r="I391" s="662" t="s">
        <v>3961</v>
      </c>
      <c r="J391" s="662" t="s">
        <v>3962</v>
      </c>
      <c r="K391" s="662" t="s">
        <v>3963</v>
      </c>
      <c r="L391" s="663">
        <v>0</v>
      </c>
      <c r="M391" s="663">
        <v>0</v>
      </c>
      <c r="N391" s="662">
        <v>1</v>
      </c>
      <c r="O391" s="745">
        <v>1</v>
      </c>
      <c r="P391" s="663">
        <v>0</v>
      </c>
      <c r="Q391" s="678"/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7</v>
      </c>
      <c r="B392" s="662" t="s">
        <v>2791</v>
      </c>
      <c r="C392" s="662" t="s">
        <v>3130</v>
      </c>
      <c r="D392" s="743" t="s">
        <v>4774</v>
      </c>
      <c r="E392" s="744" t="s">
        <v>3144</v>
      </c>
      <c r="F392" s="662" t="s">
        <v>3125</v>
      </c>
      <c r="G392" s="662" t="s">
        <v>3210</v>
      </c>
      <c r="H392" s="662" t="s">
        <v>545</v>
      </c>
      <c r="I392" s="662" t="s">
        <v>3964</v>
      </c>
      <c r="J392" s="662" t="s">
        <v>961</v>
      </c>
      <c r="K392" s="662" t="s">
        <v>3416</v>
      </c>
      <c r="L392" s="663">
        <v>0</v>
      </c>
      <c r="M392" s="663">
        <v>0</v>
      </c>
      <c r="N392" s="662">
        <v>2</v>
      </c>
      <c r="O392" s="745">
        <v>0.5</v>
      </c>
      <c r="P392" s="663">
        <v>0</v>
      </c>
      <c r="Q392" s="678"/>
      <c r="R392" s="662">
        <v>2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7</v>
      </c>
      <c r="B393" s="662" t="s">
        <v>2791</v>
      </c>
      <c r="C393" s="662" t="s">
        <v>3130</v>
      </c>
      <c r="D393" s="743" t="s">
        <v>4774</v>
      </c>
      <c r="E393" s="744" t="s">
        <v>3144</v>
      </c>
      <c r="F393" s="662" t="s">
        <v>3125</v>
      </c>
      <c r="G393" s="662" t="s">
        <v>3179</v>
      </c>
      <c r="H393" s="662" t="s">
        <v>635</v>
      </c>
      <c r="I393" s="662" t="s">
        <v>3180</v>
      </c>
      <c r="J393" s="662" t="s">
        <v>2786</v>
      </c>
      <c r="K393" s="662" t="s">
        <v>2929</v>
      </c>
      <c r="L393" s="663">
        <v>69.16</v>
      </c>
      <c r="M393" s="663">
        <v>69.16</v>
      </c>
      <c r="N393" s="662">
        <v>1</v>
      </c>
      <c r="O393" s="745">
        <v>0.5</v>
      </c>
      <c r="P393" s="663">
        <v>69.16</v>
      </c>
      <c r="Q393" s="678">
        <v>1</v>
      </c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7</v>
      </c>
      <c r="B394" s="662" t="s">
        <v>2791</v>
      </c>
      <c r="C394" s="662" t="s">
        <v>3130</v>
      </c>
      <c r="D394" s="743" t="s">
        <v>4774</v>
      </c>
      <c r="E394" s="744" t="s">
        <v>3144</v>
      </c>
      <c r="F394" s="662" t="s">
        <v>3125</v>
      </c>
      <c r="G394" s="662" t="s">
        <v>3374</v>
      </c>
      <c r="H394" s="662" t="s">
        <v>545</v>
      </c>
      <c r="I394" s="662" t="s">
        <v>3965</v>
      </c>
      <c r="J394" s="662" t="s">
        <v>3966</v>
      </c>
      <c r="K394" s="662" t="s">
        <v>3967</v>
      </c>
      <c r="L394" s="663">
        <v>24.35</v>
      </c>
      <c r="M394" s="663">
        <v>48.7</v>
      </c>
      <c r="N394" s="662">
        <v>2</v>
      </c>
      <c r="O394" s="745">
        <v>0.5</v>
      </c>
      <c r="P394" s="663">
        <v>48.7</v>
      </c>
      <c r="Q394" s="678">
        <v>1</v>
      </c>
      <c r="R394" s="662">
        <v>2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7</v>
      </c>
      <c r="B395" s="662" t="s">
        <v>2791</v>
      </c>
      <c r="C395" s="662" t="s">
        <v>3130</v>
      </c>
      <c r="D395" s="743" t="s">
        <v>4774</v>
      </c>
      <c r="E395" s="744" t="s">
        <v>3144</v>
      </c>
      <c r="F395" s="662" t="s">
        <v>3125</v>
      </c>
      <c r="G395" s="662" t="s">
        <v>3258</v>
      </c>
      <c r="H395" s="662" t="s">
        <v>545</v>
      </c>
      <c r="I395" s="662" t="s">
        <v>3968</v>
      </c>
      <c r="J395" s="662" t="s">
        <v>1797</v>
      </c>
      <c r="K395" s="662" t="s">
        <v>3260</v>
      </c>
      <c r="L395" s="663">
        <v>91.11</v>
      </c>
      <c r="M395" s="663">
        <v>91.11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7</v>
      </c>
      <c r="B396" s="662" t="s">
        <v>2791</v>
      </c>
      <c r="C396" s="662" t="s">
        <v>3130</v>
      </c>
      <c r="D396" s="743" t="s">
        <v>4774</v>
      </c>
      <c r="E396" s="744" t="s">
        <v>3144</v>
      </c>
      <c r="F396" s="662" t="s">
        <v>3125</v>
      </c>
      <c r="G396" s="662" t="s">
        <v>3464</v>
      </c>
      <c r="H396" s="662" t="s">
        <v>545</v>
      </c>
      <c r="I396" s="662" t="s">
        <v>2326</v>
      </c>
      <c r="J396" s="662" t="s">
        <v>2327</v>
      </c>
      <c r="K396" s="662" t="s">
        <v>3465</v>
      </c>
      <c r="L396" s="663">
        <v>48.09</v>
      </c>
      <c r="M396" s="663">
        <v>96.18</v>
      </c>
      <c r="N396" s="662">
        <v>2</v>
      </c>
      <c r="O396" s="745">
        <v>1</v>
      </c>
      <c r="P396" s="663">
        <v>96.18</v>
      </c>
      <c r="Q396" s="678">
        <v>1</v>
      </c>
      <c r="R396" s="662">
        <v>2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7</v>
      </c>
      <c r="B397" s="662" t="s">
        <v>2791</v>
      </c>
      <c r="C397" s="662" t="s">
        <v>3130</v>
      </c>
      <c r="D397" s="743" t="s">
        <v>4774</v>
      </c>
      <c r="E397" s="744" t="s">
        <v>3144</v>
      </c>
      <c r="F397" s="662" t="s">
        <v>3125</v>
      </c>
      <c r="G397" s="662" t="s">
        <v>3969</v>
      </c>
      <c r="H397" s="662" t="s">
        <v>545</v>
      </c>
      <c r="I397" s="662" t="s">
        <v>1799</v>
      </c>
      <c r="J397" s="662" t="s">
        <v>1023</v>
      </c>
      <c r="K397" s="662" t="s">
        <v>3970</v>
      </c>
      <c r="L397" s="663">
        <v>0</v>
      </c>
      <c r="M397" s="663">
        <v>0</v>
      </c>
      <c r="N397" s="662">
        <v>1</v>
      </c>
      <c r="O397" s="745">
        <v>0.5</v>
      </c>
      <c r="P397" s="663">
        <v>0</v>
      </c>
      <c r="Q397" s="678"/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7</v>
      </c>
      <c r="B398" s="662" t="s">
        <v>2791</v>
      </c>
      <c r="C398" s="662" t="s">
        <v>3130</v>
      </c>
      <c r="D398" s="743" t="s">
        <v>4774</v>
      </c>
      <c r="E398" s="744" t="s">
        <v>3144</v>
      </c>
      <c r="F398" s="662" t="s">
        <v>3125</v>
      </c>
      <c r="G398" s="662" t="s">
        <v>3229</v>
      </c>
      <c r="H398" s="662" t="s">
        <v>635</v>
      </c>
      <c r="I398" s="662" t="s">
        <v>3477</v>
      </c>
      <c r="J398" s="662" t="s">
        <v>801</v>
      </c>
      <c r="K398" s="662" t="s">
        <v>3478</v>
      </c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7</v>
      </c>
      <c r="B399" s="662" t="s">
        <v>2791</v>
      </c>
      <c r="C399" s="662" t="s">
        <v>3130</v>
      </c>
      <c r="D399" s="743" t="s">
        <v>4774</v>
      </c>
      <c r="E399" s="744" t="s">
        <v>3144</v>
      </c>
      <c r="F399" s="662" t="s">
        <v>3125</v>
      </c>
      <c r="G399" s="662" t="s">
        <v>3229</v>
      </c>
      <c r="H399" s="662" t="s">
        <v>545</v>
      </c>
      <c r="I399" s="662" t="s">
        <v>1722</v>
      </c>
      <c r="J399" s="662" t="s">
        <v>801</v>
      </c>
      <c r="K399" s="662" t="s">
        <v>3230</v>
      </c>
      <c r="L399" s="663">
        <v>36.54</v>
      </c>
      <c r="M399" s="663">
        <v>36.54</v>
      </c>
      <c r="N399" s="662">
        <v>1</v>
      </c>
      <c r="O399" s="745">
        <v>1</v>
      </c>
      <c r="P399" s="663">
        <v>36.54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7</v>
      </c>
      <c r="B400" s="662" t="s">
        <v>2791</v>
      </c>
      <c r="C400" s="662" t="s">
        <v>3130</v>
      </c>
      <c r="D400" s="743" t="s">
        <v>4774</v>
      </c>
      <c r="E400" s="744" t="s">
        <v>3144</v>
      </c>
      <c r="F400" s="662" t="s">
        <v>3125</v>
      </c>
      <c r="G400" s="662" t="s">
        <v>3189</v>
      </c>
      <c r="H400" s="662" t="s">
        <v>545</v>
      </c>
      <c r="I400" s="662" t="s">
        <v>3479</v>
      </c>
      <c r="J400" s="662" t="s">
        <v>820</v>
      </c>
      <c r="K400" s="662" t="s">
        <v>3191</v>
      </c>
      <c r="L400" s="663">
        <v>301.2</v>
      </c>
      <c r="M400" s="663">
        <v>301.2</v>
      </c>
      <c r="N400" s="662">
        <v>1</v>
      </c>
      <c r="O400" s="745">
        <v>1</v>
      </c>
      <c r="P400" s="663">
        <v>301.2</v>
      </c>
      <c r="Q400" s="678">
        <v>1</v>
      </c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7</v>
      </c>
      <c r="B401" s="662" t="s">
        <v>2791</v>
      </c>
      <c r="C401" s="662" t="s">
        <v>3130</v>
      </c>
      <c r="D401" s="743" t="s">
        <v>4774</v>
      </c>
      <c r="E401" s="744" t="s">
        <v>3144</v>
      </c>
      <c r="F401" s="662" t="s">
        <v>3125</v>
      </c>
      <c r="G401" s="662" t="s">
        <v>3189</v>
      </c>
      <c r="H401" s="662" t="s">
        <v>545</v>
      </c>
      <c r="I401" s="662" t="s">
        <v>3382</v>
      </c>
      <c r="J401" s="662" t="s">
        <v>3383</v>
      </c>
      <c r="K401" s="662" t="s">
        <v>3384</v>
      </c>
      <c r="L401" s="663">
        <v>0</v>
      </c>
      <c r="M401" s="663">
        <v>0</v>
      </c>
      <c r="N401" s="662">
        <v>1</v>
      </c>
      <c r="O401" s="745">
        <v>1</v>
      </c>
      <c r="P401" s="663">
        <v>0</v>
      </c>
      <c r="Q401" s="678"/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7</v>
      </c>
      <c r="B402" s="662" t="s">
        <v>2791</v>
      </c>
      <c r="C402" s="662" t="s">
        <v>3130</v>
      </c>
      <c r="D402" s="743" t="s">
        <v>4774</v>
      </c>
      <c r="E402" s="744" t="s">
        <v>3144</v>
      </c>
      <c r="F402" s="662" t="s">
        <v>3125</v>
      </c>
      <c r="G402" s="662" t="s">
        <v>3555</v>
      </c>
      <c r="H402" s="662" t="s">
        <v>635</v>
      </c>
      <c r="I402" s="662" t="s">
        <v>3971</v>
      </c>
      <c r="J402" s="662" t="s">
        <v>3972</v>
      </c>
      <c r="K402" s="662" t="s">
        <v>3209</v>
      </c>
      <c r="L402" s="663">
        <v>48.27</v>
      </c>
      <c r="M402" s="663">
        <v>193.08</v>
      </c>
      <c r="N402" s="662">
        <v>4</v>
      </c>
      <c r="O402" s="745">
        <v>3</v>
      </c>
      <c r="P402" s="663">
        <v>193.08</v>
      </c>
      <c r="Q402" s="678">
        <v>1</v>
      </c>
      <c r="R402" s="662">
        <v>4</v>
      </c>
      <c r="S402" s="678">
        <v>1</v>
      </c>
      <c r="T402" s="745">
        <v>3</v>
      </c>
      <c r="U402" s="701">
        <v>1</v>
      </c>
    </row>
    <row r="403" spans="1:21" ht="14.4" customHeight="1" x14ac:dyDescent="0.3">
      <c r="A403" s="661">
        <v>7</v>
      </c>
      <c r="B403" s="662" t="s">
        <v>2791</v>
      </c>
      <c r="C403" s="662" t="s">
        <v>3130</v>
      </c>
      <c r="D403" s="743" t="s">
        <v>4774</v>
      </c>
      <c r="E403" s="744" t="s">
        <v>3146</v>
      </c>
      <c r="F403" s="662" t="s">
        <v>3125</v>
      </c>
      <c r="G403" s="662" t="s">
        <v>3863</v>
      </c>
      <c r="H403" s="662" t="s">
        <v>635</v>
      </c>
      <c r="I403" s="662" t="s">
        <v>3973</v>
      </c>
      <c r="J403" s="662" t="s">
        <v>3865</v>
      </c>
      <c r="K403" s="662" t="s">
        <v>3974</v>
      </c>
      <c r="L403" s="663">
        <v>1508.08</v>
      </c>
      <c r="M403" s="663">
        <v>15080.8</v>
      </c>
      <c r="N403" s="662">
        <v>10</v>
      </c>
      <c r="O403" s="745">
        <v>2</v>
      </c>
      <c r="P403" s="663">
        <v>15080.8</v>
      </c>
      <c r="Q403" s="678">
        <v>1</v>
      </c>
      <c r="R403" s="662">
        <v>10</v>
      </c>
      <c r="S403" s="678">
        <v>1</v>
      </c>
      <c r="T403" s="745">
        <v>2</v>
      </c>
      <c r="U403" s="701">
        <v>1</v>
      </c>
    </row>
    <row r="404" spans="1:21" ht="14.4" customHeight="1" x14ac:dyDescent="0.3">
      <c r="A404" s="661">
        <v>7</v>
      </c>
      <c r="B404" s="662" t="s">
        <v>2791</v>
      </c>
      <c r="C404" s="662" t="s">
        <v>3130</v>
      </c>
      <c r="D404" s="743" t="s">
        <v>4774</v>
      </c>
      <c r="E404" s="744" t="s">
        <v>3146</v>
      </c>
      <c r="F404" s="662" t="s">
        <v>3125</v>
      </c>
      <c r="G404" s="662" t="s">
        <v>3863</v>
      </c>
      <c r="H404" s="662" t="s">
        <v>545</v>
      </c>
      <c r="I404" s="662" t="s">
        <v>3975</v>
      </c>
      <c r="J404" s="662" t="s">
        <v>3976</v>
      </c>
      <c r="K404" s="662" t="s">
        <v>3866</v>
      </c>
      <c r="L404" s="663">
        <v>646.32000000000005</v>
      </c>
      <c r="M404" s="663">
        <v>3231.6000000000004</v>
      </c>
      <c r="N404" s="662">
        <v>5</v>
      </c>
      <c r="O404" s="745">
        <v>1</v>
      </c>
      <c r="P404" s="663">
        <v>3231.6000000000004</v>
      </c>
      <c r="Q404" s="678">
        <v>1</v>
      </c>
      <c r="R404" s="662">
        <v>5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7</v>
      </c>
      <c r="B405" s="662" t="s">
        <v>2791</v>
      </c>
      <c r="C405" s="662" t="s">
        <v>3130</v>
      </c>
      <c r="D405" s="743" t="s">
        <v>4774</v>
      </c>
      <c r="E405" s="744" t="s">
        <v>3146</v>
      </c>
      <c r="F405" s="662" t="s">
        <v>3125</v>
      </c>
      <c r="G405" s="662" t="s">
        <v>3256</v>
      </c>
      <c r="H405" s="662" t="s">
        <v>635</v>
      </c>
      <c r="I405" s="662" t="s">
        <v>2116</v>
      </c>
      <c r="J405" s="662" t="s">
        <v>2117</v>
      </c>
      <c r="K405" s="662" t="s">
        <v>2948</v>
      </c>
      <c r="L405" s="663">
        <v>85.16</v>
      </c>
      <c r="M405" s="663">
        <v>425.79999999999995</v>
      </c>
      <c r="N405" s="662">
        <v>5</v>
      </c>
      <c r="O405" s="745">
        <v>1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7</v>
      </c>
      <c r="B406" s="662" t="s">
        <v>2791</v>
      </c>
      <c r="C406" s="662" t="s">
        <v>3130</v>
      </c>
      <c r="D406" s="743" t="s">
        <v>4774</v>
      </c>
      <c r="E406" s="744" t="s">
        <v>3146</v>
      </c>
      <c r="F406" s="662" t="s">
        <v>3125</v>
      </c>
      <c r="G406" s="662" t="s">
        <v>3256</v>
      </c>
      <c r="H406" s="662" t="s">
        <v>635</v>
      </c>
      <c r="I406" s="662" t="s">
        <v>2116</v>
      </c>
      <c r="J406" s="662" t="s">
        <v>2117</v>
      </c>
      <c r="K406" s="662" t="s">
        <v>2948</v>
      </c>
      <c r="L406" s="663">
        <v>132</v>
      </c>
      <c r="M406" s="663">
        <v>264</v>
      </c>
      <c r="N406" s="662">
        <v>2</v>
      </c>
      <c r="O406" s="745">
        <v>0.5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7</v>
      </c>
      <c r="B407" s="662" t="s">
        <v>2791</v>
      </c>
      <c r="C407" s="662" t="s">
        <v>3130</v>
      </c>
      <c r="D407" s="743" t="s">
        <v>4774</v>
      </c>
      <c r="E407" s="744" t="s">
        <v>3146</v>
      </c>
      <c r="F407" s="662" t="s">
        <v>3125</v>
      </c>
      <c r="G407" s="662" t="s">
        <v>3417</v>
      </c>
      <c r="H407" s="662" t="s">
        <v>545</v>
      </c>
      <c r="I407" s="662" t="s">
        <v>3977</v>
      </c>
      <c r="J407" s="662" t="s">
        <v>3419</v>
      </c>
      <c r="K407" s="662" t="s">
        <v>3978</v>
      </c>
      <c r="L407" s="663">
        <v>211.42</v>
      </c>
      <c r="M407" s="663">
        <v>845.68</v>
      </c>
      <c r="N407" s="662">
        <v>4</v>
      </c>
      <c r="O407" s="745">
        <v>0.5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7</v>
      </c>
      <c r="B408" s="662" t="s">
        <v>2791</v>
      </c>
      <c r="C408" s="662" t="s">
        <v>3130</v>
      </c>
      <c r="D408" s="743" t="s">
        <v>4774</v>
      </c>
      <c r="E408" s="744" t="s">
        <v>3146</v>
      </c>
      <c r="F408" s="662" t="s">
        <v>3125</v>
      </c>
      <c r="G408" s="662" t="s">
        <v>3417</v>
      </c>
      <c r="H408" s="662" t="s">
        <v>545</v>
      </c>
      <c r="I408" s="662" t="s">
        <v>3418</v>
      </c>
      <c r="J408" s="662" t="s">
        <v>3419</v>
      </c>
      <c r="K408" s="662" t="s">
        <v>3420</v>
      </c>
      <c r="L408" s="663">
        <v>0</v>
      </c>
      <c r="M408" s="663">
        <v>0</v>
      </c>
      <c r="N408" s="662">
        <v>4</v>
      </c>
      <c r="O408" s="745">
        <v>0.5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7</v>
      </c>
      <c r="B409" s="662" t="s">
        <v>2791</v>
      </c>
      <c r="C409" s="662" t="s">
        <v>3130</v>
      </c>
      <c r="D409" s="743" t="s">
        <v>4774</v>
      </c>
      <c r="E409" s="744" t="s">
        <v>3146</v>
      </c>
      <c r="F409" s="662" t="s">
        <v>3125</v>
      </c>
      <c r="G409" s="662" t="s">
        <v>3374</v>
      </c>
      <c r="H409" s="662" t="s">
        <v>545</v>
      </c>
      <c r="I409" s="662" t="s">
        <v>1484</v>
      </c>
      <c r="J409" s="662" t="s">
        <v>1485</v>
      </c>
      <c r="K409" s="662" t="s">
        <v>3979</v>
      </c>
      <c r="L409" s="663">
        <v>48.72</v>
      </c>
      <c r="M409" s="663">
        <v>389.76</v>
      </c>
      <c r="N409" s="662">
        <v>8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7</v>
      </c>
      <c r="B410" s="662" t="s">
        <v>2791</v>
      </c>
      <c r="C410" s="662" t="s">
        <v>3130</v>
      </c>
      <c r="D410" s="743" t="s">
        <v>4774</v>
      </c>
      <c r="E410" s="744" t="s">
        <v>3146</v>
      </c>
      <c r="F410" s="662" t="s">
        <v>3125</v>
      </c>
      <c r="G410" s="662" t="s">
        <v>3263</v>
      </c>
      <c r="H410" s="662" t="s">
        <v>545</v>
      </c>
      <c r="I410" s="662" t="s">
        <v>3980</v>
      </c>
      <c r="J410" s="662" t="s">
        <v>3981</v>
      </c>
      <c r="K410" s="662" t="s">
        <v>3982</v>
      </c>
      <c r="L410" s="663">
        <v>80.319999999999993</v>
      </c>
      <c r="M410" s="663">
        <v>481.91999999999996</v>
      </c>
      <c r="N410" s="662">
        <v>6</v>
      </c>
      <c r="O410" s="745">
        <v>0.5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7</v>
      </c>
      <c r="B411" s="662" t="s">
        <v>2791</v>
      </c>
      <c r="C411" s="662" t="s">
        <v>3130</v>
      </c>
      <c r="D411" s="743" t="s">
        <v>4774</v>
      </c>
      <c r="E411" s="744" t="s">
        <v>3146</v>
      </c>
      <c r="F411" s="662" t="s">
        <v>3125</v>
      </c>
      <c r="G411" s="662" t="s">
        <v>3867</v>
      </c>
      <c r="H411" s="662" t="s">
        <v>545</v>
      </c>
      <c r="I411" s="662" t="s">
        <v>3983</v>
      </c>
      <c r="J411" s="662" t="s">
        <v>3877</v>
      </c>
      <c r="K411" s="662" t="s">
        <v>3984</v>
      </c>
      <c r="L411" s="663">
        <v>232.68</v>
      </c>
      <c r="M411" s="663">
        <v>930.72</v>
      </c>
      <c r="N411" s="662">
        <v>4</v>
      </c>
      <c r="O411" s="745"/>
      <c r="P411" s="663"/>
      <c r="Q411" s="678">
        <v>0</v>
      </c>
      <c r="R411" s="662"/>
      <c r="S411" s="678">
        <v>0</v>
      </c>
      <c r="T411" s="745"/>
      <c r="U411" s="701"/>
    </row>
    <row r="412" spans="1:21" ht="14.4" customHeight="1" x14ac:dyDescent="0.3">
      <c r="A412" s="661">
        <v>7</v>
      </c>
      <c r="B412" s="662" t="s">
        <v>2791</v>
      </c>
      <c r="C412" s="662" t="s">
        <v>3130</v>
      </c>
      <c r="D412" s="743" t="s">
        <v>4774</v>
      </c>
      <c r="E412" s="744" t="s">
        <v>3146</v>
      </c>
      <c r="F412" s="662" t="s">
        <v>3125</v>
      </c>
      <c r="G412" s="662" t="s">
        <v>3867</v>
      </c>
      <c r="H412" s="662" t="s">
        <v>545</v>
      </c>
      <c r="I412" s="662" t="s">
        <v>3985</v>
      </c>
      <c r="J412" s="662" t="s">
        <v>3877</v>
      </c>
      <c r="K412" s="662" t="s">
        <v>3986</v>
      </c>
      <c r="L412" s="663">
        <v>969.48</v>
      </c>
      <c r="M412" s="663">
        <v>5816.88</v>
      </c>
      <c r="N412" s="662">
        <v>6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7</v>
      </c>
      <c r="B413" s="662" t="s">
        <v>2791</v>
      </c>
      <c r="C413" s="662" t="s">
        <v>3130</v>
      </c>
      <c r="D413" s="743" t="s">
        <v>4774</v>
      </c>
      <c r="E413" s="744" t="s">
        <v>3146</v>
      </c>
      <c r="F413" s="662" t="s">
        <v>3125</v>
      </c>
      <c r="G413" s="662" t="s">
        <v>3867</v>
      </c>
      <c r="H413" s="662" t="s">
        <v>545</v>
      </c>
      <c r="I413" s="662" t="s">
        <v>3987</v>
      </c>
      <c r="J413" s="662" t="s">
        <v>3869</v>
      </c>
      <c r="K413" s="662" t="s">
        <v>3988</v>
      </c>
      <c r="L413" s="663">
        <v>484.75</v>
      </c>
      <c r="M413" s="663">
        <v>1939</v>
      </c>
      <c r="N413" s="662">
        <v>4</v>
      </c>
      <c r="O413" s="745">
        <v>1</v>
      </c>
      <c r="P413" s="663">
        <v>1939</v>
      </c>
      <c r="Q413" s="678">
        <v>1</v>
      </c>
      <c r="R413" s="662">
        <v>4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7</v>
      </c>
      <c r="B414" s="662" t="s">
        <v>2791</v>
      </c>
      <c r="C414" s="662" t="s">
        <v>3130</v>
      </c>
      <c r="D414" s="743" t="s">
        <v>4774</v>
      </c>
      <c r="E414" s="744" t="s">
        <v>3146</v>
      </c>
      <c r="F414" s="662" t="s">
        <v>3125</v>
      </c>
      <c r="G414" s="662" t="s">
        <v>3269</v>
      </c>
      <c r="H414" s="662" t="s">
        <v>635</v>
      </c>
      <c r="I414" s="662" t="s">
        <v>2021</v>
      </c>
      <c r="J414" s="662" t="s">
        <v>3061</v>
      </c>
      <c r="K414" s="662" t="s">
        <v>3063</v>
      </c>
      <c r="L414" s="663">
        <v>424.24</v>
      </c>
      <c r="M414" s="663">
        <v>848.48</v>
      </c>
      <c r="N414" s="662">
        <v>2</v>
      </c>
      <c r="O414" s="745">
        <v>0.5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7</v>
      </c>
      <c r="B415" s="662" t="s">
        <v>2791</v>
      </c>
      <c r="C415" s="662" t="s">
        <v>3130</v>
      </c>
      <c r="D415" s="743" t="s">
        <v>4774</v>
      </c>
      <c r="E415" s="744" t="s">
        <v>3146</v>
      </c>
      <c r="F415" s="662" t="s">
        <v>3125</v>
      </c>
      <c r="G415" s="662" t="s">
        <v>3269</v>
      </c>
      <c r="H415" s="662" t="s">
        <v>635</v>
      </c>
      <c r="I415" s="662" t="s">
        <v>3270</v>
      </c>
      <c r="J415" s="662" t="s">
        <v>3061</v>
      </c>
      <c r="K415" s="662" t="s">
        <v>3271</v>
      </c>
      <c r="L415" s="663">
        <v>848.49</v>
      </c>
      <c r="M415" s="663">
        <v>13575.840000000002</v>
      </c>
      <c r="N415" s="662">
        <v>16</v>
      </c>
      <c r="O415" s="745">
        <v>4.5</v>
      </c>
      <c r="P415" s="663">
        <v>848.49</v>
      </c>
      <c r="Q415" s="678">
        <v>6.2499999999999993E-2</v>
      </c>
      <c r="R415" s="662">
        <v>1</v>
      </c>
      <c r="S415" s="678">
        <v>6.25E-2</v>
      </c>
      <c r="T415" s="745">
        <v>0.5</v>
      </c>
      <c r="U415" s="701">
        <v>0.1111111111111111</v>
      </c>
    </row>
    <row r="416" spans="1:21" ht="14.4" customHeight="1" x14ac:dyDescent="0.3">
      <c r="A416" s="661">
        <v>7</v>
      </c>
      <c r="B416" s="662" t="s">
        <v>2791</v>
      </c>
      <c r="C416" s="662" t="s">
        <v>3130</v>
      </c>
      <c r="D416" s="743" t="s">
        <v>4774</v>
      </c>
      <c r="E416" s="744" t="s">
        <v>3146</v>
      </c>
      <c r="F416" s="662" t="s">
        <v>3125</v>
      </c>
      <c r="G416" s="662" t="s">
        <v>3185</v>
      </c>
      <c r="H416" s="662" t="s">
        <v>545</v>
      </c>
      <c r="I416" s="662" t="s">
        <v>3350</v>
      </c>
      <c r="J416" s="662" t="s">
        <v>3351</v>
      </c>
      <c r="K416" s="662" t="s">
        <v>3352</v>
      </c>
      <c r="L416" s="663">
        <v>46.1</v>
      </c>
      <c r="M416" s="663">
        <v>46.1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7</v>
      </c>
      <c r="B417" s="662" t="s">
        <v>2791</v>
      </c>
      <c r="C417" s="662" t="s">
        <v>3130</v>
      </c>
      <c r="D417" s="743" t="s">
        <v>4774</v>
      </c>
      <c r="E417" s="744" t="s">
        <v>3146</v>
      </c>
      <c r="F417" s="662" t="s">
        <v>3125</v>
      </c>
      <c r="G417" s="662" t="s">
        <v>3989</v>
      </c>
      <c r="H417" s="662" t="s">
        <v>545</v>
      </c>
      <c r="I417" s="662" t="s">
        <v>3990</v>
      </c>
      <c r="J417" s="662" t="s">
        <v>3991</v>
      </c>
      <c r="K417" s="662" t="s">
        <v>3992</v>
      </c>
      <c r="L417" s="663">
        <v>90.6</v>
      </c>
      <c r="M417" s="663">
        <v>452.99999999999994</v>
      </c>
      <c r="N417" s="662">
        <v>5</v>
      </c>
      <c r="O417" s="745">
        <v>1.5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7</v>
      </c>
      <c r="B418" s="662" t="s">
        <v>2791</v>
      </c>
      <c r="C418" s="662" t="s">
        <v>3130</v>
      </c>
      <c r="D418" s="743" t="s">
        <v>4774</v>
      </c>
      <c r="E418" s="744" t="s">
        <v>3146</v>
      </c>
      <c r="F418" s="662" t="s">
        <v>3125</v>
      </c>
      <c r="G418" s="662" t="s">
        <v>3229</v>
      </c>
      <c r="H418" s="662" t="s">
        <v>635</v>
      </c>
      <c r="I418" s="662" t="s">
        <v>1988</v>
      </c>
      <c r="J418" s="662" t="s">
        <v>801</v>
      </c>
      <c r="K418" s="662" t="s">
        <v>3045</v>
      </c>
      <c r="L418" s="663">
        <v>48.42</v>
      </c>
      <c r="M418" s="663">
        <v>193.68</v>
      </c>
      <c r="N418" s="662">
        <v>4</v>
      </c>
      <c r="O418" s="745">
        <v>0.5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7</v>
      </c>
      <c r="B419" s="662" t="s">
        <v>2791</v>
      </c>
      <c r="C419" s="662" t="s">
        <v>3130</v>
      </c>
      <c r="D419" s="743" t="s">
        <v>4774</v>
      </c>
      <c r="E419" s="744" t="s">
        <v>3146</v>
      </c>
      <c r="F419" s="662" t="s">
        <v>3125</v>
      </c>
      <c r="G419" s="662" t="s">
        <v>3229</v>
      </c>
      <c r="H419" s="662" t="s">
        <v>635</v>
      </c>
      <c r="I419" s="662" t="s">
        <v>1988</v>
      </c>
      <c r="J419" s="662" t="s">
        <v>801</v>
      </c>
      <c r="K419" s="662" t="s">
        <v>3045</v>
      </c>
      <c r="L419" s="663">
        <v>36.54</v>
      </c>
      <c r="M419" s="663">
        <v>146.16</v>
      </c>
      <c r="N419" s="662">
        <v>4</v>
      </c>
      <c r="O419" s="745">
        <v>1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7</v>
      </c>
      <c r="B420" s="662" t="s">
        <v>2791</v>
      </c>
      <c r="C420" s="662" t="s">
        <v>3130</v>
      </c>
      <c r="D420" s="743" t="s">
        <v>4774</v>
      </c>
      <c r="E420" s="744" t="s">
        <v>3146</v>
      </c>
      <c r="F420" s="662" t="s">
        <v>3125</v>
      </c>
      <c r="G420" s="662" t="s">
        <v>3189</v>
      </c>
      <c r="H420" s="662" t="s">
        <v>545</v>
      </c>
      <c r="I420" s="662" t="s">
        <v>3993</v>
      </c>
      <c r="J420" s="662" t="s">
        <v>3289</v>
      </c>
      <c r="K420" s="662" t="s">
        <v>3411</v>
      </c>
      <c r="L420" s="663">
        <v>57.64</v>
      </c>
      <c r="M420" s="663">
        <v>230.56</v>
      </c>
      <c r="N420" s="662">
        <v>4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7</v>
      </c>
      <c r="B421" s="662" t="s">
        <v>2791</v>
      </c>
      <c r="C421" s="662" t="s">
        <v>3130</v>
      </c>
      <c r="D421" s="743" t="s">
        <v>4774</v>
      </c>
      <c r="E421" s="744" t="s">
        <v>3146</v>
      </c>
      <c r="F421" s="662" t="s">
        <v>3125</v>
      </c>
      <c r="G421" s="662" t="s">
        <v>3915</v>
      </c>
      <c r="H421" s="662" t="s">
        <v>545</v>
      </c>
      <c r="I421" s="662" t="s">
        <v>3994</v>
      </c>
      <c r="J421" s="662" t="s">
        <v>3995</v>
      </c>
      <c r="K421" s="662" t="s">
        <v>3996</v>
      </c>
      <c r="L421" s="663">
        <v>3354.59</v>
      </c>
      <c r="M421" s="663">
        <v>16772.95</v>
      </c>
      <c r="N421" s="662">
        <v>5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7</v>
      </c>
      <c r="B422" s="662" t="s">
        <v>2791</v>
      </c>
      <c r="C422" s="662" t="s">
        <v>3130</v>
      </c>
      <c r="D422" s="743" t="s">
        <v>4774</v>
      </c>
      <c r="E422" s="744" t="s">
        <v>3146</v>
      </c>
      <c r="F422" s="662" t="s">
        <v>3125</v>
      </c>
      <c r="G422" s="662" t="s">
        <v>3915</v>
      </c>
      <c r="H422" s="662" t="s">
        <v>545</v>
      </c>
      <c r="I422" s="662" t="s">
        <v>3997</v>
      </c>
      <c r="J422" s="662" t="s">
        <v>3922</v>
      </c>
      <c r="K422" s="662" t="s">
        <v>3998</v>
      </c>
      <c r="L422" s="663">
        <v>0</v>
      </c>
      <c r="M422" s="663">
        <v>0</v>
      </c>
      <c r="N422" s="662">
        <v>6</v>
      </c>
      <c r="O422" s="745"/>
      <c r="P422" s="663">
        <v>0</v>
      </c>
      <c r="Q422" s="678"/>
      <c r="R422" s="662">
        <v>6</v>
      </c>
      <c r="S422" s="678">
        <v>1</v>
      </c>
      <c r="T422" s="745"/>
      <c r="U422" s="701"/>
    </row>
    <row r="423" spans="1:21" ht="14.4" customHeight="1" x14ac:dyDescent="0.3">
      <c r="A423" s="661">
        <v>7</v>
      </c>
      <c r="B423" s="662" t="s">
        <v>2791</v>
      </c>
      <c r="C423" s="662" t="s">
        <v>3130</v>
      </c>
      <c r="D423" s="743" t="s">
        <v>4774</v>
      </c>
      <c r="E423" s="744" t="s">
        <v>3146</v>
      </c>
      <c r="F423" s="662" t="s">
        <v>3125</v>
      </c>
      <c r="G423" s="662" t="s">
        <v>3924</v>
      </c>
      <c r="H423" s="662" t="s">
        <v>545</v>
      </c>
      <c r="I423" s="662" t="s">
        <v>3999</v>
      </c>
      <c r="J423" s="662" t="s">
        <v>3926</v>
      </c>
      <c r="K423" s="662" t="s">
        <v>4000</v>
      </c>
      <c r="L423" s="663">
        <v>2146.12</v>
      </c>
      <c r="M423" s="663">
        <v>8584.48</v>
      </c>
      <c r="N423" s="662">
        <v>4</v>
      </c>
      <c r="O423" s="745">
        <v>1</v>
      </c>
      <c r="P423" s="663">
        <v>8584.48</v>
      </c>
      <c r="Q423" s="678">
        <v>1</v>
      </c>
      <c r="R423" s="662">
        <v>4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7</v>
      </c>
      <c r="B424" s="662" t="s">
        <v>2791</v>
      </c>
      <c r="C424" s="662" t="s">
        <v>3130</v>
      </c>
      <c r="D424" s="743" t="s">
        <v>4774</v>
      </c>
      <c r="E424" s="744" t="s">
        <v>3146</v>
      </c>
      <c r="F424" s="662" t="s">
        <v>3125</v>
      </c>
      <c r="G424" s="662" t="s">
        <v>3924</v>
      </c>
      <c r="H424" s="662" t="s">
        <v>545</v>
      </c>
      <c r="I424" s="662" t="s">
        <v>4001</v>
      </c>
      <c r="J424" s="662" t="s">
        <v>3926</v>
      </c>
      <c r="K424" s="662" t="s">
        <v>4002</v>
      </c>
      <c r="L424" s="663">
        <v>3690.52</v>
      </c>
      <c r="M424" s="663">
        <v>22143.119999999999</v>
      </c>
      <c r="N424" s="662">
        <v>6</v>
      </c>
      <c r="O424" s="745">
        <v>1</v>
      </c>
      <c r="P424" s="663">
        <v>22143.119999999999</v>
      </c>
      <c r="Q424" s="678">
        <v>1</v>
      </c>
      <c r="R424" s="662">
        <v>6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7</v>
      </c>
      <c r="B425" s="662" t="s">
        <v>2791</v>
      </c>
      <c r="C425" s="662" t="s">
        <v>3130</v>
      </c>
      <c r="D425" s="743" t="s">
        <v>4774</v>
      </c>
      <c r="E425" s="744" t="s">
        <v>3146</v>
      </c>
      <c r="F425" s="662" t="s">
        <v>3125</v>
      </c>
      <c r="G425" s="662" t="s">
        <v>3385</v>
      </c>
      <c r="H425" s="662" t="s">
        <v>545</v>
      </c>
      <c r="I425" s="662" t="s">
        <v>4003</v>
      </c>
      <c r="J425" s="662" t="s">
        <v>4004</v>
      </c>
      <c r="K425" s="662" t="s">
        <v>4005</v>
      </c>
      <c r="L425" s="663">
        <v>45.53</v>
      </c>
      <c r="M425" s="663">
        <v>91.06</v>
      </c>
      <c r="N425" s="662">
        <v>2</v>
      </c>
      <c r="O425" s="745">
        <v>1</v>
      </c>
      <c r="P425" s="663">
        <v>91.06</v>
      </c>
      <c r="Q425" s="678">
        <v>1</v>
      </c>
      <c r="R425" s="662">
        <v>2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7</v>
      </c>
      <c r="B426" s="662" t="s">
        <v>2791</v>
      </c>
      <c r="C426" s="662" t="s">
        <v>3130</v>
      </c>
      <c r="D426" s="743" t="s">
        <v>4774</v>
      </c>
      <c r="E426" s="744" t="s">
        <v>3146</v>
      </c>
      <c r="F426" s="662" t="s">
        <v>3125</v>
      </c>
      <c r="G426" s="662" t="s">
        <v>3935</v>
      </c>
      <c r="H426" s="662" t="s">
        <v>545</v>
      </c>
      <c r="I426" s="662" t="s">
        <v>3939</v>
      </c>
      <c r="J426" s="662" t="s">
        <v>3937</v>
      </c>
      <c r="K426" s="662" t="s">
        <v>3940</v>
      </c>
      <c r="L426" s="663">
        <v>0</v>
      </c>
      <c r="M426" s="663">
        <v>0</v>
      </c>
      <c r="N426" s="662">
        <v>3</v>
      </c>
      <c r="O426" s="745">
        <v>1</v>
      </c>
      <c r="P426" s="663"/>
      <c r="Q426" s="678"/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7</v>
      </c>
      <c r="B427" s="662" t="s">
        <v>2791</v>
      </c>
      <c r="C427" s="662" t="s">
        <v>3130</v>
      </c>
      <c r="D427" s="743" t="s">
        <v>4774</v>
      </c>
      <c r="E427" s="744" t="s">
        <v>3146</v>
      </c>
      <c r="F427" s="662" t="s">
        <v>3125</v>
      </c>
      <c r="G427" s="662" t="s">
        <v>3434</v>
      </c>
      <c r="H427" s="662" t="s">
        <v>545</v>
      </c>
      <c r="I427" s="662" t="s">
        <v>4006</v>
      </c>
      <c r="J427" s="662" t="s">
        <v>4007</v>
      </c>
      <c r="K427" s="662" t="s">
        <v>4008</v>
      </c>
      <c r="L427" s="663">
        <v>187.92</v>
      </c>
      <c r="M427" s="663">
        <v>375.84</v>
      </c>
      <c r="N427" s="662">
        <v>2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7</v>
      </c>
      <c r="B428" s="662" t="s">
        <v>2791</v>
      </c>
      <c r="C428" s="662" t="s">
        <v>3130</v>
      </c>
      <c r="D428" s="743" t="s">
        <v>4774</v>
      </c>
      <c r="E428" s="744" t="s">
        <v>3146</v>
      </c>
      <c r="F428" s="662" t="s">
        <v>3125</v>
      </c>
      <c r="G428" s="662" t="s">
        <v>3434</v>
      </c>
      <c r="H428" s="662" t="s">
        <v>545</v>
      </c>
      <c r="I428" s="662" t="s">
        <v>3730</v>
      </c>
      <c r="J428" s="662" t="s">
        <v>3731</v>
      </c>
      <c r="K428" s="662" t="s">
        <v>3732</v>
      </c>
      <c r="L428" s="663">
        <v>140.94999999999999</v>
      </c>
      <c r="M428" s="663">
        <v>6765.5999999999995</v>
      </c>
      <c r="N428" s="662">
        <v>48</v>
      </c>
      <c r="O428" s="745">
        <v>4.5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7</v>
      </c>
      <c r="B429" s="662" t="s">
        <v>2791</v>
      </c>
      <c r="C429" s="662" t="s">
        <v>3130</v>
      </c>
      <c r="D429" s="743" t="s">
        <v>4774</v>
      </c>
      <c r="E429" s="744" t="s">
        <v>3146</v>
      </c>
      <c r="F429" s="662" t="s">
        <v>3125</v>
      </c>
      <c r="G429" s="662" t="s">
        <v>3434</v>
      </c>
      <c r="H429" s="662" t="s">
        <v>545</v>
      </c>
      <c r="I429" s="662" t="s">
        <v>3435</v>
      </c>
      <c r="J429" s="662" t="s">
        <v>3436</v>
      </c>
      <c r="K429" s="662" t="s">
        <v>3437</v>
      </c>
      <c r="L429" s="663">
        <v>187.92</v>
      </c>
      <c r="M429" s="663">
        <v>2818.7999999999997</v>
      </c>
      <c r="N429" s="662">
        <v>15</v>
      </c>
      <c r="O429" s="745">
        <v>1.5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7</v>
      </c>
      <c r="B430" s="662" t="s">
        <v>2791</v>
      </c>
      <c r="C430" s="662" t="s">
        <v>3130</v>
      </c>
      <c r="D430" s="743" t="s">
        <v>4774</v>
      </c>
      <c r="E430" s="744" t="s">
        <v>3146</v>
      </c>
      <c r="F430" s="662" t="s">
        <v>3125</v>
      </c>
      <c r="G430" s="662" t="s">
        <v>3304</v>
      </c>
      <c r="H430" s="662" t="s">
        <v>545</v>
      </c>
      <c r="I430" s="662" t="s">
        <v>3305</v>
      </c>
      <c r="J430" s="662" t="s">
        <v>3306</v>
      </c>
      <c r="K430" s="662" t="s">
        <v>3307</v>
      </c>
      <c r="L430" s="663">
        <v>50.32</v>
      </c>
      <c r="M430" s="663">
        <v>150.96</v>
      </c>
      <c r="N430" s="662">
        <v>3</v>
      </c>
      <c r="O430" s="745">
        <v>1</v>
      </c>
      <c r="P430" s="663">
        <v>150.96</v>
      </c>
      <c r="Q430" s="678">
        <v>1</v>
      </c>
      <c r="R430" s="662">
        <v>3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7</v>
      </c>
      <c r="B431" s="662" t="s">
        <v>2791</v>
      </c>
      <c r="C431" s="662" t="s">
        <v>3130</v>
      </c>
      <c r="D431" s="743" t="s">
        <v>4774</v>
      </c>
      <c r="E431" s="744" t="s">
        <v>3146</v>
      </c>
      <c r="F431" s="662" t="s">
        <v>3125</v>
      </c>
      <c r="G431" s="662" t="s">
        <v>3304</v>
      </c>
      <c r="H431" s="662" t="s">
        <v>545</v>
      </c>
      <c r="I431" s="662" t="s">
        <v>4009</v>
      </c>
      <c r="J431" s="662" t="s">
        <v>4010</v>
      </c>
      <c r="K431" s="662" t="s">
        <v>3307</v>
      </c>
      <c r="L431" s="663">
        <v>50.32</v>
      </c>
      <c r="M431" s="663">
        <v>150.96</v>
      </c>
      <c r="N431" s="662">
        <v>3</v>
      </c>
      <c r="O431" s="745">
        <v>2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7</v>
      </c>
      <c r="B432" s="662" t="s">
        <v>2791</v>
      </c>
      <c r="C432" s="662" t="s">
        <v>3130</v>
      </c>
      <c r="D432" s="743" t="s">
        <v>4774</v>
      </c>
      <c r="E432" s="744" t="s">
        <v>3146</v>
      </c>
      <c r="F432" s="662" t="s">
        <v>3125</v>
      </c>
      <c r="G432" s="662" t="s">
        <v>3304</v>
      </c>
      <c r="H432" s="662" t="s">
        <v>545</v>
      </c>
      <c r="I432" s="662" t="s">
        <v>4011</v>
      </c>
      <c r="J432" s="662" t="s">
        <v>3306</v>
      </c>
      <c r="K432" s="662" t="s">
        <v>4012</v>
      </c>
      <c r="L432" s="663">
        <v>50.32</v>
      </c>
      <c r="M432" s="663">
        <v>201.28</v>
      </c>
      <c r="N432" s="662">
        <v>4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7</v>
      </c>
      <c r="B433" s="662" t="s">
        <v>2791</v>
      </c>
      <c r="C433" s="662" t="s">
        <v>3130</v>
      </c>
      <c r="D433" s="743" t="s">
        <v>4774</v>
      </c>
      <c r="E433" s="744" t="s">
        <v>3146</v>
      </c>
      <c r="F433" s="662" t="s">
        <v>3125</v>
      </c>
      <c r="G433" s="662" t="s">
        <v>3304</v>
      </c>
      <c r="H433" s="662" t="s">
        <v>545</v>
      </c>
      <c r="I433" s="662" t="s">
        <v>4013</v>
      </c>
      <c r="J433" s="662" t="s">
        <v>4014</v>
      </c>
      <c r="K433" s="662" t="s">
        <v>4015</v>
      </c>
      <c r="L433" s="663">
        <v>99.94</v>
      </c>
      <c r="M433" s="663">
        <v>199.88</v>
      </c>
      <c r="N433" s="662">
        <v>2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7</v>
      </c>
      <c r="B434" s="662" t="s">
        <v>2791</v>
      </c>
      <c r="C434" s="662" t="s">
        <v>3130</v>
      </c>
      <c r="D434" s="743" t="s">
        <v>4774</v>
      </c>
      <c r="E434" s="744" t="s">
        <v>3146</v>
      </c>
      <c r="F434" s="662" t="s">
        <v>3125</v>
      </c>
      <c r="G434" s="662" t="s">
        <v>3736</v>
      </c>
      <c r="H434" s="662" t="s">
        <v>545</v>
      </c>
      <c r="I434" s="662" t="s">
        <v>3737</v>
      </c>
      <c r="J434" s="662" t="s">
        <v>3738</v>
      </c>
      <c r="K434" s="662" t="s">
        <v>3739</v>
      </c>
      <c r="L434" s="663">
        <v>75.349999999999994</v>
      </c>
      <c r="M434" s="663">
        <v>75.349999999999994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7</v>
      </c>
      <c r="B435" s="662" t="s">
        <v>2791</v>
      </c>
      <c r="C435" s="662" t="s">
        <v>3130</v>
      </c>
      <c r="D435" s="743" t="s">
        <v>4774</v>
      </c>
      <c r="E435" s="744" t="s">
        <v>3146</v>
      </c>
      <c r="F435" s="662" t="s">
        <v>3125</v>
      </c>
      <c r="G435" s="662" t="s">
        <v>4016</v>
      </c>
      <c r="H435" s="662" t="s">
        <v>545</v>
      </c>
      <c r="I435" s="662" t="s">
        <v>4017</v>
      </c>
      <c r="J435" s="662" t="s">
        <v>4018</v>
      </c>
      <c r="K435" s="662" t="s">
        <v>4019</v>
      </c>
      <c r="L435" s="663">
        <v>177.82</v>
      </c>
      <c r="M435" s="663">
        <v>711.28</v>
      </c>
      <c r="N435" s="662">
        <v>4</v>
      </c>
      <c r="O435" s="745">
        <v>0.5</v>
      </c>
      <c r="P435" s="663">
        <v>711.28</v>
      </c>
      <c r="Q435" s="678">
        <v>1</v>
      </c>
      <c r="R435" s="662">
        <v>4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7</v>
      </c>
      <c r="B436" s="662" t="s">
        <v>2791</v>
      </c>
      <c r="C436" s="662" t="s">
        <v>3130</v>
      </c>
      <c r="D436" s="743" t="s">
        <v>4774</v>
      </c>
      <c r="E436" s="744" t="s">
        <v>3146</v>
      </c>
      <c r="F436" s="662" t="s">
        <v>3125</v>
      </c>
      <c r="G436" s="662" t="s">
        <v>3237</v>
      </c>
      <c r="H436" s="662" t="s">
        <v>545</v>
      </c>
      <c r="I436" s="662" t="s">
        <v>3238</v>
      </c>
      <c r="J436" s="662" t="s">
        <v>3239</v>
      </c>
      <c r="K436" s="662" t="s">
        <v>3240</v>
      </c>
      <c r="L436" s="663">
        <v>0</v>
      </c>
      <c r="M436" s="663">
        <v>0</v>
      </c>
      <c r="N436" s="662">
        <v>2</v>
      </c>
      <c r="O436" s="745">
        <v>0.5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7</v>
      </c>
      <c r="B437" s="662" t="s">
        <v>2791</v>
      </c>
      <c r="C437" s="662" t="s">
        <v>3130</v>
      </c>
      <c r="D437" s="743" t="s">
        <v>4774</v>
      </c>
      <c r="E437" s="744" t="s">
        <v>3147</v>
      </c>
      <c r="F437" s="662" t="s">
        <v>3125</v>
      </c>
      <c r="G437" s="662" t="s">
        <v>4020</v>
      </c>
      <c r="H437" s="662" t="s">
        <v>545</v>
      </c>
      <c r="I437" s="662" t="s">
        <v>4021</v>
      </c>
      <c r="J437" s="662" t="s">
        <v>4022</v>
      </c>
      <c r="K437" s="662" t="s">
        <v>4023</v>
      </c>
      <c r="L437" s="663">
        <v>61.44</v>
      </c>
      <c r="M437" s="663">
        <v>61.44</v>
      </c>
      <c r="N437" s="662">
        <v>1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7</v>
      </c>
      <c r="B438" s="662" t="s">
        <v>2791</v>
      </c>
      <c r="C438" s="662" t="s">
        <v>3130</v>
      </c>
      <c r="D438" s="743" t="s">
        <v>4774</v>
      </c>
      <c r="E438" s="744" t="s">
        <v>3147</v>
      </c>
      <c r="F438" s="662" t="s">
        <v>3125</v>
      </c>
      <c r="G438" s="662" t="s">
        <v>3229</v>
      </c>
      <c r="H438" s="662" t="s">
        <v>635</v>
      </c>
      <c r="I438" s="662" t="s">
        <v>1988</v>
      </c>
      <c r="J438" s="662" t="s">
        <v>801</v>
      </c>
      <c r="K438" s="662" t="s">
        <v>3045</v>
      </c>
      <c r="L438" s="663">
        <v>36.54</v>
      </c>
      <c r="M438" s="663">
        <v>36.54</v>
      </c>
      <c r="N438" s="662">
        <v>1</v>
      </c>
      <c r="O438" s="745">
        <v>1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7</v>
      </c>
      <c r="B439" s="662" t="s">
        <v>2791</v>
      </c>
      <c r="C439" s="662" t="s">
        <v>3130</v>
      </c>
      <c r="D439" s="743" t="s">
        <v>4774</v>
      </c>
      <c r="E439" s="744" t="s">
        <v>3148</v>
      </c>
      <c r="F439" s="662" t="s">
        <v>3125</v>
      </c>
      <c r="G439" s="662" t="s">
        <v>3698</v>
      </c>
      <c r="H439" s="662" t="s">
        <v>545</v>
      </c>
      <c r="I439" s="662" t="s">
        <v>4024</v>
      </c>
      <c r="J439" s="662" t="s">
        <v>3700</v>
      </c>
      <c r="K439" s="662" t="s">
        <v>4025</v>
      </c>
      <c r="L439" s="663">
        <v>24.35</v>
      </c>
      <c r="M439" s="663">
        <v>97.4</v>
      </c>
      <c r="N439" s="662">
        <v>4</v>
      </c>
      <c r="O439" s="745">
        <v>3.5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7</v>
      </c>
      <c r="B440" s="662" t="s">
        <v>2791</v>
      </c>
      <c r="C440" s="662" t="s">
        <v>3130</v>
      </c>
      <c r="D440" s="743" t="s">
        <v>4774</v>
      </c>
      <c r="E440" s="744" t="s">
        <v>3148</v>
      </c>
      <c r="F440" s="662" t="s">
        <v>3125</v>
      </c>
      <c r="G440" s="662" t="s">
        <v>3698</v>
      </c>
      <c r="H440" s="662" t="s">
        <v>545</v>
      </c>
      <c r="I440" s="662" t="s">
        <v>3699</v>
      </c>
      <c r="J440" s="662" t="s">
        <v>3700</v>
      </c>
      <c r="K440" s="662" t="s">
        <v>3701</v>
      </c>
      <c r="L440" s="663">
        <v>73.069999999999993</v>
      </c>
      <c r="M440" s="663">
        <v>438.41999999999996</v>
      </c>
      <c r="N440" s="662">
        <v>6</v>
      </c>
      <c r="O440" s="745">
        <v>2</v>
      </c>
      <c r="P440" s="663">
        <v>292.27999999999997</v>
      </c>
      <c r="Q440" s="678">
        <v>0.66666666666666663</v>
      </c>
      <c r="R440" s="662">
        <v>4</v>
      </c>
      <c r="S440" s="678">
        <v>0.66666666666666663</v>
      </c>
      <c r="T440" s="745">
        <v>1</v>
      </c>
      <c r="U440" s="701">
        <v>0.5</v>
      </c>
    </row>
    <row r="441" spans="1:21" ht="14.4" customHeight="1" x14ac:dyDescent="0.3">
      <c r="A441" s="661">
        <v>7</v>
      </c>
      <c r="B441" s="662" t="s">
        <v>2791</v>
      </c>
      <c r="C441" s="662" t="s">
        <v>3130</v>
      </c>
      <c r="D441" s="743" t="s">
        <v>4774</v>
      </c>
      <c r="E441" s="744" t="s">
        <v>3148</v>
      </c>
      <c r="F441" s="662" t="s">
        <v>3125</v>
      </c>
      <c r="G441" s="662" t="s">
        <v>3698</v>
      </c>
      <c r="H441" s="662" t="s">
        <v>545</v>
      </c>
      <c r="I441" s="662" t="s">
        <v>4026</v>
      </c>
      <c r="J441" s="662" t="s">
        <v>4027</v>
      </c>
      <c r="K441" s="662" t="s">
        <v>4028</v>
      </c>
      <c r="L441" s="663">
        <v>0</v>
      </c>
      <c r="M441" s="663">
        <v>0</v>
      </c>
      <c r="N441" s="662">
        <v>1</v>
      </c>
      <c r="O441" s="745">
        <v>0.5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7</v>
      </c>
      <c r="B442" s="662" t="s">
        <v>2791</v>
      </c>
      <c r="C442" s="662" t="s">
        <v>3130</v>
      </c>
      <c r="D442" s="743" t="s">
        <v>4774</v>
      </c>
      <c r="E442" s="744" t="s">
        <v>3148</v>
      </c>
      <c r="F442" s="662" t="s">
        <v>3125</v>
      </c>
      <c r="G442" s="662" t="s">
        <v>4029</v>
      </c>
      <c r="H442" s="662" t="s">
        <v>545</v>
      </c>
      <c r="I442" s="662" t="s">
        <v>4030</v>
      </c>
      <c r="J442" s="662" t="s">
        <v>4031</v>
      </c>
      <c r="K442" s="662" t="s">
        <v>4032</v>
      </c>
      <c r="L442" s="663">
        <v>55.77</v>
      </c>
      <c r="M442" s="663">
        <v>446.16</v>
      </c>
      <c r="N442" s="662">
        <v>8</v>
      </c>
      <c r="O442" s="745">
        <v>2</v>
      </c>
      <c r="P442" s="663">
        <v>446.16</v>
      </c>
      <c r="Q442" s="678">
        <v>1</v>
      </c>
      <c r="R442" s="662">
        <v>8</v>
      </c>
      <c r="S442" s="678">
        <v>1</v>
      </c>
      <c r="T442" s="745">
        <v>2</v>
      </c>
      <c r="U442" s="701">
        <v>1</v>
      </c>
    </row>
    <row r="443" spans="1:21" ht="14.4" customHeight="1" x14ac:dyDescent="0.3">
      <c r="A443" s="661">
        <v>7</v>
      </c>
      <c r="B443" s="662" t="s">
        <v>2791</v>
      </c>
      <c r="C443" s="662" t="s">
        <v>3130</v>
      </c>
      <c r="D443" s="743" t="s">
        <v>4774</v>
      </c>
      <c r="E443" s="744" t="s">
        <v>3148</v>
      </c>
      <c r="F443" s="662" t="s">
        <v>3125</v>
      </c>
      <c r="G443" s="662" t="s">
        <v>4029</v>
      </c>
      <c r="H443" s="662" t="s">
        <v>545</v>
      </c>
      <c r="I443" s="662" t="s">
        <v>4033</v>
      </c>
      <c r="J443" s="662" t="s">
        <v>4031</v>
      </c>
      <c r="K443" s="662" t="s">
        <v>4034</v>
      </c>
      <c r="L443" s="663">
        <v>0</v>
      </c>
      <c r="M443" s="663">
        <v>0</v>
      </c>
      <c r="N443" s="662">
        <v>1</v>
      </c>
      <c r="O443" s="745">
        <v>0.5</v>
      </c>
      <c r="P443" s="663">
        <v>0</v>
      </c>
      <c r="Q443" s="678"/>
      <c r="R443" s="662">
        <v>1</v>
      </c>
      <c r="S443" s="678">
        <v>1</v>
      </c>
      <c r="T443" s="745">
        <v>0.5</v>
      </c>
      <c r="U443" s="701">
        <v>1</v>
      </c>
    </row>
    <row r="444" spans="1:21" ht="14.4" customHeight="1" x14ac:dyDescent="0.3">
      <c r="A444" s="661">
        <v>7</v>
      </c>
      <c r="B444" s="662" t="s">
        <v>2791</v>
      </c>
      <c r="C444" s="662" t="s">
        <v>3130</v>
      </c>
      <c r="D444" s="743" t="s">
        <v>4774</v>
      </c>
      <c r="E444" s="744" t="s">
        <v>3148</v>
      </c>
      <c r="F444" s="662" t="s">
        <v>3125</v>
      </c>
      <c r="G444" s="662" t="s">
        <v>4029</v>
      </c>
      <c r="H444" s="662" t="s">
        <v>545</v>
      </c>
      <c r="I444" s="662" t="s">
        <v>4035</v>
      </c>
      <c r="J444" s="662" t="s">
        <v>4031</v>
      </c>
      <c r="K444" s="662" t="s">
        <v>4036</v>
      </c>
      <c r="L444" s="663">
        <v>0</v>
      </c>
      <c r="M444" s="663">
        <v>0</v>
      </c>
      <c r="N444" s="662">
        <v>1</v>
      </c>
      <c r="O444" s="745">
        <v>1</v>
      </c>
      <c r="P444" s="663">
        <v>0</v>
      </c>
      <c r="Q444" s="678"/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7</v>
      </c>
      <c r="B445" s="662" t="s">
        <v>2791</v>
      </c>
      <c r="C445" s="662" t="s">
        <v>3130</v>
      </c>
      <c r="D445" s="743" t="s">
        <v>4774</v>
      </c>
      <c r="E445" s="744" t="s">
        <v>3148</v>
      </c>
      <c r="F445" s="662" t="s">
        <v>3125</v>
      </c>
      <c r="G445" s="662" t="s">
        <v>4037</v>
      </c>
      <c r="H445" s="662" t="s">
        <v>545</v>
      </c>
      <c r="I445" s="662" t="s">
        <v>4038</v>
      </c>
      <c r="J445" s="662" t="s">
        <v>4039</v>
      </c>
      <c r="K445" s="662" t="s">
        <v>4040</v>
      </c>
      <c r="L445" s="663">
        <v>0</v>
      </c>
      <c r="M445" s="663">
        <v>0</v>
      </c>
      <c r="N445" s="662">
        <v>1</v>
      </c>
      <c r="O445" s="745">
        <v>0.5</v>
      </c>
      <c r="P445" s="663">
        <v>0</v>
      </c>
      <c r="Q445" s="678"/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7</v>
      </c>
      <c r="B446" s="662" t="s">
        <v>2791</v>
      </c>
      <c r="C446" s="662" t="s">
        <v>3130</v>
      </c>
      <c r="D446" s="743" t="s">
        <v>4774</v>
      </c>
      <c r="E446" s="744" t="s">
        <v>3148</v>
      </c>
      <c r="F446" s="662" t="s">
        <v>3125</v>
      </c>
      <c r="G446" s="662" t="s">
        <v>3210</v>
      </c>
      <c r="H446" s="662" t="s">
        <v>545</v>
      </c>
      <c r="I446" s="662" t="s">
        <v>956</v>
      </c>
      <c r="J446" s="662" t="s">
        <v>3211</v>
      </c>
      <c r="K446" s="662" t="s">
        <v>3212</v>
      </c>
      <c r="L446" s="663">
        <v>0</v>
      </c>
      <c r="M446" s="663">
        <v>0</v>
      </c>
      <c r="N446" s="662">
        <v>4</v>
      </c>
      <c r="O446" s="745">
        <v>2.5</v>
      </c>
      <c r="P446" s="663">
        <v>0</v>
      </c>
      <c r="Q446" s="678"/>
      <c r="R446" s="662">
        <v>2</v>
      </c>
      <c r="S446" s="678">
        <v>0.5</v>
      </c>
      <c r="T446" s="745">
        <v>1</v>
      </c>
      <c r="U446" s="701">
        <v>0.4</v>
      </c>
    </row>
    <row r="447" spans="1:21" ht="14.4" customHeight="1" x14ac:dyDescent="0.3">
      <c r="A447" s="661">
        <v>7</v>
      </c>
      <c r="B447" s="662" t="s">
        <v>2791</v>
      </c>
      <c r="C447" s="662" t="s">
        <v>3130</v>
      </c>
      <c r="D447" s="743" t="s">
        <v>4774</v>
      </c>
      <c r="E447" s="744" t="s">
        <v>3148</v>
      </c>
      <c r="F447" s="662" t="s">
        <v>3125</v>
      </c>
      <c r="G447" s="662" t="s">
        <v>3210</v>
      </c>
      <c r="H447" s="662" t="s">
        <v>545</v>
      </c>
      <c r="I447" s="662" t="s">
        <v>960</v>
      </c>
      <c r="J447" s="662" t="s">
        <v>961</v>
      </c>
      <c r="K447" s="662" t="s">
        <v>3416</v>
      </c>
      <c r="L447" s="663">
        <v>0</v>
      </c>
      <c r="M447" s="663">
        <v>0</v>
      </c>
      <c r="N447" s="662">
        <v>2</v>
      </c>
      <c r="O447" s="745">
        <v>0.5</v>
      </c>
      <c r="P447" s="663">
        <v>0</v>
      </c>
      <c r="Q447" s="678"/>
      <c r="R447" s="662">
        <v>2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7</v>
      </c>
      <c r="B448" s="662" t="s">
        <v>2791</v>
      </c>
      <c r="C448" s="662" t="s">
        <v>3130</v>
      </c>
      <c r="D448" s="743" t="s">
        <v>4774</v>
      </c>
      <c r="E448" s="744" t="s">
        <v>3148</v>
      </c>
      <c r="F448" s="662" t="s">
        <v>3125</v>
      </c>
      <c r="G448" s="662" t="s">
        <v>3210</v>
      </c>
      <c r="H448" s="662" t="s">
        <v>545</v>
      </c>
      <c r="I448" s="662" t="s">
        <v>3964</v>
      </c>
      <c r="J448" s="662" t="s">
        <v>961</v>
      </c>
      <c r="K448" s="662" t="s">
        <v>3416</v>
      </c>
      <c r="L448" s="663">
        <v>0</v>
      </c>
      <c r="M448" s="663">
        <v>0</v>
      </c>
      <c r="N448" s="662">
        <v>2</v>
      </c>
      <c r="O448" s="745">
        <v>0.5</v>
      </c>
      <c r="P448" s="663">
        <v>0</v>
      </c>
      <c r="Q448" s="678"/>
      <c r="R448" s="662">
        <v>2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7</v>
      </c>
      <c r="B449" s="662" t="s">
        <v>2791</v>
      </c>
      <c r="C449" s="662" t="s">
        <v>3130</v>
      </c>
      <c r="D449" s="743" t="s">
        <v>4774</v>
      </c>
      <c r="E449" s="744" t="s">
        <v>3148</v>
      </c>
      <c r="F449" s="662" t="s">
        <v>3125</v>
      </c>
      <c r="G449" s="662" t="s">
        <v>3863</v>
      </c>
      <c r="H449" s="662" t="s">
        <v>635</v>
      </c>
      <c r="I449" s="662" t="s">
        <v>3864</v>
      </c>
      <c r="J449" s="662" t="s">
        <v>3865</v>
      </c>
      <c r="K449" s="662" t="s">
        <v>3866</v>
      </c>
      <c r="L449" s="663">
        <v>754.04</v>
      </c>
      <c r="M449" s="663">
        <v>18851</v>
      </c>
      <c r="N449" s="662">
        <v>25</v>
      </c>
      <c r="O449" s="745">
        <v>11</v>
      </c>
      <c r="P449" s="663">
        <v>11310.599999999999</v>
      </c>
      <c r="Q449" s="678">
        <v>0.6</v>
      </c>
      <c r="R449" s="662">
        <v>15</v>
      </c>
      <c r="S449" s="678">
        <v>0.6</v>
      </c>
      <c r="T449" s="745">
        <v>7</v>
      </c>
      <c r="U449" s="701">
        <v>0.63636363636363635</v>
      </c>
    </row>
    <row r="450" spans="1:21" ht="14.4" customHeight="1" x14ac:dyDescent="0.3">
      <c r="A450" s="661">
        <v>7</v>
      </c>
      <c r="B450" s="662" t="s">
        <v>2791</v>
      </c>
      <c r="C450" s="662" t="s">
        <v>3130</v>
      </c>
      <c r="D450" s="743" t="s">
        <v>4774</v>
      </c>
      <c r="E450" s="744" t="s">
        <v>3148</v>
      </c>
      <c r="F450" s="662" t="s">
        <v>3125</v>
      </c>
      <c r="G450" s="662" t="s">
        <v>3863</v>
      </c>
      <c r="H450" s="662" t="s">
        <v>635</v>
      </c>
      <c r="I450" s="662" t="s">
        <v>4041</v>
      </c>
      <c r="J450" s="662" t="s">
        <v>3865</v>
      </c>
      <c r="K450" s="662" t="s">
        <v>4042</v>
      </c>
      <c r="L450" s="663">
        <v>1131.06</v>
      </c>
      <c r="M450" s="663">
        <v>36193.919999999998</v>
      </c>
      <c r="N450" s="662">
        <v>32</v>
      </c>
      <c r="O450" s="745">
        <v>5</v>
      </c>
      <c r="P450" s="663">
        <v>22621.200000000001</v>
      </c>
      <c r="Q450" s="678">
        <v>0.625</v>
      </c>
      <c r="R450" s="662">
        <v>20</v>
      </c>
      <c r="S450" s="678">
        <v>0.625</v>
      </c>
      <c r="T450" s="745">
        <v>3</v>
      </c>
      <c r="U450" s="701">
        <v>0.6</v>
      </c>
    </row>
    <row r="451" spans="1:21" ht="14.4" customHeight="1" x14ac:dyDescent="0.3">
      <c r="A451" s="661">
        <v>7</v>
      </c>
      <c r="B451" s="662" t="s">
        <v>2791</v>
      </c>
      <c r="C451" s="662" t="s">
        <v>3130</v>
      </c>
      <c r="D451" s="743" t="s">
        <v>4774</v>
      </c>
      <c r="E451" s="744" t="s">
        <v>3148</v>
      </c>
      <c r="F451" s="662" t="s">
        <v>3125</v>
      </c>
      <c r="G451" s="662" t="s">
        <v>3863</v>
      </c>
      <c r="H451" s="662" t="s">
        <v>635</v>
      </c>
      <c r="I451" s="662" t="s">
        <v>3973</v>
      </c>
      <c r="J451" s="662" t="s">
        <v>3865</v>
      </c>
      <c r="K451" s="662" t="s">
        <v>3974</v>
      </c>
      <c r="L451" s="663">
        <v>1508.08</v>
      </c>
      <c r="M451" s="663">
        <v>72387.839999999982</v>
      </c>
      <c r="N451" s="662">
        <v>48</v>
      </c>
      <c r="O451" s="745">
        <v>8</v>
      </c>
      <c r="P451" s="663">
        <v>63339.359999999986</v>
      </c>
      <c r="Q451" s="678">
        <v>0.875</v>
      </c>
      <c r="R451" s="662">
        <v>42</v>
      </c>
      <c r="S451" s="678">
        <v>0.875</v>
      </c>
      <c r="T451" s="745">
        <v>7</v>
      </c>
      <c r="U451" s="701">
        <v>0.875</v>
      </c>
    </row>
    <row r="452" spans="1:21" ht="14.4" customHeight="1" x14ac:dyDescent="0.3">
      <c r="A452" s="661">
        <v>7</v>
      </c>
      <c r="B452" s="662" t="s">
        <v>2791</v>
      </c>
      <c r="C452" s="662" t="s">
        <v>3130</v>
      </c>
      <c r="D452" s="743" t="s">
        <v>4774</v>
      </c>
      <c r="E452" s="744" t="s">
        <v>3148</v>
      </c>
      <c r="F452" s="662" t="s">
        <v>3125</v>
      </c>
      <c r="G452" s="662" t="s">
        <v>3863</v>
      </c>
      <c r="H452" s="662" t="s">
        <v>545</v>
      </c>
      <c r="I452" s="662" t="s">
        <v>3975</v>
      </c>
      <c r="J452" s="662" t="s">
        <v>3976</v>
      </c>
      <c r="K452" s="662" t="s">
        <v>3866</v>
      </c>
      <c r="L452" s="663">
        <v>646.32000000000005</v>
      </c>
      <c r="M452" s="663">
        <v>9048.48</v>
      </c>
      <c r="N452" s="662">
        <v>14</v>
      </c>
      <c r="O452" s="745">
        <v>4</v>
      </c>
      <c r="P452" s="663">
        <v>9048.48</v>
      </c>
      <c r="Q452" s="678">
        <v>1</v>
      </c>
      <c r="R452" s="662">
        <v>14</v>
      </c>
      <c r="S452" s="678">
        <v>1</v>
      </c>
      <c r="T452" s="745">
        <v>4</v>
      </c>
      <c r="U452" s="701">
        <v>1</v>
      </c>
    </row>
    <row r="453" spans="1:21" ht="14.4" customHeight="1" x14ac:dyDescent="0.3">
      <c r="A453" s="661">
        <v>7</v>
      </c>
      <c r="B453" s="662" t="s">
        <v>2791</v>
      </c>
      <c r="C453" s="662" t="s">
        <v>3130</v>
      </c>
      <c r="D453" s="743" t="s">
        <v>4774</v>
      </c>
      <c r="E453" s="744" t="s">
        <v>3148</v>
      </c>
      <c r="F453" s="662" t="s">
        <v>3125</v>
      </c>
      <c r="G453" s="662" t="s">
        <v>3256</v>
      </c>
      <c r="H453" s="662" t="s">
        <v>635</v>
      </c>
      <c r="I453" s="662" t="s">
        <v>2059</v>
      </c>
      <c r="J453" s="662" t="s">
        <v>2060</v>
      </c>
      <c r="K453" s="662" t="s">
        <v>2929</v>
      </c>
      <c r="L453" s="663">
        <v>65.989999999999995</v>
      </c>
      <c r="M453" s="663">
        <v>131.97999999999999</v>
      </c>
      <c r="N453" s="662">
        <v>2</v>
      </c>
      <c r="O453" s="745">
        <v>1</v>
      </c>
      <c r="P453" s="663">
        <v>65.989999999999995</v>
      </c>
      <c r="Q453" s="678">
        <v>0.5</v>
      </c>
      <c r="R453" s="662">
        <v>1</v>
      </c>
      <c r="S453" s="678">
        <v>0.5</v>
      </c>
      <c r="T453" s="745">
        <v>0.5</v>
      </c>
      <c r="U453" s="701">
        <v>0.5</v>
      </c>
    </row>
    <row r="454" spans="1:21" ht="14.4" customHeight="1" x14ac:dyDescent="0.3">
      <c r="A454" s="661">
        <v>7</v>
      </c>
      <c r="B454" s="662" t="s">
        <v>2791</v>
      </c>
      <c r="C454" s="662" t="s">
        <v>3130</v>
      </c>
      <c r="D454" s="743" t="s">
        <v>4774</v>
      </c>
      <c r="E454" s="744" t="s">
        <v>3148</v>
      </c>
      <c r="F454" s="662" t="s">
        <v>3125</v>
      </c>
      <c r="G454" s="662" t="s">
        <v>3256</v>
      </c>
      <c r="H454" s="662" t="s">
        <v>635</v>
      </c>
      <c r="I454" s="662" t="s">
        <v>2059</v>
      </c>
      <c r="J454" s="662" t="s">
        <v>2060</v>
      </c>
      <c r="K454" s="662" t="s">
        <v>2929</v>
      </c>
      <c r="L454" s="663">
        <v>42.57</v>
      </c>
      <c r="M454" s="663">
        <v>1447.3800000000006</v>
      </c>
      <c r="N454" s="662">
        <v>34</v>
      </c>
      <c r="O454" s="745">
        <v>9.5</v>
      </c>
      <c r="P454" s="663">
        <v>1362.2400000000005</v>
      </c>
      <c r="Q454" s="678">
        <v>0.94117647058823528</v>
      </c>
      <c r="R454" s="662">
        <v>32</v>
      </c>
      <c r="S454" s="678">
        <v>0.94117647058823528</v>
      </c>
      <c r="T454" s="745">
        <v>9</v>
      </c>
      <c r="U454" s="701">
        <v>0.94736842105263153</v>
      </c>
    </row>
    <row r="455" spans="1:21" ht="14.4" customHeight="1" x14ac:dyDescent="0.3">
      <c r="A455" s="661">
        <v>7</v>
      </c>
      <c r="B455" s="662" t="s">
        <v>2791</v>
      </c>
      <c r="C455" s="662" t="s">
        <v>3130</v>
      </c>
      <c r="D455" s="743" t="s">
        <v>4774</v>
      </c>
      <c r="E455" s="744" t="s">
        <v>3148</v>
      </c>
      <c r="F455" s="662" t="s">
        <v>3125</v>
      </c>
      <c r="G455" s="662" t="s">
        <v>3256</v>
      </c>
      <c r="H455" s="662" t="s">
        <v>545</v>
      </c>
      <c r="I455" s="662" t="s">
        <v>4043</v>
      </c>
      <c r="J455" s="662" t="s">
        <v>2060</v>
      </c>
      <c r="K455" s="662" t="s">
        <v>3557</v>
      </c>
      <c r="L455" s="663">
        <v>0</v>
      </c>
      <c r="M455" s="663">
        <v>0</v>
      </c>
      <c r="N455" s="662">
        <v>1</v>
      </c>
      <c r="O455" s="745">
        <v>1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7</v>
      </c>
      <c r="B456" s="662" t="s">
        <v>2791</v>
      </c>
      <c r="C456" s="662" t="s">
        <v>3130</v>
      </c>
      <c r="D456" s="743" t="s">
        <v>4774</v>
      </c>
      <c r="E456" s="744" t="s">
        <v>3148</v>
      </c>
      <c r="F456" s="662" t="s">
        <v>3125</v>
      </c>
      <c r="G456" s="662" t="s">
        <v>3256</v>
      </c>
      <c r="H456" s="662" t="s">
        <v>635</v>
      </c>
      <c r="I456" s="662" t="s">
        <v>2116</v>
      </c>
      <c r="J456" s="662" t="s">
        <v>2117</v>
      </c>
      <c r="K456" s="662" t="s">
        <v>2948</v>
      </c>
      <c r="L456" s="663">
        <v>85.16</v>
      </c>
      <c r="M456" s="663">
        <v>255.48</v>
      </c>
      <c r="N456" s="662">
        <v>3</v>
      </c>
      <c r="O456" s="745">
        <v>0.5</v>
      </c>
      <c r="P456" s="663">
        <v>255.48</v>
      </c>
      <c r="Q456" s="678">
        <v>1</v>
      </c>
      <c r="R456" s="662">
        <v>3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7</v>
      </c>
      <c r="B457" s="662" t="s">
        <v>2791</v>
      </c>
      <c r="C457" s="662" t="s">
        <v>3130</v>
      </c>
      <c r="D457" s="743" t="s">
        <v>4774</v>
      </c>
      <c r="E457" s="744" t="s">
        <v>3148</v>
      </c>
      <c r="F457" s="662" t="s">
        <v>3125</v>
      </c>
      <c r="G457" s="662" t="s">
        <v>3256</v>
      </c>
      <c r="H457" s="662" t="s">
        <v>545</v>
      </c>
      <c r="I457" s="662" t="s">
        <v>4044</v>
      </c>
      <c r="J457" s="662" t="s">
        <v>2060</v>
      </c>
      <c r="K457" s="662" t="s">
        <v>3116</v>
      </c>
      <c r="L457" s="663">
        <v>0</v>
      </c>
      <c r="M457" s="663">
        <v>0</v>
      </c>
      <c r="N457" s="662">
        <v>2</v>
      </c>
      <c r="O457" s="745">
        <v>0.5</v>
      </c>
      <c r="P457" s="663">
        <v>0</v>
      </c>
      <c r="Q457" s="678"/>
      <c r="R457" s="662">
        <v>2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7</v>
      </c>
      <c r="B458" s="662" t="s">
        <v>2791</v>
      </c>
      <c r="C458" s="662" t="s">
        <v>3130</v>
      </c>
      <c r="D458" s="743" t="s">
        <v>4774</v>
      </c>
      <c r="E458" s="744" t="s">
        <v>3148</v>
      </c>
      <c r="F458" s="662" t="s">
        <v>3125</v>
      </c>
      <c r="G458" s="662" t="s">
        <v>3417</v>
      </c>
      <c r="H458" s="662" t="s">
        <v>545</v>
      </c>
      <c r="I458" s="662" t="s">
        <v>4045</v>
      </c>
      <c r="J458" s="662" t="s">
        <v>3419</v>
      </c>
      <c r="K458" s="662" t="s">
        <v>4046</v>
      </c>
      <c r="L458" s="663">
        <v>0</v>
      </c>
      <c r="M458" s="663">
        <v>0</v>
      </c>
      <c r="N458" s="662">
        <v>2</v>
      </c>
      <c r="O458" s="745">
        <v>1.5</v>
      </c>
      <c r="P458" s="663">
        <v>0</v>
      </c>
      <c r="Q458" s="678"/>
      <c r="R458" s="662">
        <v>1</v>
      </c>
      <c r="S458" s="678">
        <v>0.5</v>
      </c>
      <c r="T458" s="745">
        <v>1</v>
      </c>
      <c r="U458" s="701">
        <v>0.66666666666666663</v>
      </c>
    </row>
    <row r="459" spans="1:21" ht="14.4" customHeight="1" x14ac:dyDescent="0.3">
      <c r="A459" s="661">
        <v>7</v>
      </c>
      <c r="B459" s="662" t="s">
        <v>2791</v>
      </c>
      <c r="C459" s="662" t="s">
        <v>3130</v>
      </c>
      <c r="D459" s="743" t="s">
        <v>4774</v>
      </c>
      <c r="E459" s="744" t="s">
        <v>3148</v>
      </c>
      <c r="F459" s="662" t="s">
        <v>3125</v>
      </c>
      <c r="G459" s="662" t="s">
        <v>3417</v>
      </c>
      <c r="H459" s="662" t="s">
        <v>545</v>
      </c>
      <c r="I459" s="662" t="s">
        <v>4047</v>
      </c>
      <c r="J459" s="662" t="s">
        <v>3419</v>
      </c>
      <c r="K459" s="662" t="s">
        <v>4046</v>
      </c>
      <c r="L459" s="663">
        <v>140.94999999999999</v>
      </c>
      <c r="M459" s="663">
        <v>422.84999999999997</v>
      </c>
      <c r="N459" s="662">
        <v>3</v>
      </c>
      <c r="O459" s="745">
        <v>0.5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7</v>
      </c>
      <c r="B460" s="662" t="s">
        <v>2791</v>
      </c>
      <c r="C460" s="662" t="s">
        <v>3130</v>
      </c>
      <c r="D460" s="743" t="s">
        <v>4774</v>
      </c>
      <c r="E460" s="744" t="s">
        <v>3148</v>
      </c>
      <c r="F460" s="662" t="s">
        <v>3125</v>
      </c>
      <c r="G460" s="662" t="s">
        <v>3417</v>
      </c>
      <c r="H460" s="662" t="s">
        <v>545</v>
      </c>
      <c r="I460" s="662" t="s">
        <v>3418</v>
      </c>
      <c r="J460" s="662" t="s">
        <v>3419</v>
      </c>
      <c r="K460" s="662" t="s">
        <v>3420</v>
      </c>
      <c r="L460" s="663">
        <v>0</v>
      </c>
      <c r="M460" s="663">
        <v>0</v>
      </c>
      <c r="N460" s="662">
        <v>1</v>
      </c>
      <c r="O460" s="745">
        <v>0.5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7</v>
      </c>
      <c r="B461" s="662" t="s">
        <v>2791</v>
      </c>
      <c r="C461" s="662" t="s">
        <v>3130</v>
      </c>
      <c r="D461" s="743" t="s">
        <v>4774</v>
      </c>
      <c r="E461" s="744" t="s">
        <v>3148</v>
      </c>
      <c r="F461" s="662" t="s">
        <v>3125</v>
      </c>
      <c r="G461" s="662" t="s">
        <v>3263</v>
      </c>
      <c r="H461" s="662" t="s">
        <v>545</v>
      </c>
      <c r="I461" s="662" t="s">
        <v>3264</v>
      </c>
      <c r="J461" s="662" t="s">
        <v>3265</v>
      </c>
      <c r="K461" s="662" t="s">
        <v>3266</v>
      </c>
      <c r="L461" s="663">
        <v>29.13</v>
      </c>
      <c r="M461" s="663">
        <v>640.86</v>
      </c>
      <c r="N461" s="662">
        <v>22</v>
      </c>
      <c r="O461" s="745">
        <v>4</v>
      </c>
      <c r="P461" s="663">
        <v>291.3</v>
      </c>
      <c r="Q461" s="678">
        <v>0.45454545454545453</v>
      </c>
      <c r="R461" s="662">
        <v>10</v>
      </c>
      <c r="S461" s="678">
        <v>0.45454545454545453</v>
      </c>
      <c r="T461" s="745">
        <v>2</v>
      </c>
      <c r="U461" s="701">
        <v>0.5</v>
      </c>
    </row>
    <row r="462" spans="1:21" ht="14.4" customHeight="1" x14ac:dyDescent="0.3">
      <c r="A462" s="661">
        <v>7</v>
      </c>
      <c r="B462" s="662" t="s">
        <v>2791</v>
      </c>
      <c r="C462" s="662" t="s">
        <v>3130</v>
      </c>
      <c r="D462" s="743" t="s">
        <v>4774</v>
      </c>
      <c r="E462" s="744" t="s">
        <v>3148</v>
      </c>
      <c r="F462" s="662" t="s">
        <v>3125</v>
      </c>
      <c r="G462" s="662" t="s">
        <v>3263</v>
      </c>
      <c r="H462" s="662" t="s">
        <v>545</v>
      </c>
      <c r="I462" s="662" t="s">
        <v>3264</v>
      </c>
      <c r="J462" s="662" t="s">
        <v>3265</v>
      </c>
      <c r="K462" s="662" t="s">
        <v>3266</v>
      </c>
      <c r="L462" s="663">
        <v>24.68</v>
      </c>
      <c r="M462" s="663">
        <v>271.48</v>
      </c>
      <c r="N462" s="662">
        <v>11</v>
      </c>
      <c r="O462" s="745">
        <v>4.5</v>
      </c>
      <c r="P462" s="663">
        <v>172.76</v>
      </c>
      <c r="Q462" s="678">
        <v>0.63636363636363624</v>
      </c>
      <c r="R462" s="662">
        <v>7</v>
      </c>
      <c r="S462" s="678">
        <v>0.63636363636363635</v>
      </c>
      <c r="T462" s="745">
        <v>3</v>
      </c>
      <c r="U462" s="701">
        <v>0.66666666666666663</v>
      </c>
    </row>
    <row r="463" spans="1:21" ht="14.4" customHeight="1" x14ac:dyDescent="0.3">
      <c r="A463" s="661">
        <v>7</v>
      </c>
      <c r="B463" s="662" t="s">
        <v>2791</v>
      </c>
      <c r="C463" s="662" t="s">
        <v>3130</v>
      </c>
      <c r="D463" s="743" t="s">
        <v>4774</v>
      </c>
      <c r="E463" s="744" t="s">
        <v>3148</v>
      </c>
      <c r="F463" s="662" t="s">
        <v>3125</v>
      </c>
      <c r="G463" s="662" t="s">
        <v>3263</v>
      </c>
      <c r="H463" s="662" t="s">
        <v>545</v>
      </c>
      <c r="I463" s="662" t="s">
        <v>3980</v>
      </c>
      <c r="J463" s="662" t="s">
        <v>3981</v>
      </c>
      <c r="K463" s="662" t="s">
        <v>3982</v>
      </c>
      <c r="L463" s="663">
        <v>80.319999999999993</v>
      </c>
      <c r="M463" s="663">
        <v>240.95999999999998</v>
      </c>
      <c r="N463" s="662">
        <v>3</v>
      </c>
      <c r="O463" s="745">
        <v>1</v>
      </c>
      <c r="P463" s="663">
        <v>240.95999999999998</v>
      </c>
      <c r="Q463" s="678">
        <v>1</v>
      </c>
      <c r="R463" s="662">
        <v>3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7</v>
      </c>
      <c r="B464" s="662" t="s">
        <v>2791</v>
      </c>
      <c r="C464" s="662" t="s">
        <v>3130</v>
      </c>
      <c r="D464" s="743" t="s">
        <v>4774</v>
      </c>
      <c r="E464" s="744" t="s">
        <v>3148</v>
      </c>
      <c r="F464" s="662" t="s">
        <v>3125</v>
      </c>
      <c r="G464" s="662" t="s">
        <v>3530</v>
      </c>
      <c r="H464" s="662" t="s">
        <v>545</v>
      </c>
      <c r="I464" s="662" t="s">
        <v>3531</v>
      </c>
      <c r="J464" s="662" t="s">
        <v>3532</v>
      </c>
      <c r="K464" s="662" t="s">
        <v>3533</v>
      </c>
      <c r="L464" s="663">
        <v>44.28</v>
      </c>
      <c r="M464" s="663">
        <v>44.28</v>
      </c>
      <c r="N464" s="662">
        <v>1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7</v>
      </c>
      <c r="B465" s="662" t="s">
        <v>2791</v>
      </c>
      <c r="C465" s="662" t="s">
        <v>3130</v>
      </c>
      <c r="D465" s="743" t="s">
        <v>4774</v>
      </c>
      <c r="E465" s="744" t="s">
        <v>3148</v>
      </c>
      <c r="F465" s="662" t="s">
        <v>3125</v>
      </c>
      <c r="G465" s="662" t="s">
        <v>4048</v>
      </c>
      <c r="H465" s="662" t="s">
        <v>545</v>
      </c>
      <c r="I465" s="662" t="s">
        <v>4049</v>
      </c>
      <c r="J465" s="662" t="s">
        <v>4050</v>
      </c>
      <c r="K465" s="662" t="s">
        <v>4051</v>
      </c>
      <c r="L465" s="663">
        <v>79.48</v>
      </c>
      <c r="M465" s="663">
        <v>79.48</v>
      </c>
      <c r="N465" s="662">
        <v>1</v>
      </c>
      <c r="O465" s="745">
        <v>1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7</v>
      </c>
      <c r="B466" s="662" t="s">
        <v>2791</v>
      </c>
      <c r="C466" s="662" t="s">
        <v>3130</v>
      </c>
      <c r="D466" s="743" t="s">
        <v>4774</v>
      </c>
      <c r="E466" s="744" t="s">
        <v>3148</v>
      </c>
      <c r="F466" s="662" t="s">
        <v>3125</v>
      </c>
      <c r="G466" s="662" t="s">
        <v>3867</v>
      </c>
      <c r="H466" s="662" t="s">
        <v>545</v>
      </c>
      <c r="I466" s="662" t="s">
        <v>3983</v>
      </c>
      <c r="J466" s="662" t="s">
        <v>3877</v>
      </c>
      <c r="K466" s="662" t="s">
        <v>3984</v>
      </c>
      <c r="L466" s="663">
        <v>232.68</v>
      </c>
      <c r="M466" s="663">
        <v>9539.880000000001</v>
      </c>
      <c r="N466" s="662">
        <v>41</v>
      </c>
      <c r="O466" s="745">
        <v>9</v>
      </c>
      <c r="P466" s="663">
        <v>8143.8000000000011</v>
      </c>
      <c r="Q466" s="678">
        <v>0.85365853658536583</v>
      </c>
      <c r="R466" s="662">
        <v>35</v>
      </c>
      <c r="S466" s="678">
        <v>0.85365853658536583</v>
      </c>
      <c r="T466" s="745">
        <v>8</v>
      </c>
      <c r="U466" s="701">
        <v>0.88888888888888884</v>
      </c>
    </row>
    <row r="467" spans="1:21" ht="14.4" customHeight="1" x14ac:dyDescent="0.3">
      <c r="A467" s="661">
        <v>7</v>
      </c>
      <c r="B467" s="662" t="s">
        <v>2791</v>
      </c>
      <c r="C467" s="662" t="s">
        <v>3130</v>
      </c>
      <c r="D467" s="743" t="s">
        <v>4774</v>
      </c>
      <c r="E467" s="744" t="s">
        <v>3148</v>
      </c>
      <c r="F467" s="662" t="s">
        <v>3125</v>
      </c>
      <c r="G467" s="662" t="s">
        <v>3867</v>
      </c>
      <c r="H467" s="662" t="s">
        <v>545</v>
      </c>
      <c r="I467" s="662" t="s">
        <v>4052</v>
      </c>
      <c r="J467" s="662" t="s">
        <v>3869</v>
      </c>
      <c r="K467" s="662" t="s">
        <v>4053</v>
      </c>
      <c r="L467" s="663">
        <v>969.48</v>
      </c>
      <c r="M467" s="663">
        <v>5816.88</v>
      </c>
      <c r="N467" s="662">
        <v>6</v>
      </c>
      <c r="O467" s="745">
        <v>1</v>
      </c>
      <c r="P467" s="663">
        <v>5816.88</v>
      </c>
      <c r="Q467" s="678">
        <v>1</v>
      </c>
      <c r="R467" s="662">
        <v>6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7</v>
      </c>
      <c r="B468" s="662" t="s">
        <v>2791</v>
      </c>
      <c r="C468" s="662" t="s">
        <v>3130</v>
      </c>
      <c r="D468" s="743" t="s">
        <v>4774</v>
      </c>
      <c r="E468" s="744" t="s">
        <v>3148</v>
      </c>
      <c r="F468" s="662" t="s">
        <v>3125</v>
      </c>
      <c r="G468" s="662" t="s">
        <v>3867</v>
      </c>
      <c r="H468" s="662" t="s">
        <v>545</v>
      </c>
      <c r="I468" s="662" t="s">
        <v>3873</v>
      </c>
      <c r="J468" s="662" t="s">
        <v>3874</v>
      </c>
      <c r="K468" s="662" t="s">
        <v>3875</v>
      </c>
      <c r="L468" s="663">
        <v>5322.08</v>
      </c>
      <c r="M468" s="663">
        <v>31932.48</v>
      </c>
      <c r="N468" s="662">
        <v>6</v>
      </c>
      <c r="O468" s="745">
        <v>3</v>
      </c>
      <c r="P468" s="663">
        <v>31932.48</v>
      </c>
      <c r="Q468" s="678">
        <v>1</v>
      </c>
      <c r="R468" s="662">
        <v>6</v>
      </c>
      <c r="S468" s="678">
        <v>1</v>
      </c>
      <c r="T468" s="745">
        <v>3</v>
      </c>
      <c r="U468" s="701">
        <v>1</v>
      </c>
    </row>
    <row r="469" spans="1:21" ht="14.4" customHeight="1" x14ac:dyDescent="0.3">
      <c r="A469" s="661">
        <v>7</v>
      </c>
      <c r="B469" s="662" t="s">
        <v>2791</v>
      </c>
      <c r="C469" s="662" t="s">
        <v>3130</v>
      </c>
      <c r="D469" s="743" t="s">
        <v>4774</v>
      </c>
      <c r="E469" s="744" t="s">
        <v>3148</v>
      </c>
      <c r="F469" s="662" t="s">
        <v>3125</v>
      </c>
      <c r="G469" s="662" t="s">
        <v>3867</v>
      </c>
      <c r="H469" s="662" t="s">
        <v>545</v>
      </c>
      <c r="I469" s="662" t="s">
        <v>4054</v>
      </c>
      <c r="J469" s="662" t="s">
        <v>3874</v>
      </c>
      <c r="K469" s="662" t="s">
        <v>4055</v>
      </c>
      <c r="L469" s="663">
        <v>5322.08</v>
      </c>
      <c r="M469" s="663">
        <v>15966.24</v>
      </c>
      <c r="N469" s="662">
        <v>3</v>
      </c>
      <c r="O469" s="745">
        <v>2</v>
      </c>
      <c r="P469" s="663">
        <v>15966.24</v>
      </c>
      <c r="Q469" s="678">
        <v>1</v>
      </c>
      <c r="R469" s="662">
        <v>3</v>
      </c>
      <c r="S469" s="678">
        <v>1</v>
      </c>
      <c r="T469" s="745">
        <v>2</v>
      </c>
      <c r="U469" s="701">
        <v>1</v>
      </c>
    </row>
    <row r="470" spans="1:21" ht="14.4" customHeight="1" x14ac:dyDescent="0.3">
      <c r="A470" s="661">
        <v>7</v>
      </c>
      <c r="B470" s="662" t="s">
        <v>2791</v>
      </c>
      <c r="C470" s="662" t="s">
        <v>3130</v>
      </c>
      <c r="D470" s="743" t="s">
        <v>4774</v>
      </c>
      <c r="E470" s="744" t="s">
        <v>3148</v>
      </c>
      <c r="F470" s="662" t="s">
        <v>3125</v>
      </c>
      <c r="G470" s="662" t="s">
        <v>3867</v>
      </c>
      <c r="H470" s="662" t="s">
        <v>545</v>
      </c>
      <c r="I470" s="662" t="s">
        <v>3876</v>
      </c>
      <c r="J470" s="662" t="s">
        <v>3877</v>
      </c>
      <c r="K470" s="662" t="s">
        <v>3878</v>
      </c>
      <c r="L470" s="663">
        <v>1938.97</v>
      </c>
      <c r="M470" s="663">
        <v>31023.52</v>
      </c>
      <c r="N470" s="662">
        <v>16</v>
      </c>
      <c r="O470" s="745">
        <v>5</v>
      </c>
      <c r="P470" s="663">
        <v>31023.52</v>
      </c>
      <c r="Q470" s="678">
        <v>1</v>
      </c>
      <c r="R470" s="662">
        <v>16</v>
      </c>
      <c r="S470" s="678">
        <v>1</v>
      </c>
      <c r="T470" s="745">
        <v>5</v>
      </c>
      <c r="U470" s="701">
        <v>1</v>
      </c>
    </row>
    <row r="471" spans="1:21" ht="14.4" customHeight="1" x14ac:dyDescent="0.3">
      <c r="A471" s="661">
        <v>7</v>
      </c>
      <c r="B471" s="662" t="s">
        <v>2791</v>
      </c>
      <c r="C471" s="662" t="s">
        <v>3130</v>
      </c>
      <c r="D471" s="743" t="s">
        <v>4774</v>
      </c>
      <c r="E471" s="744" t="s">
        <v>3148</v>
      </c>
      <c r="F471" s="662" t="s">
        <v>3125</v>
      </c>
      <c r="G471" s="662" t="s">
        <v>3867</v>
      </c>
      <c r="H471" s="662" t="s">
        <v>545</v>
      </c>
      <c r="I471" s="662" t="s">
        <v>4056</v>
      </c>
      <c r="J471" s="662" t="s">
        <v>3877</v>
      </c>
      <c r="K471" s="662" t="s">
        <v>4057</v>
      </c>
      <c r="L471" s="663">
        <v>1454.23</v>
      </c>
      <c r="M471" s="663">
        <v>66894.580000000016</v>
      </c>
      <c r="N471" s="662">
        <v>46</v>
      </c>
      <c r="O471" s="745">
        <v>8</v>
      </c>
      <c r="P471" s="663">
        <v>63986.12000000001</v>
      </c>
      <c r="Q471" s="678">
        <v>0.9565217391304347</v>
      </c>
      <c r="R471" s="662">
        <v>44</v>
      </c>
      <c r="S471" s="678">
        <v>0.95652173913043481</v>
      </c>
      <c r="T471" s="745">
        <v>7</v>
      </c>
      <c r="U471" s="701">
        <v>0.875</v>
      </c>
    </row>
    <row r="472" spans="1:21" ht="14.4" customHeight="1" x14ac:dyDescent="0.3">
      <c r="A472" s="661">
        <v>7</v>
      </c>
      <c r="B472" s="662" t="s">
        <v>2791</v>
      </c>
      <c r="C472" s="662" t="s">
        <v>3130</v>
      </c>
      <c r="D472" s="743" t="s">
        <v>4774</v>
      </c>
      <c r="E472" s="744" t="s">
        <v>3148</v>
      </c>
      <c r="F472" s="662" t="s">
        <v>3125</v>
      </c>
      <c r="G472" s="662" t="s">
        <v>3867</v>
      </c>
      <c r="H472" s="662" t="s">
        <v>545</v>
      </c>
      <c r="I472" s="662" t="s">
        <v>3879</v>
      </c>
      <c r="J472" s="662" t="s">
        <v>3877</v>
      </c>
      <c r="K472" s="662" t="s">
        <v>3880</v>
      </c>
      <c r="L472" s="663">
        <v>484.75</v>
      </c>
      <c r="M472" s="663">
        <v>36841</v>
      </c>
      <c r="N472" s="662">
        <v>76</v>
      </c>
      <c r="O472" s="745">
        <v>28</v>
      </c>
      <c r="P472" s="663">
        <v>31508.75</v>
      </c>
      <c r="Q472" s="678">
        <v>0.85526315789473684</v>
      </c>
      <c r="R472" s="662">
        <v>65</v>
      </c>
      <c r="S472" s="678">
        <v>0.85526315789473684</v>
      </c>
      <c r="T472" s="745">
        <v>25</v>
      </c>
      <c r="U472" s="701">
        <v>0.8928571428571429</v>
      </c>
    </row>
    <row r="473" spans="1:21" ht="14.4" customHeight="1" x14ac:dyDescent="0.3">
      <c r="A473" s="661">
        <v>7</v>
      </c>
      <c r="B473" s="662" t="s">
        <v>2791</v>
      </c>
      <c r="C473" s="662" t="s">
        <v>3130</v>
      </c>
      <c r="D473" s="743" t="s">
        <v>4774</v>
      </c>
      <c r="E473" s="744" t="s">
        <v>3148</v>
      </c>
      <c r="F473" s="662" t="s">
        <v>3125</v>
      </c>
      <c r="G473" s="662" t="s">
        <v>3867</v>
      </c>
      <c r="H473" s="662" t="s">
        <v>545</v>
      </c>
      <c r="I473" s="662" t="s">
        <v>3985</v>
      </c>
      <c r="J473" s="662" t="s">
        <v>3877</v>
      </c>
      <c r="K473" s="662" t="s">
        <v>3986</v>
      </c>
      <c r="L473" s="663">
        <v>969.48</v>
      </c>
      <c r="M473" s="663">
        <v>21328.560000000001</v>
      </c>
      <c r="N473" s="662">
        <v>22</v>
      </c>
      <c r="O473" s="745">
        <v>6</v>
      </c>
      <c r="P473" s="663">
        <v>7755.84</v>
      </c>
      <c r="Q473" s="678">
        <v>0.36363636363636365</v>
      </c>
      <c r="R473" s="662">
        <v>8</v>
      </c>
      <c r="S473" s="678">
        <v>0.36363636363636365</v>
      </c>
      <c r="T473" s="745">
        <v>3</v>
      </c>
      <c r="U473" s="701">
        <v>0.5</v>
      </c>
    </row>
    <row r="474" spans="1:21" ht="14.4" customHeight="1" x14ac:dyDescent="0.3">
      <c r="A474" s="661">
        <v>7</v>
      </c>
      <c r="B474" s="662" t="s">
        <v>2791</v>
      </c>
      <c r="C474" s="662" t="s">
        <v>3130</v>
      </c>
      <c r="D474" s="743" t="s">
        <v>4774</v>
      </c>
      <c r="E474" s="744" t="s">
        <v>3148</v>
      </c>
      <c r="F474" s="662" t="s">
        <v>3125</v>
      </c>
      <c r="G474" s="662" t="s">
        <v>3867</v>
      </c>
      <c r="H474" s="662" t="s">
        <v>545</v>
      </c>
      <c r="I474" s="662" t="s">
        <v>3987</v>
      </c>
      <c r="J474" s="662" t="s">
        <v>3869</v>
      </c>
      <c r="K474" s="662" t="s">
        <v>3988</v>
      </c>
      <c r="L474" s="663">
        <v>484.75</v>
      </c>
      <c r="M474" s="663">
        <v>2908.5</v>
      </c>
      <c r="N474" s="662">
        <v>6</v>
      </c>
      <c r="O474" s="745">
        <v>1</v>
      </c>
      <c r="P474" s="663">
        <v>2908.5</v>
      </c>
      <c r="Q474" s="678">
        <v>1</v>
      </c>
      <c r="R474" s="662">
        <v>6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7</v>
      </c>
      <c r="B475" s="662" t="s">
        <v>2791</v>
      </c>
      <c r="C475" s="662" t="s">
        <v>3130</v>
      </c>
      <c r="D475" s="743" t="s">
        <v>4774</v>
      </c>
      <c r="E475" s="744" t="s">
        <v>3148</v>
      </c>
      <c r="F475" s="662" t="s">
        <v>3125</v>
      </c>
      <c r="G475" s="662" t="s">
        <v>3867</v>
      </c>
      <c r="H475" s="662" t="s">
        <v>545</v>
      </c>
      <c r="I475" s="662" t="s">
        <v>4058</v>
      </c>
      <c r="J475" s="662" t="s">
        <v>3882</v>
      </c>
      <c r="K475" s="662" t="s">
        <v>4059</v>
      </c>
      <c r="L475" s="663">
        <v>484.75</v>
      </c>
      <c r="M475" s="663">
        <v>7271.25</v>
      </c>
      <c r="N475" s="662">
        <v>15</v>
      </c>
      <c r="O475" s="745">
        <v>4</v>
      </c>
      <c r="P475" s="663">
        <v>7271.25</v>
      </c>
      <c r="Q475" s="678">
        <v>1</v>
      </c>
      <c r="R475" s="662">
        <v>15</v>
      </c>
      <c r="S475" s="678">
        <v>1</v>
      </c>
      <c r="T475" s="745">
        <v>4</v>
      </c>
      <c r="U475" s="701">
        <v>1</v>
      </c>
    </row>
    <row r="476" spans="1:21" ht="14.4" customHeight="1" x14ac:dyDescent="0.3">
      <c r="A476" s="661">
        <v>7</v>
      </c>
      <c r="B476" s="662" t="s">
        <v>2791</v>
      </c>
      <c r="C476" s="662" t="s">
        <v>3130</v>
      </c>
      <c r="D476" s="743" t="s">
        <v>4774</v>
      </c>
      <c r="E476" s="744" t="s">
        <v>3148</v>
      </c>
      <c r="F476" s="662" t="s">
        <v>3125</v>
      </c>
      <c r="G476" s="662" t="s">
        <v>3867</v>
      </c>
      <c r="H476" s="662" t="s">
        <v>545</v>
      </c>
      <c r="I476" s="662" t="s">
        <v>3881</v>
      </c>
      <c r="J476" s="662" t="s">
        <v>3882</v>
      </c>
      <c r="K476" s="662" t="s">
        <v>3883</v>
      </c>
      <c r="L476" s="663">
        <v>969.48</v>
      </c>
      <c r="M476" s="663">
        <v>9694.7999999999993</v>
      </c>
      <c r="N476" s="662">
        <v>10</v>
      </c>
      <c r="O476" s="745">
        <v>4</v>
      </c>
      <c r="P476" s="663">
        <v>9694.7999999999993</v>
      </c>
      <c r="Q476" s="678">
        <v>1</v>
      </c>
      <c r="R476" s="662">
        <v>10</v>
      </c>
      <c r="S476" s="678">
        <v>1</v>
      </c>
      <c r="T476" s="745">
        <v>4</v>
      </c>
      <c r="U476" s="701">
        <v>1</v>
      </c>
    </row>
    <row r="477" spans="1:21" ht="14.4" customHeight="1" x14ac:dyDescent="0.3">
      <c r="A477" s="661">
        <v>7</v>
      </c>
      <c r="B477" s="662" t="s">
        <v>2791</v>
      </c>
      <c r="C477" s="662" t="s">
        <v>3130</v>
      </c>
      <c r="D477" s="743" t="s">
        <v>4774</v>
      </c>
      <c r="E477" s="744" t="s">
        <v>3148</v>
      </c>
      <c r="F477" s="662" t="s">
        <v>3125</v>
      </c>
      <c r="G477" s="662" t="s">
        <v>3867</v>
      </c>
      <c r="H477" s="662" t="s">
        <v>545</v>
      </c>
      <c r="I477" s="662" t="s">
        <v>4060</v>
      </c>
      <c r="J477" s="662" t="s">
        <v>3882</v>
      </c>
      <c r="K477" s="662" t="s">
        <v>4061</v>
      </c>
      <c r="L477" s="663">
        <v>0</v>
      </c>
      <c r="M477" s="663">
        <v>0</v>
      </c>
      <c r="N477" s="662">
        <v>6</v>
      </c>
      <c r="O477" s="745">
        <v>1</v>
      </c>
      <c r="P477" s="663">
        <v>0</v>
      </c>
      <c r="Q477" s="678"/>
      <c r="R477" s="662">
        <v>6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7</v>
      </c>
      <c r="B478" s="662" t="s">
        <v>2791</v>
      </c>
      <c r="C478" s="662" t="s">
        <v>3130</v>
      </c>
      <c r="D478" s="743" t="s">
        <v>4774</v>
      </c>
      <c r="E478" s="744" t="s">
        <v>3148</v>
      </c>
      <c r="F478" s="662" t="s">
        <v>3125</v>
      </c>
      <c r="G478" s="662" t="s">
        <v>3867</v>
      </c>
      <c r="H478" s="662" t="s">
        <v>545</v>
      </c>
      <c r="I478" s="662" t="s">
        <v>4062</v>
      </c>
      <c r="J478" s="662" t="s">
        <v>3874</v>
      </c>
      <c r="K478" s="662" t="s">
        <v>4063</v>
      </c>
      <c r="L478" s="663">
        <v>0</v>
      </c>
      <c r="M478" s="663">
        <v>0</v>
      </c>
      <c r="N478" s="662">
        <v>2</v>
      </c>
      <c r="O478" s="745">
        <v>2</v>
      </c>
      <c r="P478" s="663">
        <v>0</v>
      </c>
      <c r="Q478" s="678"/>
      <c r="R478" s="662">
        <v>2</v>
      </c>
      <c r="S478" s="678">
        <v>1</v>
      </c>
      <c r="T478" s="745">
        <v>2</v>
      </c>
      <c r="U478" s="701">
        <v>1</v>
      </c>
    </row>
    <row r="479" spans="1:21" ht="14.4" customHeight="1" x14ac:dyDescent="0.3">
      <c r="A479" s="661">
        <v>7</v>
      </c>
      <c r="B479" s="662" t="s">
        <v>2791</v>
      </c>
      <c r="C479" s="662" t="s">
        <v>3130</v>
      </c>
      <c r="D479" s="743" t="s">
        <v>4774</v>
      </c>
      <c r="E479" s="744" t="s">
        <v>3148</v>
      </c>
      <c r="F479" s="662" t="s">
        <v>3125</v>
      </c>
      <c r="G479" s="662" t="s">
        <v>3867</v>
      </c>
      <c r="H479" s="662" t="s">
        <v>545</v>
      </c>
      <c r="I479" s="662" t="s">
        <v>3884</v>
      </c>
      <c r="J479" s="662" t="s">
        <v>3874</v>
      </c>
      <c r="K479" s="662" t="s">
        <v>3885</v>
      </c>
      <c r="L479" s="663">
        <v>0</v>
      </c>
      <c r="M479" s="663">
        <v>0</v>
      </c>
      <c r="N479" s="662">
        <v>1</v>
      </c>
      <c r="O479" s="745">
        <v>1</v>
      </c>
      <c r="P479" s="663">
        <v>0</v>
      </c>
      <c r="Q479" s="678"/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7</v>
      </c>
      <c r="B480" s="662" t="s">
        <v>2791</v>
      </c>
      <c r="C480" s="662" t="s">
        <v>3130</v>
      </c>
      <c r="D480" s="743" t="s">
        <v>4774</v>
      </c>
      <c r="E480" s="744" t="s">
        <v>3148</v>
      </c>
      <c r="F480" s="662" t="s">
        <v>3125</v>
      </c>
      <c r="G480" s="662" t="s">
        <v>4064</v>
      </c>
      <c r="H480" s="662" t="s">
        <v>545</v>
      </c>
      <c r="I480" s="662" t="s">
        <v>718</v>
      </c>
      <c r="J480" s="662" t="s">
        <v>719</v>
      </c>
      <c r="K480" s="662" t="s">
        <v>4065</v>
      </c>
      <c r="L480" s="663">
        <v>106.54</v>
      </c>
      <c r="M480" s="663">
        <v>532.70000000000005</v>
      </c>
      <c r="N480" s="662">
        <v>5</v>
      </c>
      <c r="O480" s="745">
        <v>0.5</v>
      </c>
      <c r="P480" s="663">
        <v>532.70000000000005</v>
      </c>
      <c r="Q480" s="678">
        <v>1</v>
      </c>
      <c r="R480" s="662">
        <v>5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7</v>
      </c>
      <c r="B481" s="662" t="s">
        <v>2791</v>
      </c>
      <c r="C481" s="662" t="s">
        <v>3130</v>
      </c>
      <c r="D481" s="743" t="s">
        <v>4774</v>
      </c>
      <c r="E481" s="744" t="s">
        <v>3148</v>
      </c>
      <c r="F481" s="662" t="s">
        <v>3125</v>
      </c>
      <c r="G481" s="662" t="s">
        <v>3269</v>
      </c>
      <c r="H481" s="662" t="s">
        <v>545</v>
      </c>
      <c r="I481" s="662" t="s">
        <v>4066</v>
      </c>
      <c r="J481" s="662" t="s">
        <v>4067</v>
      </c>
      <c r="K481" s="662" t="s">
        <v>3271</v>
      </c>
      <c r="L481" s="663">
        <v>848.49</v>
      </c>
      <c r="M481" s="663">
        <v>2545.4700000000003</v>
      </c>
      <c r="N481" s="662">
        <v>3</v>
      </c>
      <c r="O481" s="745">
        <v>0.5</v>
      </c>
      <c r="P481" s="663">
        <v>2545.4700000000003</v>
      </c>
      <c r="Q481" s="678">
        <v>1</v>
      </c>
      <c r="R481" s="662">
        <v>3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7</v>
      </c>
      <c r="B482" s="662" t="s">
        <v>2791</v>
      </c>
      <c r="C482" s="662" t="s">
        <v>3130</v>
      </c>
      <c r="D482" s="743" t="s">
        <v>4774</v>
      </c>
      <c r="E482" s="744" t="s">
        <v>3148</v>
      </c>
      <c r="F482" s="662" t="s">
        <v>3125</v>
      </c>
      <c r="G482" s="662" t="s">
        <v>3269</v>
      </c>
      <c r="H482" s="662" t="s">
        <v>635</v>
      </c>
      <c r="I482" s="662" t="s">
        <v>4068</v>
      </c>
      <c r="J482" s="662" t="s">
        <v>3061</v>
      </c>
      <c r="K482" s="662" t="s">
        <v>4069</v>
      </c>
      <c r="L482" s="663">
        <v>565.94000000000005</v>
      </c>
      <c r="M482" s="663">
        <v>7923.1600000000008</v>
      </c>
      <c r="N482" s="662">
        <v>14</v>
      </c>
      <c r="O482" s="745">
        <v>2.5</v>
      </c>
      <c r="P482" s="663">
        <v>5659.4000000000005</v>
      </c>
      <c r="Q482" s="678">
        <v>0.7142857142857143</v>
      </c>
      <c r="R482" s="662">
        <v>10</v>
      </c>
      <c r="S482" s="678">
        <v>0.7142857142857143</v>
      </c>
      <c r="T482" s="745">
        <v>1.5</v>
      </c>
      <c r="U482" s="701">
        <v>0.6</v>
      </c>
    </row>
    <row r="483" spans="1:21" ht="14.4" customHeight="1" x14ac:dyDescent="0.3">
      <c r="A483" s="661">
        <v>7</v>
      </c>
      <c r="B483" s="662" t="s">
        <v>2791</v>
      </c>
      <c r="C483" s="662" t="s">
        <v>3130</v>
      </c>
      <c r="D483" s="743" t="s">
        <v>4774</v>
      </c>
      <c r="E483" s="744" t="s">
        <v>3148</v>
      </c>
      <c r="F483" s="662" t="s">
        <v>3125</v>
      </c>
      <c r="G483" s="662" t="s">
        <v>3269</v>
      </c>
      <c r="H483" s="662" t="s">
        <v>635</v>
      </c>
      <c r="I483" s="662" t="s">
        <v>2120</v>
      </c>
      <c r="J483" s="662" t="s">
        <v>3061</v>
      </c>
      <c r="K483" s="662" t="s">
        <v>3062</v>
      </c>
      <c r="L483" s="663">
        <v>107.42</v>
      </c>
      <c r="M483" s="663">
        <v>859.3599999999999</v>
      </c>
      <c r="N483" s="662">
        <v>8</v>
      </c>
      <c r="O483" s="745">
        <v>4.5</v>
      </c>
      <c r="P483" s="663">
        <v>859.3599999999999</v>
      </c>
      <c r="Q483" s="678">
        <v>1</v>
      </c>
      <c r="R483" s="662">
        <v>8</v>
      </c>
      <c r="S483" s="678">
        <v>1</v>
      </c>
      <c r="T483" s="745">
        <v>4.5</v>
      </c>
      <c r="U483" s="701">
        <v>1</v>
      </c>
    </row>
    <row r="484" spans="1:21" ht="14.4" customHeight="1" x14ac:dyDescent="0.3">
      <c r="A484" s="661">
        <v>7</v>
      </c>
      <c r="B484" s="662" t="s">
        <v>2791</v>
      </c>
      <c r="C484" s="662" t="s">
        <v>3130</v>
      </c>
      <c r="D484" s="743" t="s">
        <v>4774</v>
      </c>
      <c r="E484" s="744" t="s">
        <v>3148</v>
      </c>
      <c r="F484" s="662" t="s">
        <v>3125</v>
      </c>
      <c r="G484" s="662" t="s">
        <v>3269</v>
      </c>
      <c r="H484" s="662" t="s">
        <v>635</v>
      </c>
      <c r="I484" s="662" t="s">
        <v>3890</v>
      </c>
      <c r="J484" s="662" t="s">
        <v>3061</v>
      </c>
      <c r="K484" s="662" t="s">
        <v>3891</v>
      </c>
      <c r="L484" s="663">
        <v>537.12</v>
      </c>
      <c r="M484" s="663">
        <v>3222.7200000000003</v>
      </c>
      <c r="N484" s="662">
        <v>6</v>
      </c>
      <c r="O484" s="745">
        <v>3.5</v>
      </c>
      <c r="P484" s="663">
        <v>2685.6000000000004</v>
      </c>
      <c r="Q484" s="678">
        <v>0.83333333333333337</v>
      </c>
      <c r="R484" s="662">
        <v>5</v>
      </c>
      <c r="S484" s="678">
        <v>0.83333333333333337</v>
      </c>
      <c r="T484" s="745">
        <v>2.5</v>
      </c>
      <c r="U484" s="701">
        <v>0.7142857142857143</v>
      </c>
    </row>
    <row r="485" spans="1:21" ht="14.4" customHeight="1" x14ac:dyDescent="0.3">
      <c r="A485" s="661">
        <v>7</v>
      </c>
      <c r="B485" s="662" t="s">
        <v>2791</v>
      </c>
      <c r="C485" s="662" t="s">
        <v>3130</v>
      </c>
      <c r="D485" s="743" t="s">
        <v>4774</v>
      </c>
      <c r="E485" s="744" t="s">
        <v>3148</v>
      </c>
      <c r="F485" s="662" t="s">
        <v>3125</v>
      </c>
      <c r="G485" s="662" t="s">
        <v>3269</v>
      </c>
      <c r="H485" s="662" t="s">
        <v>635</v>
      </c>
      <c r="I485" s="662" t="s">
        <v>2021</v>
      </c>
      <c r="J485" s="662" t="s">
        <v>3061</v>
      </c>
      <c r="K485" s="662" t="s">
        <v>3063</v>
      </c>
      <c r="L485" s="663">
        <v>424.24</v>
      </c>
      <c r="M485" s="663">
        <v>3393.9199999999996</v>
      </c>
      <c r="N485" s="662">
        <v>8</v>
      </c>
      <c r="O485" s="745">
        <v>6</v>
      </c>
      <c r="P485" s="663">
        <v>2545.4399999999996</v>
      </c>
      <c r="Q485" s="678">
        <v>0.75</v>
      </c>
      <c r="R485" s="662">
        <v>6</v>
      </c>
      <c r="S485" s="678">
        <v>0.75</v>
      </c>
      <c r="T485" s="745">
        <v>5</v>
      </c>
      <c r="U485" s="701">
        <v>0.83333333333333337</v>
      </c>
    </row>
    <row r="486" spans="1:21" ht="14.4" customHeight="1" x14ac:dyDescent="0.3">
      <c r="A486" s="661">
        <v>7</v>
      </c>
      <c r="B486" s="662" t="s">
        <v>2791</v>
      </c>
      <c r="C486" s="662" t="s">
        <v>3130</v>
      </c>
      <c r="D486" s="743" t="s">
        <v>4774</v>
      </c>
      <c r="E486" s="744" t="s">
        <v>3148</v>
      </c>
      <c r="F486" s="662" t="s">
        <v>3125</v>
      </c>
      <c r="G486" s="662" t="s">
        <v>3269</v>
      </c>
      <c r="H486" s="662" t="s">
        <v>635</v>
      </c>
      <c r="I486" s="662" t="s">
        <v>3270</v>
      </c>
      <c r="J486" s="662" t="s">
        <v>3061</v>
      </c>
      <c r="K486" s="662" t="s">
        <v>3271</v>
      </c>
      <c r="L486" s="663">
        <v>848.49</v>
      </c>
      <c r="M486" s="663">
        <v>34788.089999999997</v>
      </c>
      <c r="N486" s="662">
        <v>41</v>
      </c>
      <c r="O486" s="745">
        <v>12.5</v>
      </c>
      <c r="P486" s="663">
        <v>22060.74</v>
      </c>
      <c r="Q486" s="678">
        <v>0.63414634146341475</v>
      </c>
      <c r="R486" s="662">
        <v>26</v>
      </c>
      <c r="S486" s="678">
        <v>0.63414634146341464</v>
      </c>
      <c r="T486" s="745">
        <v>9</v>
      </c>
      <c r="U486" s="701">
        <v>0.72</v>
      </c>
    </row>
    <row r="487" spans="1:21" ht="14.4" customHeight="1" x14ac:dyDescent="0.3">
      <c r="A487" s="661">
        <v>7</v>
      </c>
      <c r="B487" s="662" t="s">
        <v>2791</v>
      </c>
      <c r="C487" s="662" t="s">
        <v>3130</v>
      </c>
      <c r="D487" s="743" t="s">
        <v>4774</v>
      </c>
      <c r="E487" s="744" t="s">
        <v>3148</v>
      </c>
      <c r="F487" s="662" t="s">
        <v>3125</v>
      </c>
      <c r="G487" s="662" t="s">
        <v>3269</v>
      </c>
      <c r="H487" s="662" t="s">
        <v>635</v>
      </c>
      <c r="I487" s="662" t="s">
        <v>4070</v>
      </c>
      <c r="J487" s="662" t="s">
        <v>3061</v>
      </c>
      <c r="K487" s="662" t="s">
        <v>4071</v>
      </c>
      <c r="L487" s="663">
        <v>478.07</v>
      </c>
      <c r="M487" s="663">
        <v>2390.35</v>
      </c>
      <c r="N487" s="662">
        <v>5</v>
      </c>
      <c r="O487" s="745">
        <v>1.5</v>
      </c>
      <c r="P487" s="663">
        <v>2390.35</v>
      </c>
      <c r="Q487" s="678">
        <v>1</v>
      </c>
      <c r="R487" s="662">
        <v>5</v>
      </c>
      <c r="S487" s="678">
        <v>1</v>
      </c>
      <c r="T487" s="745">
        <v>1.5</v>
      </c>
      <c r="U487" s="701">
        <v>1</v>
      </c>
    </row>
    <row r="488" spans="1:21" ht="14.4" customHeight="1" x14ac:dyDescent="0.3">
      <c r="A488" s="661">
        <v>7</v>
      </c>
      <c r="B488" s="662" t="s">
        <v>2791</v>
      </c>
      <c r="C488" s="662" t="s">
        <v>3130</v>
      </c>
      <c r="D488" s="743" t="s">
        <v>4774</v>
      </c>
      <c r="E488" s="744" t="s">
        <v>3148</v>
      </c>
      <c r="F488" s="662" t="s">
        <v>3125</v>
      </c>
      <c r="G488" s="662" t="s">
        <v>3269</v>
      </c>
      <c r="H488" s="662" t="s">
        <v>545</v>
      </c>
      <c r="I488" s="662" t="s">
        <v>4072</v>
      </c>
      <c r="J488" s="662" t="s">
        <v>3061</v>
      </c>
      <c r="K488" s="662" t="s">
        <v>4073</v>
      </c>
      <c r="L488" s="663">
        <v>0</v>
      </c>
      <c r="M488" s="663">
        <v>0</v>
      </c>
      <c r="N488" s="662">
        <v>3</v>
      </c>
      <c r="O488" s="745">
        <v>1</v>
      </c>
      <c r="P488" s="663"/>
      <c r="Q488" s="678"/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7</v>
      </c>
      <c r="B489" s="662" t="s">
        <v>2791</v>
      </c>
      <c r="C489" s="662" t="s">
        <v>3130</v>
      </c>
      <c r="D489" s="743" t="s">
        <v>4774</v>
      </c>
      <c r="E489" s="744" t="s">
        <v>3148</v>
      </c>
      <c r="F489" s="662" t="s">
        <v>3125</v>
      </c>
      <c r="G489" s="662" t="s">
        <v>3269</v>
      </c>
      <c r="H489" s="662" t="s">
        <v>545</v>
      </c>
      <c r="I489" s="662" t="s">
        <v>4074</v>
      </c>
      <c r="J489" s="662" t="s">
        <v>3061</v>
      </c>
      <c r="K489" s="662" t="s">
        <v>4075</v>
      </c>
      <c r="L489" s="663">
        <v>0</v>
      </c>
      <c r="M489" s="663">
        <v>0</v>
      </c>
      <c r="N489" s="662">
        <v>1</v>
      </c>
      <c r="O489" s="745">
        <v>0.5</v>
      </c>
      <c r="P489" s="663">
        <v>0</v>
      </c>
      <c r="Q489" s="678"/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7</v>
      </c>
      <c r="B490" s="662" t="s">
        <v>2791</v>
      </c>
      <c r="C490" s="662" t="s">
        <v>3130</v>
      </c>
      <c r="D490" s="743" t="s">
        <v>4774</v>
      </c>
      <c r="E490" s="744" t="s">
        <v>3148</v>
      </c>
      <c r="F490" s="662" t="s">
        <v>3125</v>
      </c>
      <c r="G490" s="662" t="s">
        <v>3662</v>
      </c>
      <c r="H490" s="662" t="s">
        <v>545</v>
      </c>
      <c r="I490" s="662" t="s">
        <v>3663</v>
      </c>
      <c r="J490" s="662" t="s">
        <v>3664</v>
      </c>
      <c r="K490" s="662" t="s">
        <v>3665</v>
      </c>
      <c r="L490" s="663">
        <v>0</v>
      </c>
      <c r="M490" s="663">
        <v>0</v>
      </c>
      <c r="N490" s="662">
        <v>19</v>
      </c>
      <c r="O490" s="745">
        <v>5.5</v>
      </c>
      <c r="P490" s="663">
        <v>0</v>
      </c>
      <c r="Q490" s="678"/>
      <c r="R490" s="662">
        <v>4</v>
      </c>
      <c r="S490" s="678">
        <v>0.21052631578947367</v>
      </c>
      <c r="T490" s="745">
        <v>1</v>
      </c>
      <c r="U490" s="701">
        <v>0.18181818181818182</v>
      </c>
    </row>
    <row r="491" spans="1:21" ht="14.4" customHeight="1" x14ac:dyDescent="0.3">
      <c r="A491" s="661">
        <v>7</v>
      </c>
      <c r="B491" s="662" t="s">
        <v>2791</v>
      </c>
      <c r="C491" s="662" t="s">
        <v>3130</v>
      </c>
      <c r="D491" s="743" t="s">
        <v>4774</v>
      </c>
      <c r="E491" s="744" t="s">
        <v>3148</v>
      </c>
      <c r="F491" s="662" t="s">
        <v>3125</v>
      </c>
      <c r="G491" s="662" t="s">
        <v>3333</v>
      </c>
      <c r="H491" s="662" t="s">
        <v>545</v>
      </c>
      <c r="I491" s="662" t="s">
        <v>4076</v>
      </c>
      <c r="J491" s="662" t="s">
        <v>3338</v>
      </c>
      <c r="K491" s="662" t="s">
        <v>4077</v>
      </c>
      <c r="L491" s="663">
        <v>79.64</v>
      </c>
      <c r="M491" s="663">
        <v>79.64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7</v>
      </c>
      <c r="B492" s="662" t="s">
        <v>2791</v>
      </c>
      <c r="C492" s="662" t="s">
        <v>3130</v>
      </c>
      <c r="D492" s="743" t="s">
        <v>4774</v>
      </c>
      <c r="E492" s="744" t="s">
        <v>3148</v>
      </c>
      <c r="F492" s="662" t="s">
        <v>3125</v>
      </c>
      <c r="G492" s="662" t="s">
        <v>3892</v>
      </c>
      <c r="H492" s="662" t="s">
        <v>545</v>
      </c>
      <c r="I492" s="662" t="s">
        <v>3893</v>
      </c>
      <c r="J492" s="662" t="s">
        <v>3894</v>
      </c>
      <c r="K492" s="662" t="s">
        <v>3895</v>
      </c>
      <c r="L492" s="663">
        <v>838.65</v>
      </c>
      <c r="M492" s="663">
        <v>2515.9499999999998</v>
      </c>
      <c r="N492" s="662">
        <v>3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7</v>
      </c>
      <c r="B493" s="662" t="s">
        <v>2791</v>
      </c>
      <c r="C493" s="662" t="s">
        <v>3130</v>
      </c>
      <c r="D493" s="743" t="s">
        <v>4774</v>
      </c>
      <c r="E493" s="744" t="s">
        <v>3148</v>
      </c>
      <c r="F493" s="662" t="s">
        <v>3125</v>
      </c>
      <c r="G493" s="662" t="s">
        <v>3892</v>
      </c>
      <c r="H493" s="662" t="s">
        <v>545</v>
      </c>
      <c r="I493" s="662" t="s">
        <v>3896</v>
      </c>
      <c r="J493" s="662" t="s">
        <v>3894</v>
      </c>
      <c r="K493" s="662" t="s">
        <v>3897</v>
      </c>
      <c r="L493" s="663">
        <v>454.27</v>
      </c>
      <c r="M493" s="663">
        <v>1817.08</v>
      </c>
      <c r="N493" s="662">
        <v>4</v>
      </c>
      <c r="O493" s="745">
        <v>2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7</v>
      </c>
      <c r="B494" s="662" t="s">
        <v>2791</v>
      </c>
      <c r="C494" s="662" t="s">
        <v>3130</v>
      </c>
      <c r="D494" s="743" t="s">
        <v>4774</v>
      </c>
      <c r="E494" s="744" t="s">
        <v>3148</v>
      </c>
      <c r="F494" s="662" t="s">
        <v>3125</v>
      </c>
      <c r="G494" s="662" t="s">
        <v>3892</v>
      </c>
      <c r="H494" s="662" t="s">
        <v>545</v>
      </c>
      <c r="I494" s="662" t="s">
        <v>4078</v>
      </c>
      <c r="J494" s="662" t="s">
        <v>3894</v>
      </c>
      <c r="K494" s="662" t="s">
        <v>4079</v>
      </c>
      <c r="L494" s="663">
        <v>1677.3</v>
      </c>
      <c r="M494" s="663">
        <v>5031.8999999999996</v>
      </c>
      <c r="N494" s="662">
        <v>3</v>
      </c>
      <c r="O494" s="745">
        <v>1</v>
      </c>
      <c r="P494" s="663">
        <v>5031.8999999999996</v>
      </c>
      <c r="Q494" s="678">
        <v>1</v>
      </c>
      <c r="R494" s="662">
        <v>3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7</v>
      </c>
      <c r="B495" s="662" t="s">
        <v>2791</v>
      </c>
      <c r="C495" s="662" t="s">
        <v>3130</v>
      </c>
      <c r="D495" s="743" t="s">
        <v>4774</v>
      </c>
      <c r="E495" s="744" t="s">
        <v>3148</v>
      </c>
      <c r="F495" s="662" t="s">
        <v>3125</v>
      </c>
      <c r="G495" s="662" t="s">
        <v>3892</v>
      </c>
      <c r="H495" s="662" t="s">
        <v>545</v>
      </c>
      <c r="I495" s="662" t="s">
        <v>4080</v>
      </c>
      <c r="J495" s="662" t="s">
        <v>3894</v>
      </c>
      <c r="K495" s="662" t="s">
        <v>4081</v>
      </c>
      <c r="L495" s="663">
        <v>4714.62</v>
      </c>
      <c r="M495" s="663">
        <v>47146.2</v>
      </c>
      <c r="N495" s="662">
        <v>10</v>
      </c>
      <c r="O495" s="745">
        <v>3</v>
      </c>
      <c r="P495" s="663">
        <v>18858.48</v>
      </c>
      <c r="Q495" s="678">
        <v>0.4</v>
      </c>
      <c r="R495" s="662">
        <v>4</v>
      </c>
      <c r="S495" s="678">
        <v>0.4</v>
      </c>
      <c r="T495" s="745">
        <v>1</v>
      </c>
      <c r="U495" s="701">
        <v>0.33333333333333331</v>
      </c>
    </row>
    <row r="496" spans="1:21" ht="14.4" customHeight="1" x14ac:dyDescent="0.3">
      <c r="A496" s="661">
        <v>7</v>
      </c>
      <c r="B496" s="662" t="s">
        <v>2791</v>
      </c>
      <c r="C496" s="662" t="s">
        <v>3130</v>
      </c>
      <c r="D496" s="743" t="s">
        <v>4774</v>
      </c>
      <c r="E496" s="744" t="s">
        <v>3148</v>
      </c>
      <c r="F496" s="662" t="s">
        <v>3125</v>
      </c>
      <c r="G496" s="662" t="s">
        <v>3603</v>
      </c>
      <c r="H496" s="662" t="s">
        <v>545</v>
      </c>
      <c r="I496" s="662" t="s">
        <v>4082</v>
      </c>
      <c r="J496" s="662" t="s">
        <v>4083</v>
      </c>
      <c r="K496" s="662" t="s">
        <v>4084</v>
      </c>
      <c r="L496" s="663">
        <v>24.35</v>
      </c>
      <c r="M496" s="663">
        <v>24.35</v>
      </c>
      <c r="N496" s="662">
        <v>1</v>
      </c>
      <c r="O496" s="745">
        <v>0.5</v>
      </c>
      <c r="P496" s="663">
        <v>24.35</v>
      </c>
      <c r="Q496" s="678">
        <v>1</v>
      </c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7</v>
      </c>
      <c r="B497" s="662" t="s">
        <v>2791</v>
      </c>
      <c r="C497" s="662" t="s">
        <v>3130</v>
      </c>
      <c r="D497" s="743" t="s">
        <v>4774</v>
      </c>
      <c r="E497" s="744" t="s">
        <v>3148</v>
      </c>
      <c r="F497" s="662" t="s">
        <v>3125</v>
      </c>
      <c r="G497" s="662" t="s">
        <v>3603</v>
      </c>
      <c r="H497" s="662" t="s">
        <v>545</v>
      </c>
      <c r="I497" s="662" t="s">
        <v>4085</v>
      </c>
      <c r="J497" s="662" t="s">
        <v>4086</v>
      </c>
      <c r="K497" s="662" t="s">
        <v>4087</v>
      </c>
      <c r="L497" s="663">
        <v>0</v>
      </c>
      <c r="M497" s="663">
        <v>0</v>
      </c>
      <c r="N497" s="662">
        <v>1</v>
      </c>
      <c r="O497" s="745">
        <v>1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7</v>
      </c>
      <c r="B498" s="662" t="s">
        <v>2791</v>
      </c>
      <c r="C498" s="662" t="s">
        <v>3130</v>
      </c>
      <c r="D498" s="743" t="s">
        <v>4774</v>
      </c>
      <c r="E498" s="744" t="s">
        <v>3148</v>
      </c>
      <c r="F498" s="662" t="s">
        <v>3125</v>
      </c>
      <c r="G498" s="662" t="s">
        <v>3462</v>
      </c>
      <c r="H498" s="662" t="s">
        <v>545</v>
      </c>
      <c r="I498" s="662" t="s">
        <v>1389</v>
      </c>
      <c r="J498" s="662" t="s">
        <v>1390</v>
      </c>
      <c r="K498" s="662" t="s">
        <v>4088</v>
      </c>
      <c r="L498" s="663">
        <v>30.46</v>
      </c>
      <c r="M498" s="663">
        <v>60.92</v>
      </c>
      <c r="N498" s="662">
        <v>2</v>
      </c>
      <c r="O498" s="745">
        <v>1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7</v>
      </c>
      <c r="B499" s="662" t="s">
        <v>2791</v>
      </c>
      <c r="C499" s="662" t="s">
        <v>3130</v>
      </c>
      <c r="D499" s="743" t="s">
        <v>4774</v>
      </c>
      <c r="E499" s="744" t="s">
        <v>3148</v>
      </c>
      <c r="F499" s="662" t="s">
        <v>3125</v>
      </c>
      <c r="G499" s="662" t="s">
        <v>3969</v>
      </c>
      <c r="H499" s="662" t="s">
        <v>545</v>
      </c>
      <c r="I499" s="662" t="s">
        <v>1022</v>
      </c>
      <c r="J499" s="662" t="s">
        <v>1023</v>
      </c>
      <c r="K499" s="662" t="s">
        <v>4089</v>
      </c>
      <c r="L499" s="663">
        <v>0</v>
      </c>
      <c r="M499" s="663">
        <v>0</v>
      </c>
      <c r="N499" s="662">
        <v>4</v>
      </c>
      <c r="O499" s="745">
        <v>0.5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7</v>
      </c>
      <c r="B500" s="662" t="s">
        <v>2791</v>
      </c>
      <c r="C500" s="662" t="s">
        <v>3130</v>
      </c>
      <c r="D500" s="743" t="s">
        <v>4774</v>
      </c>
      <c r="E500" s="744" t="s">
        <v>3148</v>
      </c>
      <c r="F500" s="662" t="s">
        <v>3125</v>
      </c>
      <c r="G500" s="662" t="s">
        <v>3969</v>
      </c>
      <c r="H500" s="662" t="s">
        <v>545</v>
      </c>
      <c r="I500" s="662" t="s">
        <v>4090</v>
      </c>
      <c r="J500" s="662" t="s">
        <v>1023</v>
      </c>
      <c r="K500" s="662" t="s">
        <v>4091</v>
      </c>
      <c r="L500" s="663">
        <v>0</v>
      </c>
      <c r="M500" s="663">
        <v>0</v>
      </c>
      <c r="N500" s="662">
        <v>1</v>
      </c>
      <c r="O500" s="745">
        <v>0.5</v>
      </c>
      <c r="P500" s="663">
        <v>0</v>
      </c>
      <c r="Q500" s="678"/>
      <c r="R500" s="662">
        <v>1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7</v>
      </c>
      <c r="B501" s="662" t="s">
        <v>2791</v>
      </c>
      <c r="C501" s="662" t="s">
        <v>3130</v>
      </c>
      <c r="D501" s="743" t="s">
        <v>4774</v>
      </c>
      <c r="E501" s="744" t="s">
        <v>3148</v>
      </c>
      <c r="F501" s="662" t="s">
        <v>3125</v>
      </c>
      <c r="G501" s="662" t="s">
        <v>4092</v>
      </c>
      <c r="H501" s="662" t="s">
        <v>545</v>
      </c>
      <c r="I501" s="662" t="s">
        <v>4093</v>
      </c>
      <c r="J501" s="662" t="s">
        <v>4094</v>
      </c>
      <c r="K501" s="662" t="s">
        <v>4095</v>
      </c>
      <c r="L501" s="663">
        <v>6822.19</v>
      </c>
      <c r="M501" s="663">
        <v>6822.19</v>
      </c>
      <c r="N501" s="662">
        <v>1</v>
      </c>
      <c r="O501" s="745">
        <v>1</v>
      </c>
      <c r="P501" s="663">
        <v>6822.19</v>
      </c>
      <c r="Q501" s="678">
        <v>1</v>
      </c>
      <c r="R501" s="662">
        <v>1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7</v>
      </c>
      <c r="B502" s="662" t="s">
        <v>2791</v>
      </c>
      <c r="C502" s="662" t="s">
        <v>3130</v>
      </c>
      <c r="D502" s="743" t="s">
        <v>4774</v>
      </c>
      <c r="E502" s="744" t="s">
        <v>3148</v>
      </c>
      <c r="F502" s="662" t="s">
        <v>3125</v>
      </c>
      <c r="G502" s="662" t="s">
        <v>4092</v>
      </c>
      <c r="H502" s="662" t="s">
        <v>545</v>
      </c>
      <c r="I502" s="662" t="s">
        <v>4096</v>
      </c>
      <c r="J502" s="662" t="s">
        <v>4094</v>
      </c>
      <c r="K502" s="662" t="s">
        <v>4097</v>
      </c>
      <c r="L502" s="663">
        <v>0</v>
      </c>
      <c r="M502" s="663">
        <v>0</v>
      </c>
      <c r="N502" s="662">
        <v>1</v>
      </c>
      <c r="O502" s="745">
        <v>1</v>
      </c>
      <c r="P502" s="663">
        <v>0</v>
      </c>
      <c r="Q502" s="678"/>
      <c r="R502" s="662">
        <v>1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7</v>
      </c>
      <c r="B503" s="662" t="s">
        <v>2791</v>
      </c>
      <c r="C503" s="662" t="s">
        <v>3130</v>
      </c>
      <c r="D503" s="743" t="s">
        <v>4774</v>
      </c>
      <c r="E503" s="744" t="s">
        <v>3148</v>
      </c>
      <c r="F503" s="662" t="s">
        <v>3125</v>
      </c>
      <c r="G503" s="662" t="s">
        <v>4098</v>
      </c>
      <c r="H503" s="662" t="s">
        <v>545</v>
      </c>
      <c r="I503" s="662" t="s">
        <v>4099</v>
      </c>
      <c r="J503" s="662" t="s">
        <v>4100</v>
      </c>
      <c r="K503" s="662" t="s">
        <v>4101</v>
      </c>
      <c r="L503" s="663">
        <v>105.08</v>
      </c>
      <c r="M503" s="663">
        <v>420.32</v>
      </c>
      <c r="N503" s="662">
        <v>4</v>
      </c>
      <c r="O503" s="745">
        <v>1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7</v>
      </c>
      <c r="B504" s="662" t="s">
        <v>2791</v>
      </c>
      <c r="C504" s="662" t="s">
        <v>3130</v>
      </c>
      <c r="D504" s="743" t="s">
        <v>4774</v>
      </c>
      <c r="E504" s="744" t="s">
        <v>3148</v>
      </c>
      <c r="F504" s="662" t="s">
        <v>3125</v>
      </c>
      <c r="G504" s="662" t="s">
        <v>4098</v>
      </c>
      <c r="H504" s="662" t="s">
        <v>545</v>
      </c>
      <c r="I504" s="662" t="s">
        <v>4102</v>
      </c>
      <c r="J504" s="662" t="s">
        <v>4103</v>
      </c>
      <c r="K504" s="662" t="s">
        <v>4104</v>
      </c>
      <c r="L504" s="663">
        <v>70.05</v>
      </c>
      <c r="M504" s="663">
        <v>140.1</v>
      </c>
      <c r="N504" s="662">
        <v>2</v>
      </c>
      <c r="O504" s="745">
        <v>0.5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7</v>
      </c>
      <c r="B505" s="662" t="s">
        <v>2791</v>
      </c>
      <c r="C505" s="662" t="s">
        <v>3130</v>
      </c>
      <c r="D505" s="743" t="s">
        <v>4774</v>
      </c>
      <c r="E505" s="744" t="s">
        <v>3148</v>
      </c>
      <c r="F505" s="662" t="s">
        <v>3125</v>
      </c>
      <c r="G505" s="662" t="s">
        <v>4098</v>
      </c>
      <c r="H505" s="662" t="s">
        <v>545</v>
      </c>
      <c r="I505" s="662" t="s">
        <v>4105</v>
      </c>
      <c r="J505" s="662" t="s">
        <v>4106</v>
      </c>
      <c r="K505" s="662" t="s">
        <v>4107</v>
      </c>
      <c r="L505" s="663">
        <v>76.22</v>
      </c>
      <c r="M505" s="663">
        <v>304.88</v>
      </c>
      <c r="N505" s="662">
        <v>4</v>
      </c>
      <c r="O505" s="745">
        <v>0.5</v>
      </c>
      <c r="P505" s="663">
        <v>304.88</v>
      </c>
      <c r="Q505" s="678">
        <v>1</v>
      </c>
      <c r="R505" s="662">
        <v>4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7</v>
      </c>
      <c r="B506" s="662" t="s">
        <v>2791</v>
      </c>
      <c r="C506" s="662" t="s">
        <v>3130</v>
      </c>
      <c r="D506" s="743" t="s">
        <v>4774</v>
      </c>
      <c r="E506" s="744" t="s">
        <v>3148</v>
      </c>
      <c r="F506" s="662" t="s">
        <v>3125</v>
      </c>
      <c r="G506" s="662" t="s">
        <v>3611</v>
      </c>
      <c r="H506" s="662" t="s">
        <v>635</v>
      </c>
      <c r="I506" s="662" t="s">
        <v>3612</v>
      </c>
      <c r="J506" s="662" t="s">
        <v>3613</v>
      </c>
      <c r="K506" s="662" t="s">
        <v>3614</v>
      </c>
      <c r="L506" s="663">
        <v>8.7899999999999991</v>
      </c>
      <c r="M506" s="663">
        <v>17.579999999999998</v>
      </c>
      <c r="N506" s="662">
        <v>2</v>
      </c>
      <c r="O506" s="745">
        <v>0.5</v>
      </c>
      <c r="P506" s="663">
        <v>17.579999999999998</v>
      </c>
      <c r="Q506" s="678">
        <v>1</v>
      </c>
      <c r="R506" s="662">
        <v>2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7</v>
      </c>
      <c r="B507" s="662" t="s">
        <v>2791</v>
      </c>
      <c r="C507" s="662" t="s">
        <v>3130</v>
      </c>
      <c r="D507" s="743" t="s">
        <v>4774</v>
      </c>
      <c r="E507" s="744" t="s">
        <v>3148</v>
      </c>
      <c r="F507" s="662" t="s">
        <v>3125</v>
      </c>
      <c r="G507" s="662" t="s">
        <v>3898</v>
      </c>
      <c r="H507" s="662" t="s">
        <v>545</v>
      </c>
      <c r="I507" s="662" t="s">
        <v>812</v>
      </c>
      <c r="J507" s="662" t="s">
        <v>1700</v>
      </c>
      <c r="K507" s="662" t="s">
        <v>4108</v>
      </c>
      <c r="L507" s="663">
        <v>23.61</v>
      </c>
      <c r="M507" s="663">
        <v>118.05</v>
      </c>
      <c r="N507" s="662">
        <v>5</v>
      </c>
      <c r="O507" s="745">
        <v>2</v>
      </c>
      <c r="P507" s="663">
        <v>47.22</v>
      </c>
      <c r="Q507" s="678">
        <v>0.4</v>
      </c>
      <c r="R507" s="662">
        <v>2</v>
      </c>
      <c r="S507" s="678">
        <v>0.4</v>
      </c>
      <c r="T507" s="745">
        <v>1</v>
      </c>
      <c r="U507" s="701">
        <v>0.5</v>
      </c>
    </row>
    <row r="508" spans="1:21" ht="14.4" customHeight="1" x14ac:dyDescent="0.3">
      <c r="A508" s="661">
        <v>7</v>
      </c>
      <c r="B508" s="662" t="s">
        <v>2791</v>
      </c>
      <c r="C508" s="662" t="s">
        <v>3130</v>
      </c>
      <c r="D508" s="743" t="s">
        <v>4774</v>
      </c>
      <c r="E508" s="744" t="s">
        <v>3148</v>
      </c>
      <c r="F508" s="662" t="s">
        <v>3125</v>
      </c>
      <c r="G508" s="662" t="s">
        <v>3898</v>
      </c>
      <c r="H508" s="662" t="s">
        <v>545</v>
      </c>
      <c r="I508" s="662" t="s">
        <v>3899</v>
      </c>
      <c r="J508" s="662" t="s">
        <v>1700</v>
      </c>
      <c r="K508" s="662" t="s">
        <v>3433</v>
      </c>
      <c r="L508" s="663">
        <v>37.369999999999997</v>
      </c>
      <c r="M508" s="663">
        <v>485.80999999999995</v>
      </c>
      <c r="N508" s="662">
        <v>13</v>
      </c>
      <c r="O508" s="745">
        <v>2.5</v>
      </c>
      <c r="P508" s="663">
        <v>37.369999999999997</v>
      </c>
      <c r="Q508" s="678">
        <v>7.6923076923076927E-2</v>
      </c>
      <c r="R508" s="662">
        <v>1</v>
      </c>
      <c r="S508" s="678">
        <v>7.6923076923076927E-2</v>
      </c>
      <c r="T508" s="745">
        <v>1</v>
      </c>
      <c r="U508" s="701">
        <v>0.4</v>
      </c>
    </row>
    <row r="509" spans="1:21" ht="14.4" customHeight="1" x14ac:dyDescent="0.3">
      <c r="A509" s="661">
        <v>7</v>
      </c>
      <c r="B509" s="662" t="s">
        <v>2791</v>
      </c>
      <c r="C509" s="662" t="s">
        <v>3130</v>
      </c>
      <c r="D509" s="743" t="s">
        <v>4774</v>
      </c>
      <c r="E509" s="744" t="s">
        <v>3148</v>
      </c>
      <c r="F509" s="662" t="s">
        <v>3125</v>
      </c>
      <c r="G509" s="662" t="s">
        <v>3898</v>
      </c>
      <c r="H509" s="662" t="s">
        <v>545</v>
      </c>
      <c r="I509" s="662" t="s">
        <v>4109</v>
      </c>
      <c r="J509" s="662" t="s">
        <v>1700</v>
      </c>
      <c r="K509" s="662" t="s">
        <v>4110</v>
      </c>
      <c r="L509" s="663">
        <v>15.57</v>
      </c>
      <c r="M509" s="663">
        <v>62.28</v>
      </c>
      <c r="N509" s="662">
        <v>4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7</v>
      </c>
      <c r="B510" s="662" t="s">
        <v>2791</v>
      </c>
      <c r="C510" s="662" t="s">
        <v>3130</v>
      </c>
      <c r="D510" s="743" t="s">
        <v>4774</v>
      </c>
      <c r="E510" s="744" t="s">
        <v>3148</v>
      </c>
      <c r="F510" s="662" t="s">
        <v>3125</v>
      </c>
      <c r="G510" s="662" t="s">
        <v>3796</v>
      </c>
      <c r="H510" s="662" t="s">
        <v>545</v>
      </c>
      <c r="I510" s="662" t="s">
        <v>3900</v>
      </c>
      <c r="J510" s="662" t="s">
        <v>3901</v>
      </c>
      <c r="K510" s="662" t="s">
        <v>3902</v>
      </c>
      <c r="L510" s="663">
        <v>65.36</v>
      </c>
      <c r="M510" s="663">
        <v>588.24</v>
      </c>
      <c r="N510" s="662">
        <v>9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7</v>
      </c>
      <c r="B511" s="662" t="s">
        <v>2791</v>
      </c>
      <c r="C511" s="662" t="s">
        <v>3130</v>
      </c>
      <c r="D511" s="743" t="s">
        <v>4774</v>
      </c>
      <c r="E511" s="744" t="s">
        <v>3148</v>
      </c>
      <c r="F511" s="662" t="s">
        <v>3125</v>
      </c>
      <c r="G511" s="662" t="s">
        <v>3796</v>
      </c>
      <c r="H511" s="662" t="s">
        <v>545</v>
      </c>
      <c r="I511" s="662" t="s">
        <v>4111</v>
      </c>
      <c r="J511" s="662" t="s">
        <v>3901</v>
      </c>
      <c r="K511" s="662" t="s">
        <v>4112</v>
      </c>
      <c r="L511" s="663">
        <v>0</v>
      </c>
      <c r="M511" s="663">
        <v>0</v>
      </c>
      <c r="N511" s="662">
        <v>2</v>
      </c>
      <c r="O511" s="745">
        <v>1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7</v>
      </c>
      <c r="B512" s="662" t="s">
        <v>2791</v>
      </c>
      <c r="C512" s="662" t="s">
        <v>3130</v>
      </c>
      <c r="D512" s="743" t="s">
        <v>4774</v>
      </c>
      <c r="E512" s="744" t="s">
        <v>3148</v>
      </c>
      <c r="F512" s="662" t="s">
        <v>3125</v>
      </c>
      <c r="G512" s="662" t="s">
        <v>4113</v>
      </c>
      <c r="H512" s="662" t="s">
        <v>635</v>
      </c>
      <c r="I512" s="662" t="s">
        <v>4114</v>
      </c>
      <c r="J512" s="662" t="s">
        <v>3058</v>
      </c>
      <c r="K512" s="662" t="s">
        <v>3608</v>
      </c>
      <c r="L512" s="663">
        <v>0</v>
      </c>
      <c r="M512" s="663">
        <v>0</v>
      </c>
      <c r="N512" s="662">
        <v>3</v>
      </c>
      <c r="O512" s="745">
        <v>1</v>
      </c>
      <c r="P512" s="663">
        <v>0</v>
      </c>
      <c r="Q512" s="678"/>
      <c r="R512" s="662">
        <v>3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7</v>
      </c>
      <c r="B513" s="662" t="s">
        <v>2791</v>
      </c>
      <c r="C513" s="662" t="s">
        <v>3130</v>
      </c>
      <c r="D513" s="743" t="s">
        <v>4774</v>
      </c>
      <c r="E513" s="744" t="s">
        <v>3148</v>
      </c>
      <c r="F513" s="662" t="s">
        <v>3125</v>
      </c>
      <c r="G513" s="662" t="s">
        <v>4113</v>
      </c>
      <c r="H513" s="662" t="s">
        <v>635</v>
      </c>
      <c r="I513" s="662" t="s">
        <v>2155</v>
      </c>
      <c r="J513" s="662" t="s">
        <v>3058</v>
      </c>
      <c r="K513" s="662" t="s">
        <v>3059</v>
      </c>
      <c r="L513" s="663">
        <v>55.37</v>
      </c>
      <c r="M513" s="663">
        <v>55.37</v>
      </c>
      <c r="N513" s="662">
        <v>1</v>
      </c>
      <c r="O513" s="745">
        <v>1</v>
      </c>
      <c r="P513" s="663">
        <v>55.37</v>
      </c>
      <c r="Q513" s="678">
        <v>1</v>
      </c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7</v>
      </c>
      <c r="B514" s="662" t="s">
        <v>2791</v>
      </c>
      <c r="C514" s="662" t="s">
        <v>3130</v>
      </c>
      <c r="D514" s="743" t="s">
        <v>4774</v>
      </c>
      <c r="E514" s="744" t="s">
        <v>3148</v>
      </c>
      <c r="F514" s="662" t="s">
        <v>3125</v>
      </c>
      <c r="G514" s="662" t="s">
        <v>4115</v>
      </c>
      <c r="H514" s="662" t="s">
        <v>545</v>
      </c>
      <c r="I514" s="662" t="s">
        <v>4116</v>
      </c>
      <c r="J514" s="662" t="s">
        <v>4117</v>
      </c>
      <c r="K514" s="662" t="s">
        <v>4118</v>
      </c>
      <c r="L514" s="663">
        <v>1567.35</v>
      </c>
      <c r="M514" s="663">
        <v>1567.35</v>
      </c>
      <c r="N514" s="662">
        <v>1</v>
      </c>
      <c r="O514" s="745">
        <v>1</v>
      </c>
      <c r="P514" s="663">
        <v>1567.35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7</v>
      </c>
      <c r="B515" s="662" t="s">
        <v>2791</v>
      </c>
      <c r="C515" s="662" t="s">
        <v>3130</v>
      </c>
      <c r="D515" s="743" t="s">
        <v>4774</v>
      </c>
      <c r="E515" s="744" t="s">
        <v>3148</v>
      </c>
      <c r="F515" s="662" t="s">
        <v>3125</v>
      </c>
      <c r="G515" s="662" t="s">
        <v>4115</v>
      </c>
      <c r="H515" s="662" t="s">
        <v>545</v>
      </c>
      <c r="I515" s="662" t="s">
        <v>4119</v>
      </c>
      <c r="J515" s="662" t="s">
        <v>4117</v>
      </c>
      <c r="K515" s="662" t="s">
        <v>4120</v>
      </c>
      <c r="L515" s="663">
        <v>0</v>
      </c>
      <c r="M515" s="663">
        <v>0</v>
      </c>
      <c r="N515" s="662">
        <v>1</v>
      </c>
      <c r="O515" s="745">
        <v>1</v>
      </c>
      <c r="P515" s="663">
        <v>0</v>
      </c>
      <c r="Q515" s="678"/>
      <c r="R515" s="662">
        <v>1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7</v>
      </c>
      <c r="B516" s="662" t="s">
        <v>2791</v>
      </c>
      <c r="C516" s="662" t="s">
        <v>3130</v>
      </c>
      <c r="D516" s="743" t="s">
        <v>4774</v>
      </c>
      <c r="E516" s="744" t="s">
        <v>3148</v>
      </c>
      <c r="F516" s="662" t="s">
        <v>3125</v>
      </c>
      <c r="G516" s="662" t="s">
        <v>4121</v>
      </c>
      <c r="H516" s="662" t="s">
        <v>545</v>
      </c>
      <c r="I516" s="662" t="s">
        <v>4122</v>
      </c>
      <c r="J516" s="662" t="s">
        <v>4123</v>
      </c>
      <c r="K516" s="662" t="s">
        <v>4124</v>
      </c>
      <c r="L516" s="663">
        <v>48.72</v>
      </c>
      <c r="M516" s="663">
        <v>292.32</v>
      </c>
      <c r="N516" s="662">
        <v>6</v>
      </c>
      <c r="O516" s="745">
        <v>2</v>
      </c>
      <c r="P516" s="663">
        <v>292.32</v>
      </c>
      <c r="Q516" s="678">
        <v>1</v>
      </c>
      <c r="R516" s="662">
        <v>6</v>
      </c>
      <c r="S516" s="678">
        <v>1</v>
      </c>
      <c r="T516" s="745">
        <v>2</v>
      </c>
      <c r="U516" s="701">
        <v>1</v>
      </c>
    </row>
    <row r="517" spans="1:21" ht="14.4" customHeight="1" x14ac:dyDescent="0.3">
      <c r="A517" s="661">
        <v>7</v>
      </c>
      <c r="B517" s="662" t="s">
        <v>2791</v>
      </c>
      <c r="C517" s="662" t="s">
        <v>3130</v>
      </c>
      <c r="D517" s="743" t="s">
        <v>4774</v>
      </c>
      <c r="E517" s="744" t="s">
        <v>3148</v>
      </c>
      <c r="F517" s="662" t="s">
        <v>3125</v>
      </c>
      <c r="G517" s="662" t="s">
        <v>4125</v>
      </c>
      <c r="H517" s="662" t="s">
        <v>635</v>
      </c>
      <c r="I517" s="662" t="s">
        <v>4126</v>
      </c>
      <c r="J517" s="662" t="s">
        <v>4127</v>
      </c>
      <c r="K517" s="662" t="s">
        <v>4128</v>
      </c>
      <c r="L517" s="663">
        <v>0</v>
      </c>
      <c r="M517" s="663">
        <v>0</v>
      </c>
      <c r="N517" s="662">
        <v>2</v>
      </c>
      <c r="O517" s="745">
        <v>0.5</v>
      </c>
      <c r="P517" s="663">
        <v>0</v>
      </c>
      <c r="Q517" s="678"/>
      <c r="R517" s="662">
        <v>2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7</v>
      </c>
      <c r="B518" s="662" t="s">
        <v>2791</v>
      </c>
      <c r="C518" s="662" t="s">
        <v>3130</v>
      </c>
      <c r="D518" s="743" t="s">
        <v>4774</v>
      </c>
      <c r="E518" s="744" t="s">
        <v>3148</v>
      </c>
      <c r="F518" s="662" t="s">
        <v>3125</v>
      </c>
      <c r="G518" s="662" t="s">
        <v>3906</v>
      </c>
      <c r="H518" s="662" t="s">
        <v>635</v>
      </c>
      <c r="I518" s="662" t="s">
        <v>3907</v>
      </c>
      <c r="J518" s="662" t="s">
        <v>3908</v>
      </c>
      <c r="K518" s="662" t="s">
        <v>3909</v>
      </c>
      <c r="L518" s="663">
        <v>73.069999999999993</v>
      </c>
      <c r="M518" s="663">
        <v>73.069999999999993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7</v>
      </c>
      <c r="B519" s="662" t="s">
        <v>2791</v>
      </c>
      <c r="C519" s="662" t="s">
        <v>3130</v>
      </c>
      <c r="D519" s="743" t="s">
        <v>4774</v>
      </c>
      <c r="E519" s="744" t="s">
        <v>3148</v>
      </c>
      <c r="F519" s="662" t="s">
        <v>3125</v>
      </c>
      <c r="G519" s="662" t="s">
        <v>4129</v>
      </c>
      <c r="H519" s="662" t="s">
        <v>545</v>
      </c>
      <c r="I519" s="662" t="s">
        <v>981</v>
      </c>
      <c r="J519" s="662" t="s">
        <v>982</v>
      </c>
      <c r="K519" s="662" t="s">
        <v>4130</v>
      </c>
      <c r="L519" s="663">
        <v>53.57</v>
      </c>
      <c r="M519" s="663">
        <v>267.85000000000002</v>
      </c>
      <c r="N519" s="662">
        <v>5</v>
      </c>
      <c r="O519" s="745">
        <v>2.5</v>
      </c>
      <c r="P519" s="663">
        <v>214.28</v>
      </c>
      <c r="Q519" s="678">
        <v>0.79999999999999993</v>
      </c>
      <c r="R519" s="662">
        <v>4</v>
      </c>
      <c r="S519" s="678">
        <v>0.8</v>
      </c>
      <c r="T519" s="745">
        <v>1.5</v>
      </c>
      <c r="U519" s="701">
        <v>0.6</v>
      </c>
    </row>
    <row r="520" spans="1:21" ht="14.4" customHeight="1" x14ac:dyDescent="0.3">
      <c r="A520" s="661">
        <v>7</v>
      </c>
      <c r="B520" s="662" t="s">
        <v>2791</v>
      </c>
      <c r="C520" s="662" t="s">
        <v>3130</v>
      </c>
      <c r="D520" s="743" t="s">
        <v>4774</v>
      </c>
      <c r="E520" s="744" t="s">
        <v>3148</v>
      </c>
      <c r="F520" s="662" t="s">
        <v>3125</v>
      </c>
      <c r="G520" s="662" t="s">
        <v>4129</v>
      </c>
      <c r="H520" s="662" t="s">
        <v>545</v>
      </c>
      <c r="I520" s="662" t="s">
        <v>4131</v>
      </c>
      <c r="J520" s="662" t="s">
        <v>4132</v>
      </c>
      <c r="K520" s="662" t="s">
        <v>3830</v>
      </c>
      <c r="L520" s="663">
        <v>66.97</v>
      </c>
      <c r="M520" s="663">
        <v>66.97</v>
      </c>
      <c r="N520" s="662">
        <v>1</v>
      </c>
      <c r="O520" s="745">
        <v>0.5</v>
      </c>
      <c r="P520" s="663">
        <v>66.97</v>
      </c>
      <c r="Q520" s="678">
        <v>1</v>
      </c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7</v>
      </c>
      <c r="B521" s="662" t="s">
        <v>2791</v>
      </c>
      <c r="C521" s="662" t="s">
        <v>3130</v>
      </c>
      <c r="D521" s="743" t="s">
        <v>4774</v>
      </c>
      <c r="E521" s="744" t="s">
        <v>3148</v>
      </c>
      <c r="F521" s="662" t="s">
        <v>3125</v>
      </c>
      <c r="G521" s="662" t="s">
        <v>3912</v>
      </c>
      <c r="H521" s="662" t="s">
        <v>545</v>
      </c>
      <c r="I521" s="662" t="s">
        <v>4133</v>
      </c>
      <c r="J521" s="662" t="s">
        <v>4134</v>
      </c>
      <c r="K521" s="662" t="s">
        <v>3735</v>
      </c>
      <c r="L521" s="663">
        <v>389.92</v>
      </c>
      <c r="M521" s="663">
        <v>3119.36</v>
      </c>
      <c r="N521" s="662">
        <v>8</v>
      </c>
      <c r="O521" s="745">
        <v>2</v>
      </c>
      <c r="P521" s="663">
        <v>779.84</v>
      </c>
      <c r="Q521" s="678">
        <v>0.25</v>
      </c>
      <c r="R521" s="662">
        <v>2</v>
      </c>
      <c r="S521" s="678">
        <v>0.25</v>
      </c>
      <c r="T521" s="745">
        <v>1</v>
      </c>
      <c r="U521" s="701">
        <v>0.5</v>
      </c>
    </row>
    <row r="522" spans="1:21" ht="14.4" customHeight="1" x14ac:dyDescent="0.3">
      <c r="A522" s="661">
        <v>7</v>
      </c>
      <c r="B522" s="662" t="s">
        <v>2791</v>
      </c>
      <c r="C522" s="662" t="s">
        <v>3130</v>
      </c>
      <c r="D522" s="743" t="s">
        <v>4774</v>
      </c>
      <c r="E522" s="744" t="s">
        <v>3148</v>
      </c>
      <c r="F522" s="662" t="s">
        <v>3125</v>
      </c>
      <c r="G522" s="662" t="s">
        <v>3912</v>
      </c>
      <c r="H522" s="662" t="s">
        <v>545</v>
      </c>
      <c r="I522" s="662" t="s">
        <v>4135</v>
      </c>
      <c r="J522" s="662" t="s">
        <v>4134</v>
      </c>
      <c r="K522" s="662" t="s">
        <v>3437</v>
      </c>
      <c r="L522" s="663">
        <v>701.65</v>
      </c>
      <c r="M522" s="663">
        <v>4209.8999999999996</v>
      </c>
      <c r="N522" s="662">
        <v>6</v>
      </c>
      <c r="O522" s="745">
        <v>1</v>
      </c>
      <c r="P522" s="663">
        <v>4209.8999999999996</v>
      </c>
      <c r="Q522" s="678">
        <v>1</v>
      </c>
      <c r="R522" s="662">
        <v>6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7</v>
      </c>
      <c r="B523" s="662" t="s">
        <v>2791</v>
      </c>
      <c r="C523" s="662" t="s">
        <v>3130</v>
      </c>
      <c r="D523" s="743" t="s">
        <v>4774</v>
      </c>
      <c r="E523" s="744" t="s">
        <v>3148</v>
      </c>
      <c r="F523" s="662" t="s">
        <v>3125</v>
      </c>
      <c r="G523" s="662" t="s">
        <v>3912</v>
      </c>
      <c r="H523" s="662" t="s">
        <v>545</v>
      </c>
      <c r="I523" s="662" t="s">
        <v>3913</v>
      </c>
      <c r="J523" s="662" t="s">
        <v>3914</v>
      </c>
      <c r="K523" s="662" t="s">
        <v>2929</v>
      </c>
      <c r="L523" s="663">
        <v>208.18</v>
      </c>
      <c r="M523" s="663">
        <v>1249.0800000000002</v>
      </c>
      <c r="N523" s="662">
        <v>6</v>
      </c>
      <c r="O523" s="745">
        <v>3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7</v>
      </c>
      <c r="B524" s="662" t="s">
        <v>2791</v>
      </c>
      <c r="C524" s="662" t="s">
        <v>3130</v>
      </c>
      <c r="D524" s="743" t="s">
        <v>4774</v>
      </c>
      <c r="E524" s="744" t="s">
        <v>3148</v>
      </c>
      <c r="F524" s="662" t="s">
        <v>3125</v>
      </c>
      <c r="G524" s="662" t="s">
        <v>3912</v>
      </c>
      <c r="H524" s="662" t="s">
        <v>545</v>
      </c>
      <c r="I524" s="662" t="s">
        <v>4136</v>
      </c>
      <c r="J524" s="662" t="s">
        <v>3914</v>
      </c>
      <c r="K524" s="662" t="s">
        <v>2948</v>
      </c>
      <c r="L524" s="663">
        <v>383.18</v>
      </c>
      <c r="M524" s="663">
        <v>766.36</v>
      </c>
      <c r="N524" s="662">
        <v>2</v>
      </c>
      <c r="O524" s="745">
        <v>1</v>
      </c>
      <c r="P524" s="663">
        <v>766.36</v>
      </c>
      <c r="Q524" s="678">
        <v>1</v>
      </c>
      <c r="R524" s="662">
        <v>2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7</v>
      </c>
      <c r="B525" s="662" t="s">
        <v>2791</v>
      </c>
      <c r="C525" s="662" t="s">
        <v>3130</v>
      </c>
      <c r="D525" s="743" t="s">
        <v>4774</v>
      </c>
      <c r="E525" s="744" t="s">
        <v>3148</v>
      </c>
      <c r="F525" s="662" t="s">
        <v>3125</v>
      </c>
      <c r="G525" s="662" t="s">
        <v>3912</v>
      </c>
      <c r="H525" s="662" t="s">
        <v>545</v>
      </c>
      <c r="I525" s="662" t="s">
        <v>4137</v>
      </c>
      <c r="J525" s="662" t="s">
        <v>4134</v>
      </c>
      <c r="K525" s="662" t="s">
        <v>4138</v>
      </c>
      <c r="L525" s="663">
        <v>233.95</v>
      </c>
      <c r="M525" s="663">
        <v>935.8</v>
      </c>
      <c r="N525" s="662">
        <v>4</v>
      </c>
      <c r="O525" s="745">
        <v>2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7</v>
      </c>
      <c r="B526" s="662" t="s">
        <v>2791</v>
      </c>
      <c r="C526" s="662" t="s">
        <v>3130</v>
      </c>
      <c r="D526" s="743" t="s">
        <v>4774</v>
      </c>
      <c r="E526" s="744" t="s">
        <v>3148</v>
      </c>
      <c r="F526" s="662" t="s">
        <v>3125</v>
      </c>
      <c r="G526" s="662" t="s">
        <v>3912</v>
      </c>
      <c r="H526" s="662" t="s">
        <v>545</v>
      </c>
      <c r="I526" s="662" t="s">
        <v>4139</v>
      </c>
      <c r="J526" s="662" t="s">
        <v>3914</v>
      </c>
      <c r="K526" s="662" t="s">
        <v>3452</v>
      </c>
      <c r="L526" s="663">
        <v>0</v>
      </c>
      <c r="M526" s="663">
        <v>0</v>
      </c>
      <c r="N526" s="662">
        <v>1</v>
      </c>
      <c r="O526" s="745">
        <v>1</v>
      </c>
      <c r="P526" s="663">
        <v>0</v>
      </c>
      <c r="Q526" s="678"/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7</v>
      </c>
      <c r="B527" s="662" t="s">
        <v>2791</v>
      </c>
      <c r="C527" s="662" t="s">
        <v>3130</v>
      </c>
      <c r="D527" s="743" t="s">
        <v>4774</v>
      </c>
      <c r="E527" s="744" t="s">
        <v>3148</v>
      </c>
      <c r="F527" s="662" t="s">
        <v>3125</v>
      </c>
      <c r="G527" s="662" t="s">
        <v>3912</v>
      </c>
      <c r="H527" s="662" t="s">
        <v>545</v>
      </c>
      <c r="I527" s="662" t="s">
        <v>4140</v>
      </c>
      <c r="J527" s="662" t="s">
        <v>3914</v>
      </c>
      <c r="K527" s="662" t="s">
        <v>4141</v>
      </c>
      <c r="L527" s="663">
        <v>0</v>
      </c>
      <c r="M527" s="663">
        <v>0</v>
      </c>
      <c r="N527" s="662">
        <v>1</v>
      </c>
      <c r="O527" s="745">
        <v>1</v>
      </c>
      <c r="P527" s="663">
        <v>0</v>
      </c>
      <c r="Q527" s="678"/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7</v>
      </c>
      <c r="B528" s="662" t="s">
        <v>2791</v>
      </c>
      <c r="C528" s="662" t="s">
        <v>3130</v>
      </c>
      <c r="D528" s="743" t="s">
        <v>4774</v>
      </c>
      <c r="E528" s="744" t="s">
        <v>3148</v>
      </c>
      <c r="F528" s="662" t="s">
        <v>3125</v>
      </c>
      <c r="G528" s="662" t="s">
        <v>4142</v>
      </c>
      <c r="H528" s="662" t="s">
        <v>545</v>
      </c>
      <c r="I528" s="662" t="s">
        <v>4143</v>
      </c>
      <c r="J528" s="662" t="s">
        <v>1857</v>
      </c>
      <c r="K528" s="662" t="s">
        <v>4144</v>
      </c>
      <c r="L528" s="663">
        <v>0</v>
      </c>
      <c r="M528" s="663">
        <v>0</v>
      </c>
      <c r="N528" s="662">
        <v>1</v>
      </c>
      <c r="O528" s="745">
        <v>0.5</v>
      </c>
      <c r="P528" s="663">
        <v>0</v>
      </c>
      <c r="Q528" s="678"/>
      <c r="R528" s="662">
        <v>1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7</v>
      </c>
      <c r="B529" s="662" t="s">
        <v>2791</v>
      </c>
      <c r="C529" s="662" t="s">
        <v>3130</v>
      </c>
      <c r="D529" s="743" t="s">
        <v>4774</v>
      </c>
      <c r="E529" s="744" t="s">
        <v>3148</v>
      </c>
      <c r="F529" s="662" t="s">
        <v>3125</v>
      </c>
      <c r="G529" s="662" t="s">
        <v>4145</v>
      </c>
      <c r="H529" s="662" t="s">
        <v>545</v>
      </c>
      <c r="I529" s="662" t="s">
        <v>4146</v>
      </c>
      <c r="J529" s="662" t="s">
        <v>4147</v>
      </c>
      <c r="K529" s="662" t="s">
        <v>4148</v>
      </c>
      <c r="L529" s="663">
        <v>0</v>
      </c>
      <c r="M529" s="663">
        <v>0</v>
      </c>
      <c r="N529" s="662">
        <v>1</v>
      </c>
      <c r="O529" s="745">
        <v>0.5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7</v>
      </c>
      <c r="B530" s="662" t="s">
        <v>2791</v>
      </c>
      <c r="C530" s="662" t="s">
        <v>3130</v>
      </c>
      <c r="D530" s="743" t="s">
        <v>4774</v>
      </c>
      <c r="E530" s="744" t="s">
        <v>3148</v>
      </c>
      <c r="F530" s="662" t="s">
        <v>3125</v>
      </c>
      <c r="G530" s="662" t="s">
        <v>4145</v>
      </c>
      <c r="H530" s="662" t="s">
        <v>545</v>
      </c>
      <c r="I530" s="662" t="s">
        <v>4149</v>
      </c>
      <c r="J530" s="662" t="s">
        <v>4147</v>
      </c>
      <c r="K530" s="662" t="s">
        <v>4148</v>
      </c>
      <c r="L530" s="663">
        <v>155.24</v>
      </c>
      <c r="M530" s="663">
        <v>465.72</v>
      </c>
      <c r="N530" s="662">
        <v>3</v>
      </c>
      <c r="O530" s="745">
        <v>1.5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7</v>
      </c>
      <c r="B531" s="662" t="s">
        <v>2791</v>
      </c>
      <c r="C531" s="662" t="s">
        <v>3130</v>
      </c>
      <c r="D531" s="743" t="s">
        <v>4774</v>
      </c>
      <c r="E531" s="744" t="s">
        <v>3148</v>
      </c>
      <c r="F531" s="662" t="s">
        <v>3125</v>
      </c>
      <c r="G531" s="662" t="s">
        <v>4145</v>
      </c>
      <c r="H531" s="662" t="s">
        <v>545</v>
      </c>
      <c r="I531" s="662" t="s">
        <v>4150</v>
      </c>
      <c r="J531" s="662" t="s">
        <v>4147</v>
      </c>
      <c r="K531" s="662" t="s">
        <v>3381</v>
      </c>
      <c r="L531" s="663">
        <v>77.62</v>
      </c>
      <c r="M531" s="663">
        <v>77.62</v>
      </c>
      <c r="N531" s="662">
        <v>1</v>
      </c>
      <c r="O531" s="745">
        <v>0.5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7</v>
      </c>
      <c r="B532" s="662" t="s">
        <v>2791</v>
      </c>
      <c r="C532" s="662" t="s">
        <v>3130</v>
      </c>
      <c r="D532" s="743" t="s">
        <v>4774</v>
      </c>
      <c r="E532" s="744" t="s">
        <v>3148</v>
      </c>
      <c r="F532" s="662" t="s">
        <v>3125</v>
      </c>
      <c r="G532" s="662" t="s">
        <v>3229</v>
      </c>
      <c r="H532" s="662" t="s">
        <v>635</v>
      </c>
      <c r="I532" s="662" t="s">
        <v>3509</v>
      </c>
      <c r="J532" s="662" t="s">
        <v>801</v>
      </c>
      <c r="K532" s="662" t="s">
        <v>3510</v>
      </c>
      <c r="L532" s="663">
        <v>18.260000000000002</v>
      </c>
      <c r="M532" s="663">
        <v>18.260000000000002</v>
      </c>
      <c r="N532" s="662">
        <v>1</v>
      </c>
      <c r="O532" s="745">
        <v>1</v>
      </c>
      <c r="P532" s="663">
        <v>18.260000000000002</v>
      </c>
      <c r="Q532" s="678">
        <v>1</v>
      </c>
      <c r="R532" s="662">
        <v>1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7</v>
      </c>
      <c r="B533" s="662" t="s">
        <v>2791</v>
      </c>
      <c r="C533" s="662" t="s">
        <v>3130</v>
      </c>
      <c r="D533" s="743" t="s">
        <v>4774</v>
      </c>
      <c r="E533" s="744" t="s">
        <v>3148</v>
      </c>
      <c r="F533" s="662" t="s">
        <v>3125</v>
      </c>
      <c r="G533" s="662" t="s">
        <v>3229</v>
      </c>
      <c r="H533" s="662" t="s">
        <v>635</v>
      </c>
      <c r="I533" s="662" t="s">
        <v>1988</v>
      </c>
      <c r="J533" s="662" t="s">
        <v>801</v>
      </c>
      <c r="K533" s="662" t="s">
        <v>3045</v>
      </c>
      <c r="L533" s="663">
        <v>36.54</v>
      </c>
      <c r="M533" s="663">
        <v>36.54</v>
      </c>
      <c r="N533" s="662">
        <v>1</v>
      </c>
      <c r="O533" s="745">
        <v>0.5</v>
      </c>
      <c r="P533" s="663">
        <v>36.54</v>
      </c>
      <c r="Q533" s="678">
        <v>1</v>
      </c>
      <c r="R533" s="662">
        <v>1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7</v>
      </c>
      <c r="B534" s="662" t="s">
        <v>2791</v>
      </c>
      <c r="C534" s="662" t="s">
        <v>3130</v>
      </c>
      <c r="D534" s="743" t="s">
        <v>4774</v>
      </c>
      <c r="E534" s="744" t="s">
        <v>3148</v>
      </c>
      <c r="F534" s="662" t="s">
        <v>3125</v>
      </c>
      <c r="G534" s="662" t="s">
        <v>3229</v>
      </c>
      <c r="H534" s="662" t="s">
        <v>545</v>
      </c>
      <c r="I534" s="662" t="s">
        <v>4151</v>
      </c>
      <c r="J534" s="662" t="s">
        <v>4152</v>
      </c>
      <c r="K534" s="662" t="s">
        <v>4153</v>
      </c>
      <c r="L534" s="663">
        <v>48.42</v>
      </c>
      <c r="M534" s="663">
        <v>48.42</v>
      </c>
      <c r="N534" s="662">
        <v>1</v>
      </c>
      <c r="O534" s="745">
        <v>0.5</v>
      </c>
      <c r="P534" s="663">
        <v>48.42</v>
      </c>
      <c r="Q534" s="678">
        <v>1</v>
      </c>
      <c r="R534" s="662">
        <v>1</v>
      </c>
      <c r="S534" s="678">
        <v>1</v>
      </c>
      <c r="T534" s="745">
        <v>0.5</v>
      </c>
      <c r="U534" s="701">
        <v>1</v>
      </c>
    </row>
    <row r="535" spans="1:21" ht="14.4" customHeight="1" x14ac:dyDescent="0.3">
      <c r="A535" s="661">
        <v>7</v>
      </c>
      <c r="B535" s="662" t="s">
        <v>2791</v>
      </c>
      <c r="C535" s="662" t="s">
        <v>3130</v>
      </c>
      <c r="D535" s="743" t="s">
        <v>4774</v>
      </c>
      <c r="E535" s="744" t="s">
        <v>3148</v>
      </c>
      <c r="F535" s="662" t="s">
        <v>3125</v>
      </c>
      <c r="G535" s="662" t="s">
        <v>3189</v>
      </c>
      <c r="H535" s="662" t="s">
        <v>545</v>
      </c>
      <c r="I535" s="662" t="s">
        <v>819</v>
      </c>
      <c r="J535" s="662" t="s">
        <v>820</v>
      </c>
      <c r="K535" s="662" t="s">
        <v>3411</v>
      </c>
      <c r="L535" s="663">
        <v>93.71</v>
      </c>
      <c r="M535" s="663">
        <v>187.42</v>
      </c>
      <c r="N535" s="662">
        <v>2</v>
      </c>
      <c r="O535" s="745">
        <v>1</v>
      </c>
      <c r="P535" s="663">
        <v>187.42</v>
      </c>
      <c r="Q535" s="678">
        <v>1</v>
      </c>
      <c r="R535" s="662">
        <v>2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7</v>
      </c>
      <c r="B536" s="662" t="s">
        <v>2791</v>
      </c>
      <c r="C536" s="662" t="s">
        <v>3130</v>
      </c>
      <c r="D536" s="743" t="s">
        <v>4774</v>
      </c>
      <c r="E536" s="744" t="s">
        <v>3148</v>
      </c>
      <c r="F536" s="662" t="s">
        <v>3125</v>
      </c>
      <c r="G536" s="662" t="s">
        <v>3189</v>
      </c>
      <c r="H536" s="662" t="s">
        <v>545</v>
      </c>
      <c r="I536" s="662" t="s">
        <v>3382</v>
      </c>
      <c r="J536" s="662" t="s">
        <v>3383</v>
      </c>
      <c r="K536" s="662" t="s">
        <v>3384</v>
      </c>
      <c r="L536" s="663">
        <v>0</v>
      </c>
      <c r="M536" s="663">
        <v>0</v>
      </c>
      <c r="N536" s="662">
        <v>1</v>
      </c>
      <c r="O536" s="745"/>
      <c r="P536" s="663"/>
      <c r="Q536" s="678"/>
      <c r="R536" s="662"/>
      <c r="S536" s="678">
        <v>0</v>
      </c>
      <c r="T536" s="745"/>
      <c r="U536" s="701"/>
    </row>
    <row r="537" spans="1:21" ht="14.4" customHeight="1" x14ac:dyDescent="0.3">
      <c r="A537" s="661">
        <v>7</v>
      </c>
      <c r="B537" s="662" t="s">
        <v>2791</v>
      </c>
      <c r="C537" s="662" t="s">
        <v>3130</v>
      </c>
      <c r="D537" s="743" t="s">
        <v>4774</v>
      </c>
      <c r="E537" s="744" t="s">
        <v>3148</v>
      </c>
      <c r="F537" s="662" t="s">
        <v>3125</v>
      </c>
      <c r="G537" s="662" t="s">
        <v>3189</v>
      </c>
      <c r="H537" s="662" t="s">
        <v>545</v>
      </c>
      <c r="I537" s="662" t="s">
        <v>3410</v>
      </c>
      <c r="J537" s="662" t="s">
        <v>820</v>
      </c>
      <c r="K537" s="662" t="s">
        <v>3411</v>
      </c>
      <c r="L537" s="663">
        <v>57.64</v>
      </c>
      <c r="M537" s="663">
        <v>115.28</v>
      </c>
      <c r="N537" s="662">
        <v>2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7</v>
      </c>
      <c r="B538" s="662" t="s">
        <v>2791</v>
      </c>
      <c r="C538" s="662" t="s">
        <v>3130</v>
      </c>
      <c r="D538" s="743" t="s">
        <v>4774</v>
      </c>
      <c r="E538" s="744" t="s">
        <v>3148</v>
      </c>
      <c r="F538" s="662" t="s">
        <v>3125</v>
      </c>
      <c r="G538" s="662" t="s">
        <v>4154</v>
      </c>
      <c r="H538" s="662" t="s">
        <v>635</v>
      </c>
      <c r="I538" s="662" t="s">
        <v>2744</v>
      </c>
      <c r="J538" s="662" t="s">
        <v>3100</v>
      </c>
      <c r="K538" s="662" t="s">
        <v>3101</v>
      </c>
      <c r="L538" s="663">
        <v>668.54</v>
      </c>
      <c r="M538" s="663">
        <v>668.54</v>
      </c>
      <c r="N538" s="662">
        <v>1</v>
      </c>
      <c r="O538" s="745">
        <v>1</v>
      </c>
      <c r="P538" s="663">
        <v>668.54</v>
      </c>
      <c r="Q538" s="678">
        <v>1</v>
      </c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7</v>
      </c>
      <c r="B539" s="662" t="s">
        <v>2791</v>
      </c>
      <c r="C539" s="662" t="s">
        <v>3130</v>
      </c>
      <c r="D539" s="743" t="s">
        <v>4774</v>
      </c>
      <c r="E539" s="744" t="s">
        <v>3148</v>
      </c>
      <c r="F539" s="662" t="s">
        <v>3125</v>
      </c>
      <c r="G539" s="662" t="s">
        <v>4154</v>
      </c>
      <c r="H539" s="662" t="s">
        <v>545</v>
      </c>
      <c r="I539" s="662" t="s">
        <v>4155</v>
      </c>
      <c r="J539" s="662" t="s">
        <v>3100</v>
      </c>
      <c r="K539" s="662" t="s">
        <v>4124</v>
      </c>
      <c r="L539" s="663">
        <v>0</v>
      </c>
      <c r="M539" s="663">
        <v>0</v>
      </c>
      <c r="N539" s="662">
        <v>1</v>
      </c>
      <c r="O539" s="745">
        <v>1</v>
      </c>
      <c r="P539" s="663">
        <v>0</v>
      </c>
      <c r="Q539" s="678"/>
      <c r="R539" s="662">
        <v>1</v>
      </c>
      <c r="S539" s="678">
        <v>1</v>
      </c>
      <c r="T539" s="745">
        <v>1</v>
      </c>
      <c r="U539" s="701">
        <v>1</v>
      </c>
    </row>
    <row r="540" spans="1:21" ht="14.4" customHeight="1" x14ac:dyDescent="0.3">
      <c r="A540" s="661">
        <v>7</v>
      </c>
      <c r="B540" s="662" t="s">
        <v>2791</v>
      </c>
      <c r="C540" s="662" t="s">
        <v>3130</v>
      </c>
      <c r="D540" s="743" t="s">
        <v>4774</v>
      </c>
      <c r="E540" s="744" t="s">
        <v>3148</v>
      </c>
      <c r="F540" s="662" t="s">
        <v>3125</v>
      </c>
      <c r="G540" s="662" t="s">
        <v>3915</v>
      </c>
      <c r="H540" s="662" t="s">
        <v>545</v>
      </c>
      <c r="I540" s="662" t="s">
        <v>4156</v>
      </c>
      <c r="J540" s="662" t="s">
        <v>3995</v>
      </c>
      <c r="K540" s="662" t="s">
        <v>4157</v>
      </c>
      <c r="L540" s="663">
        <v>0</v>
      </c>
      <c r="M540" s="663">
        <v>0</v>
      </c>
      <c r="N540" s="662">
        <v>2</v>
      </c>
      <c r="O540" s="745">
        <v>2</v>
      </c>
      <c r="P540" s="663">
        <v>0</v>
      </c>
      <c r="Q540" s="678"/>
      <c r="R540" s="662">
        <v>1</v>
      </c>
      <c r="S540" s="678">
        <v>0.5</v>
      </c>
      <c r="T540" s="745">
        <v>1</v>
      </c>
      <c r="U540" s="701">
        <v>0.5</v>
      </c>
    </row>
    <row r="541" spans="1:21" ht="14.4" customHeight="1" x14ac:dyDescent="0.3">
      <c r="A541" s="661">
        <v>7</v>
      </c>
      <c r="B541" s="662" t="s">
        <v>2791</v>
      </c>
      <c r="C541" s="662" t="s">
        <v>3130</v>
      </c>
      <c r="D541" s="743" t="s">
        <v>4774</v>
      </c>
      <c r="E541" s="744" t="s">
        <v>3148</v>
      </c>
      <c r="F541" s="662" t="s">
        <v>3125</v>
      </c>
      <c r="G541" s="662" t="s">
        <v>3915</v>
      </c>
      <c r="H541" s="662" t="s">
        <v>545</v>
      </c>
      <c r="I541" s="662" t="s">
        <v>3994</v>
      </c>
      <c r="J541" s="662" t="s">
        <v>3995</v>
      </c>
      <c r="K541" s="662" t="s">
        <v>3996</v>
      </c>
      <c r="L541" s="663">
        <v>3354.59</v>
      </c>
      <c r="M541" s="663">
        <v>60382.62000000001</v>
      </c>
      <c r="N541" s="662">
        <v>18</v>
      </c>
      <c r="O541" s="745">
        <v>8</v>
      </c>
      <c r="P541" s="663">
        <v>50318.850000000006</v>
      </c>
      <c r="Q541" s="678">
        <v>0.83333333333333326</v>
      </c>
      <c r="R541" s="662">
        <v>15</v>
      </c>
      <c r="S541" s="678">
        <v>0.83333333333333337</v>
      </c>
      <c r="T541" s="745">
        <v>7</v>
      </c>
      <c r="U541" s="701">
        <v>0.875</v>
      </c>
    </row>
    <row r="542" spans="1:21" ht="14.4" customHeight="1" x14ac:dyDescent="0.3">
      <c r="A542" s="661">
        <v>7</v>
      </c>
      <c r="B542" s="662" t="s">
        <v>2791</v>
      </c>
      <c r="C542" s="662" t="s">
        <v>3130</v>
      </c>
      <c r="D542" s="743" t="s">
        <v>4774</v>
      </c>
      <c r="E542" s="744" t="s">
        <v>3148</v>
      </c>
      <c r="F542" s="662" t="s">
        <v>3125</v>
      </c>
      <c r="G542" s="662" t="s">
        <v>3915</v>
      </c>
      <c r="H542" s="662" t="s">
        <v>545</v>
      </c>
      <c r="I542" s="662" t="s">
        <v>4158</v>
      </c>
      <c r="J542" s="662" t="s">
        <v>3995</v>
      </c>
      <c r="K542" s="662" t="s">
        <v>4159</v>
      </c>
      <c r="L542" s="663">
        <v>0</v>
      </c>
      <c r="M542" s="663">
        <v>0</v>
      </c>
      <c r="N542" s="662">
        <v>9</v>
      </c>
      <c r="O542" s="745">
        <v>1</v>
      </c>
      <c r="P542" s="663">
        <v>0</v>
      </c>
      <c r="Q542" s="678"/>
      <c r="R542" s="662">
        <v>9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7</v>
      </c>
      <c r="B543" s="662" t="s">
        <v>2791</v>
      </c>
      <c r="C543" s="662" t="s">
        <v>3130</v>
      </c>
      <c r="D543" s="743" t="s">
        <v>4774</v>
      </c>
      <c r="E543" s="744" t="s">
        <v>3148</v>
      </c>
      <c r="F543" s="662" t="s">
        <v>3125</v>
      </c>
      <c r="G543" s="662" t="s">
        <v>3915</v>
      </c>
      <c r="H543" s="662" t="s">
        <v>545</v>
      </c>
      <c r="I543" s="662" t="s">
        <v>4158</v>
      </c>
      <c r="J543" s="662" t="s">
        <v>3995</v>
      </c>
      <c r="K543" s="662" t="s">
        <v>4159</v>
      </c>
      <c r="L543" s="663">
        <v>454.27</v>
      </c>
      <c r="M543" s="663">
        <v>4088.43</v>
      </c>
      <c r="N543" s="662">
        <v>9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7</v>
      </c>
      <c r="B544" s="662" t="s">
        <v>2791</v>
      </c>
      <c r="C544" s="662" t="s">
        <v>3130</v>
      </c>
      <c r="D544" s="743" t="s">
        <v>4774</v>
      </c>
      <c r="E544" s="744" t="s">
        <v>3148</v>
      </c>
      <c r="F544" s="662" t="s">
        <v>3125</v>
      </c>
      <c r="G544" s="662" t="s">
        <v>3915</v>
      </c>
      <c r="H544" s="662" t="s">
        <v>545</v>
      </c>
      <c r="I544" s="662" t="s">
        <v>4160</v>
      </c>
      <c r="J544" s="662" t="s">
        <v>3995</v>
      </c>
      <c r="K544" s="662" t="s">
        <v>3920</v>
      </c>
      <c r="L544" s="663">
        <v>908.53</v>
      </c>
      <c r="M544" s="663">
        <v>40883.85</v>
      </c>
      <c r="N544" s="662">
        <v>45</v>
      </c>
      <c r="O544" s="745">
        <v>6</v>
      </c>
      <c r="P544" s="663">
        <v>9993.83</v>
      </c>
      <c r="Q544" s="678">
        <v>0.24444444444444446</v>
      </c>
      <c r="R544" s="662">
        <v>11</v>
      </c>
      <c r="S544" s="678">
        <v>0.24444444444444444</v>
      </c>
      <c r="T544" s="745">
        <v>4</v>
      </c>
      <c r="U544" s="701">
        <v>0.66666666666666663</v>
      </c>
    </row>
    <row r="545" spans="1:21" ht="14.4" customHeight="1" x14ac:dyDescent="0.3">
      <c r="A545" s="661">
        <v>7</v>
      </c>
      <c r="B545" s="662" t="s">
        <v>2791</v>
      </c>
      <c r="C545" s="662" t="s">
        <v>3130</v>
      </c>
      <c r="D545" s="743" t="s">
        <v>4774</v>
      </c>
      <c r="E545" s="744" t="s">
        <v>3148</v>
      </c>
      <c r="F545" s="662" t="s">
        <v>3125</v>
      </c>
      <c r="G545" s="662" t="s">
        <v>3915</v>
      </c>
      <c r="H545" s="662" t="s">
        <v>545</v>
      </c>
      <c r="I545" s="662" t="s">
        <v>4161</v>
      </c>
      <c r="J545" s="662" t="s">
        <v>3995</v>
      </c>
      <c r="K545" s="662" t="s">
        <v>3923</v>
      </c>
      <c r="L545" s="663">
        <v>0</v>
      </c>
      <c r="M545" s="663">
        <v>0</v>
      </c>
      <c r="N545" s="662">
        <v>3</v>
      </c>
      <c r="O545" s="745">
        <v>1</v>
      </c>
      <c r="P545" s="663">
        <v>0</v>
      </c>
      <c r="Q545" s="678"/>
      <c r="R545" s="662">
        <v>3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7</v>
      </c>
      <c r="B546" s="662" t="s">
        <v>2791</v>
      </c>
      <c r="C546" s="662" t="s">
        <v>3130</v>
      </c>
      <c r="D546" s="743" t="s">
        <v>4774</v>
      </c>
      <c r="E546" s="744" t="s">
        <v>3148</v>
      </c>
      <c r="F546" s="662" t="s">
        <v>3125</v>
      </c>
      <c r="G546" s="662" t="s">
        <v>3915</v>
      </c>
      <c r="H546" s="662" t="s">
        <v>545</v>
      </c>
      <c r="I546" s="662" t="s">
        <v>4161</v>
      </c>
      <c r="J546" s="662" t="s">
        <v>3995</v>
      </c>
      <c r="K546" s="662" t="s">
        <v>3923</v>
      </c>
      <c r="L546" s="663">
        <v>291.85000000000002</v>
      </c>
      <c r="M546" s="663">
        <v>2626.65</v>
      </c>
      <c r="N546" s="662">
        <v>9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7</v>
      </c>
      <c r="B547" s="662" t="s">
        <v>2791</v>
      </c>
      <c r="C547" s="662" t="s">
        <v>3130</v>
      </c>
      <c r="D547" s="743" t="s">
        <v>4774</v>
      </c>
      <c r="E547" s="744" t="s">
        <v>3148</v>
      </c>
      <c r="F547" s="662" t="s">
        <v>3125</v>
      </c>
      <c r="G547" s="662" t="s">
        <v>3915</v>
      </c>
      <c r="H547" s="662" t="s">
        <v>545</v>
      </c>
      <c r="I547" s="662" t="s">
        <v>4162</v>
      </c>
      <c r="J547" s="662" t="s">
        <v>3995</v>
      </c>
      <c r="K547" s="662" t="s">
        <v>4163</v>
      </c>
      <c r="L547" s="663">
        <v>583.70000000000005</v>
      </c>
      <c r="M547" s="663">
        <v>3502.2000000000003</v>
      </c>
      <c r="N547" s="662">
        <v>6</v>
      </c>
      <c r="O547" s="745">
        <v>2</v>
      </c>
      <c r="P547" s="663">
        <v>3502.2000000000003</v>
      </c>
      <c r="Q547" s="678">
        <v>1</v>
      </c>
      <c r="R547" s="662">
        <v>6</v>
      </c>
      <c r="S547" s="678">
        <v>1</v>
      </c>
      <c r="T547" s="745">
        <v>2</v>
      </c>
      <c r="U547" s="701">
        <v>1</v>
      </c>
    </row>
    <row r="548" spans="1:21" ht="14.4" customHeight="1" x14ac:dyDescent="0.3">
      <c r="A548" s="661">
        <v>7</v>
      </c>
      <c r="B548" s="662" t="s">
        <v>2791</v>
      </c>
      <c r="C548" s="662" t="s">
        <v>3130</v>
      </c>
      <c r="D548" s="743" t="s">
        <v>4774</v>
      </c>
      <c r="E548" s="744" t="s">
        <v>3148</v>
      </c>
      <c r="F548" s="662" t="s">
        <v>3125</v>
      </c>
      <c r="G548" s="662" t="s">
        <v>3915</v>
      </c>
      <c r="H548" s="662" t="s">
        <v>545</v>
      </c>
      <c r="I548" s="662" t="s">
        <v>4164</v>
      </c>
      <c r="J548" s="662" t="s">
        <v>3995</v>
      </c>
      <c r="K548" s="662" t="s">
        <v>4165</v>
      </c>
      <c r="L548" s="663">
        <v>0</v>
      </c>
      <c r="M548" s="663">
        <v>0</v>
      </c>
      <c r="N548" s="662">
        <v>4</v>
      </c>
      <c r="O548" s="745">
        <v>2</v>
      </c>
      <c r="P548" s="663">
        <v>0</v>
      </c>
      <c r="Q548" s="678"/>
      <c r="R548" s="662">
        <v>3</v>
      </c>
      <c r="S548" s="678">
        <v>0.75</v>
      </c>
      <c r="T548" s="745">
        <v>1</v>
      </c>
      <c r="U548" s="701">
        <v>0.5</v>
      </c>
    </row>
    <row r="549" spans="1:21" ht="14.4" customHeight="1" x14ac:dyDescent="0.3">
      <c r="A549" s="661">
        <v>7</v>
      </c>
      <c r="B549" s="662" t="s">
        <v>2791</v>
      </c>
      <c r="C549" s="662" t="s">
        <v>3130</v>
      </c>
      <c r="D549" s="743" t="s">
        <v>4774</v>
      </c>
      <c r="E549" s="744" t="s">
        <v>3148</v>
      </c>
      <c r="F549" s="662" t="s">
        <v>3125</v>
      </c>
      <c r="G549" s="662" t="s">
        <v>3915</v>
      </c>
      <c r="H549" s="662" t="s">
        <v>545</v>
      </c>
      <c r="I549" s="662" t="s">
        <v>4164</v>
      </c>
      <c r="J549" s="662" t="s">
        <v>3995</v>
      </c>
      <c r="K549" s="662" t="s">
        <v>4165</v>
      </c>
      <c r="L549" s="663">
        <v>838.65</v>
      </c>
      <c r="M549" s="663">
        <v>7547.8499999999995</v>
      </c>
      <c r="N549" s="662">
        <v>9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7</v>
      </c>
      <c r="B550" s="662" t="s">
        <v>2791</v>
      </c>
      <c r="C550" s="662" t="s">
        <v>3130</v>
      </c>
      <c r="D550" s="743" t="s">
        <v>4774</v>
      </c>
      <c r="E550" s="744" t="s">
        <v>3148</v>
      </c>
      <c r="F550" s="662" t="s">
        <v>3125</v>
      </c>
      <c r="G550" s="662" t="s">
        <v>3915</v>
      </c>
      <c r="H550" s="662" t="s">
        <v>545</v>
      </c>
      <c r="I550" s="662" t="s">
        <v>4166</v>
      </c>
      <c r="J550" s="662" t="s">
        <v>3995</v>
      </c>
      <c r="K550" s="662" t="s">
        <v>3918</v>
      </c>
      <c r="L550" s="663">
        <v>1677.3</v>
      </c>
      <c r="M550" s="663">
        <v>58705.5</v>
      </c>
      <c r="N550" s="662">
        <v>35</v>
      </c>
      <c r="O550" s="745">
        <v>14</v>
      </c>
      <c r="P550" s="663">
        <v>48641.700000000004</v>
      </c>
      <c r="Q550" s="678">
        <v>0.82857142857142863</v>
      </c>
      <c r="R550" s="662">
        <v>29</v>
      </c>
      <c r="S550" s="678">
        <v>0.82857142857142863</v>
      </c>
      <c r="T550" s="745">
        <v>13</v>
      </c>
      <c r="U550" s="701">
        <v>0.9285714285714286</v>
      </c>
    </row>
    <row r="551" spans="1:21" ht="14.4" customHeight="1" x14ac:dyDescent="0.3">
      <c r="A551" s="661">
        <v>7</v>
      </c>
      <c r="B551" s="662" t="s">
        <v>2791</v>
      </c>
      <c r="C551" s="662" t="s">
        <v>3130</v>
      </c>
      <c r="D551" s="743" t="s">
        <v>4774</v>
      </c>
      <c r="E551" s="744" t="s">
        <v>3148</v>
      </c>
      <c r="F551" s="662" t="s">
        <v>3125</v>
      </c>
      <c r="G551" s="662" t="s">
        <v>3915</v>
      </c>
      <c r="H551" s="662" t="s">
        <v>545</v>
      </c>
      <c r="I551" s="662" t="s">
        <v>3919</v>
      </c>
      <c r="J551" s="662" t="s">
        <v>3917</v>
      </c>
      <c r="K551" s="662" t="s">
        <v>3920</v>
      </c>
      <c r="L551" s="663">
        <v>908.53</v>
      </c>
      <c r="M551" s="663">
        <v>5451.18</v>
      </c>
      <c r="N551" s="662">
        <v>6</v>
      </c>
      <c r="O551" s="745">
        <v>1</v>
      </c>
      <c r="P551" s="663">
        <v>5451.18</v>
      </c>
      <c r="Q551" s="678">
        <v>1</v>
      </c>
      <c r="R551" s="662">
        <v>6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7</v>
      </c>
      <c r="B552" s="662" t="s">
        <v>2791</v>
      </c>
      <c r="C552" s="662" t="s">
        <v>3130</v>
      </c>
      <c r="D552" s="743" t="s">
        <v>4774</v>
      </c>
      <c r="E552" s="744" t="s">
        <v>3148</v>
      </c>
      <c r="F552" s="662" t="s">
        <v>3125</v>
      </c>
      <c r="G552" s="662" t="s">
        <v>3915</v>
      </c>
      <c r="H552" s="662" t="s">
        <v>545</v>
      </c>
      <c r="I552" s="662" t="s">
        <v>4167</v>
      </c>
      <c r="J552" s="662" t="s">
        <v>3922</v>
      </c>
      <c r="K552" s="662" t="s">
        <v>4163</v>
      </c>
      <c r="L552" s="663">
        <v>583.70000000000005</v>
      </c>
      <c r="M552" s="663">
        <v>11090.3</v>
      </c>
      <c r="N552" s="662">
        <v>19</v>
      </c>
      <c r="O552" s="745">
        <v>6</v>
      </c>
      <c r="P552" s="663">
        <v>9922.9</v>
      </c>
      <c r="Q552" s="678">
        <v>0.89473684210526316</v>
      </c>
      <c r="R552" s="662">
        <v>17</v>
      </c>
      <c r="S552" s="678">
        <v>0.89473684210526316</v>
      </c>
      <c r="T552" s="745">
        <v>5</v>
      </c>
      <c r="U552" s="701">
        <v>0.83333333333333337</v>
      </c>
    </row>
    <row r="553" spans="1:21" ht="14.4" customHeight="1" x14ac:dyDescent="0.3">
      <c r="A553" s="661">
        <v>7</v>
      </c>
      <c r="B553" s="662" t="s">
        <v>2791</v>
      </c>
      <c r="C553" s="662" t="s">
        <v>3130</v>
      </c>
      <c r="D553" s="743" t="s">
        <v>4774</v>
      </c>
      <c r="E553" s="744" t="s">
        <v>3148</v>
      </c>
      <c r="F553" s="662" t="s">
        <v>3125</v>
      </c>
      <c r="G553" s="662" t="s">
        <v>3915</v>
      </c>
      <c r="H553" s="662" t="s">
        <v>545</v>
      </c>
      <c r="I553" s="662" t="s">
        <v>4168</v>
      </c>
      <c r="J553" s="662" t="s">
        <v>3922</v>
      </c>
      <c r="K553" s="662" t="s">
        <v>3920</v>
      </c>
      <c r="L553" s="663">
        <v>908.53</v>
      </c>
      <c r="M553" s="663">
        <v>6359.7099999999991</v>
      </c>
      <c r="N553" s="662">
        <v>7</v>
      </c>
      <c r="O553" s="745">
        <v>3</v>
      </c>
      <c r="P553" s="663">
        <v>6359.7099999999991</v>
      </c>
      <c r="Q553" s="678">
        <v>1</v>
      </c>
      <c r="R553" s="662">
        <v>7</v>
      </c>
      <c r="S553" s="678">
        <v>1</v>
      </c>
      <c r="T553" s="745">
        <v>3</v>
      </c>
      <c r="U553" s="701">
        <v>1</v>
      </c>
    </row>
    <row r="554" spans="1:21" ht="14.4" customHeight="1" x14ac:dyDescent="0.3">
      <c r="A554" s="661">
        <v>7</v>
      </c>
      <c r="B554" s="662" t="s">
        <v>2791</v>
      </c>
      <c r="C554" s="662" t="s">
        <v>3130</v>
      </c>
      <c r="D554" s="743" t="s">
        <v>4774</v>
      </c>
      <c r="E554" s="744" t="s">
        <v>3148</v>
      </c>
      <c r="F554" s="662" t="s">
        <v>3125</v>
      </c>
      <c r="G554" s="662" t="s">
        <v>3915</v>
      </c>
      <c r="H554" s="662" t="s">
        <v>545</v>
      </c>
      <c r="I554" s="662" t="s">
        <v>4169</v>
      </c>
      <c r="J554" s="662" t="s">
        <v>3922</v>
      </c>
      <c r="K554" s="662" t="s">
        <v>3918</v>
      </c>
      <c r="L554" s="663">
        <v>1677.3</v>
      </c>
      <c r="M554" s="663">
        <v>11741.099999999999</v>
      </c>
      <c r="N554" s="662">
        <v>7</v>
      </c>
      <c r="O554" s="745">
        <v>2</v>
      </c>
      <c r="P554" s="663">
        <v>11741.099999999999</v>
      </c>
      <c r="Q554" s="678">
        <v>1</v>
      </c>
      <c r="R554" s="662">
        <v>7</v>
      </c>
      <c r="S554" s="678">
        <v>1</v>
      </c>
      <c r="T554" s="745">
        <v>2</v>
      </c>
      <c r="U554" s="701">
        <v>1</v>
      </c>
    </row>
    <row r="555" spans="1:21" ht="14.4" customHeight="1" x14ac:dyDescent="0.3">
      <c r="A555" s="661">
        <v>7</v>
      </c>
      <c r="B555" s="662" t="s">
        <v>2791</v>
      </c>
      <c r="C555" s="662" t="s">
        <v>3130</v>
      </c>
      <c r="D555" s="743" t="s">
        <v>4774</v>
      </c>
      <c r="E555" s="744" t="s">
        <v>3148</v>
      </c>
      <c r="F555" s="662" t="s">
        <v>3125</v>
      </c>
      <c r="G555" s="662" t="s">
        <v>3915</v>
      </c>
      <c r="H555" s="662" t="s">
        <v>545</v>
      </c>
      <c r="I555" s="662" t="s">
        <v>4170</v>
      </c>
      <c r="J555" s="662" t="s">
        <v>3922</v>
      </c>
      <c r="K555" s="662" t="s">
        <v>4171</v>
      </c>
      <c r="L555" s="663">
        <v>0</v>
      </c>
      <c r="M555" s="663">
        <v>0</v>
      </c>
      <c r="N555" s="662">
        <v>1</v>
      </c>
      <c r="O555" s="745">
        <v>1</v>
      </c>
      <c r="P555" s="663">
        <v>0</v>
      </c>
      <c r="Q555" s="678"/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7</v>
      </c>
      <c r="B556" s="662" t="s">
        <v>2791</v>
      </c>
      <c r="C556" s="662" t="s">
        <v>3130</v>
      </c>
      <c r="D556" s="743" t="s">
        <v>4774</v>
      </c>
      <c r="E556" s="744" t="s">
        <v>3148</v>
      </c>
      <c r="F556" s="662" t="s">
        <v>3125</v>
      </c>
      <c r="G556" s="662" t="s">
        <v>3915</v>
      </c>
      <c r="H556" s="662" t="s">
        <v>545</v>
      </c>
      <c r="I556" s="662" t="s">
        <v>4172</v>
      </c>
      <c r="J556" s="662" t="s">
        <v>3917</v>
      </c>
      <c r="K556" s="662" t="s">
        <v>4173</v>
      </c>
      <c r="L556" s="663">
        <v>0</v>
      </c>
      <c r="M556" s="663">
        <v>0</v>
      </c>
      <c r="N556" s="662">
        <v>1</v>
      </c>
      <c r="O556" s="745">
        <v>1</v>
      </c>
      <c r="P556" s="663">
        <v>0</v>
      </c>
      <c r="Q556" s="678"/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7</v>
      </c>
      <c r="B557" s="662" t="s">
        <v>2791</v>
      </c>
      <c r="C557" s="662" t="s">
        <v>3130</v>
      </c>
      <c r="D557" s="743" t="s">
        <v>4774</v>
      </c>
      <c r="E557" s="744" t="s">
        <v>3148</v>
      </c>
      <c r="F557" s="662" t="s">
        <v>3125</v>
      </c>
      <c r="G557" s="662" t="s">
        <v>3915</v>
      </c>
      <c r="H557" s="662" t="s">
        <v>545</v>
      </c>
      <c r="I557" s="662" t="s">
        <v>4174</v>
      </c>
      <c r="J557" s="662" t="s">
        <v>3995</v>
      </c>
      <c r="K557" s="662" t="s">
        <v>4175</v>
      </c>
      <c r="L557" s="663">
        <v>0</v>
      </c>
      <c r="M557" s="663">
        <v>0</v>
      </c>
      <c r="N557" s="662">
        <v>1</v>
      </c>
      <c r="O557" s="745">
        <v>1</v>
      </c>
      <c r="P557" s="663">
        <v>0</v>
      </c>
      <c r="Q557" s="678"/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7</v>
      </c>
      <c r="B558" s="662" t="s">
        <v>2791</v>
      </c>
      <c r="C558" s="662" t="s">
        <v>3130</v>
      </c>
      <c r="D558" s="743" t="s">
        <v>4774</v>
      </c>
      <c r="E558" s="744" t="s">
        <v>3148</v>
      </c>
      <c r="F558" s="662" t="s">
        <v>3125</v>
      </c>
      <c r="G558" s="662" t="s">
        <v>3915</v>
      </c>
      <c r="H558" s="662" t="s">
        <v>545</v>
      </c>
      <c r="I558" s="662" t="s">
        <v>4176</v>
      </c>
      <c r="J558" s="662" t="s">
        <v>3922</v>
      </c>
      <c r="K558" s="662" t="s">
        <v>4177</v>
      </c>
      <c r="L558" s="663">
        <v>0</v>
      </c>
      <c r="M558" s="663">
        <v>0</v>
      </c>
      <c r="N558" s="662">
        <v>1</v>
      </c>
      <c r="O558" s="745">
        <v>1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7</v>
      </c>
      <c r="B559" s="662" t="s">
        <v>2791</v>
      </c>
      <c r="C559" s="662" t="s">
        <v>3130</v>
      </c>
      <c r="D559" s="743" t="s">
        <v>4774</v>
      </c>
      <c r="E559" s="744" t="s">
        <v>3148</v>
      </c>
      <c r="F559" s="662" t="s">
        <v>3125</v>
      </c>
      <c r="G559" s="662" t="s">
        <v>3915</v>
      </c>
      <c r="H559" s="662" t="s">
        <v>545</v>
      </c>
      <c r="I559" s="662" t="s">
        <v>4178</v>
      </c>
      <c r="J559" s="662" t="s">
        <v>3995</v>
      </c>
      <c r="K559" s="662" t="s">
        <v>4179</v>
      </c>
      <c r="L559" s="663">
        <v>0</v>
      </c>
      <c r="M559" s="663">
        <v>0</v>
      </c>
      <c r="N559" s="662">
        <v>1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7</v>
      </c>
      <c r="B560" s="662" t="s">
        <v>2791</v>
      </c>
      <c r="C560" s="662" t="s">
        <v>3130</v>
      </c>
      <c r="D560" s="743" t="s">
        <v>4774</v>
      </c>
      <c r="E560" s="744" t="s">
        <v>3148</v>
      </c>
      <c r="F560" s="662" t="s">
        <v>3125</v>
      </c>
      <c r="G560" s="662" t="s">
        <v>3915</v>
      </c>
      <c r="H560" s="662" t="s">
        <v>545</v>
      </c>
      <c r="I560" s="662" t="s">
        <v>4180</v>
      </c>
      <c r="J560" s="662" t="s">
        <v>3922</v>
      </c>
      <c r="K560" s="662" t="s">
        <v>4159</v>
      </c>
      <c r="L560" s="663">
        <v>0</v>
      </c>
      <c r="M560" s="663">
        <v>0</v>
      </c>
      <c r="N560" s="662">
        <v>2</v>
      </c>
      <c r="O560" s="745">
        <v>1</v>
      </c>
      <c r="P560" s="663">
        <v>0</v>
      </c>
      <c r="Q560" s="678"/>
      <c r="R560" s="662">
        <v>2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7</v>
      </c>
      <c r="B561" s="662" t="s">
        <v>2791</v>
      </c>
      <c r="C561" s="662" t="s">
        <v>3130</v>
      </c>
      <c r="D561" s="743" t="s">
        <v>4774</v>
      </c>
      <c r="E561" s="744" t="s">
        <v>3148</v>
      </c>
      <c r="F561" s="662" t="s">
        <v>3125</v>
      </c>
      <c r="G561" s="662" t="s">
        <v>3924</v>
      </c>
      <c r="H561" s="662" t="s">
        <v>545</v>
      </c>
      <c r="I561" s="662" t="s">
        <v>3999</v>
      </c>
      <c r="J561" s="662" t="s">
        <v>3926</v>
      </c>
      <c r="K561" s="662" t="s">
        <v>4000</v>
      </c>
      <c r="L561" s="663">
        <v>2146.12</v>
      </c>
      <c r="M561" s="663">
        <v>27899.559999999998</v>
      </c>
      <c r="N561" s="662">
        <v>13</v>
      </c>
      <c r="O561" s="745">
        <v>5</v>
      </c>
      <c r="P561" s="663">
        <v>23607.32</v>
      </c>
      <c r="Q561" s="678">
        <v>0.84615384615384626</v>
      </c>
      <c r="R561" s="662">
        <v>11</v>
      </c>
      <c r="S561" s="678">
        <v>0.84615384615384615</v>
      </c>
      <c r="T561" s="745">
        <v>4</v>
      </c>
      <c r="U561" s="701">
        <v>0.8</v>
      </c>
    </row>
    <row r="562" spans="1:21" ht="14.4" customHeight="1" x14ac:dyDescent="0.3">
      <c r="A562" s="661">
        <v>7</v>
      </c>
      <c r="B562" s="662" t="s">
        <v>2791</v>
      </c>
      <c r="C562" s="662" t="s">
        <v>3130</v>
      </c>
      <c r="D562" s="743" t="s">
        <v>4774</v>
      </c>
      <c r="E562" s="744" t="s">
        <v>3148</v>
      </c>
      <c r="F562" s="662" t="s">
        <v>3125</v>
      </c>
      <c r="G562" s="662" t="s">
        <v>3924</v>
      </c>
      <c r="H562" s="662" t="s">
        <v>545</v>
      </c>
      <c r="I562" s="662" t="s">
        <v>4001</v>
      </c>
      <c r="J562" s="662" t="s">
        <v>3926</v>
      </c>
      <c r="K562" s="662" t="s">
        <v>4002</v>
      </c>
      <c r="L562" s="663">
        <v>3690.52</v>
      </c>
      <c r="M562" s="663">
        <v>36905.199999999997</v>
      </c>
      <c r="N562" s="662">
        <v>10</v>
      </c>
      <c r="O562" s="745">
        <v>3</v>
      </c>
      <c r="P562" s="663">
        <v>14762.08</v>
      </c>
      <c r="Q562" s="678">
        <v>0.4</v>
      </c>
      <c r="R562" s="662">
        <v>4</v>
      </c>
      <c r="S562" s="678">
        <v>0.4</v>
      </c>
      <c r="T562" s="745">
        <v>2</v>
      </c>
      <c r="U562" s="701">
        <v>0.66666666666666663</v>
      </c>
    </row>
    <row r="563" spans="1:21" ht="14.4" customHeight="1" x14ac:dyDescent="0.3">
      <c r="A563" s="661">
        <v>7</v>
      </c>
      <c r="B563" s="662" t="s">
        <v>2791</v>
      </c>
      <c r="C563" s="662" t="s">
        <v>3130</v>
      </c>
      <c r="D563" s="743" t="s">
        <v>4774</v>
      </c>
      <c r="E563" s="744" t="s">
        <v>3148</v>
      </c>
      <c r="F563" s="662" t="s">
        <v>3125</v>
      </c>
      <c r="G563" s="662" t="s">
        <v>3924</v>
      </c>
      <c r="H563" s="662" t="s">
        <v>545</v>
      </c>
      <c r="I563" s="662" t="s">
        <v>4181</v>
      </c>
      <c r="J563" s="662" t="s">
        <v>3926</v>
      </c>
      <c r="K563" s="662" t="s">
        <v>4182</v>
      </c>
      <c r="L563" s="663">
        <v>0</v>
      </c>
      <c r="M563" s="663">
        <v>0</v>
      </c>
      <c r="N563" s="662">
        <v>1</v>
      </c>
      <c r="O563" s="745">
        <v>1</v>
      </c>
      <c r="P563" s="663">
        <v>0</v>
      </c>
      <c r="Q563" s="678"/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7</v>
      </c>
      <c r="B564" s="662" t="s">
        <v>2791</v>
      </c>
      <c r="C564" s="662" t="s">
        <v>3130</v>
      </c>
      <c r="D564" s="743" t="s">
        <v>4774</v>
      </c>
      <c r="E564" s="744" t="s">
        <v>3148</v>
      </c>
      <c r="F564" s="662" t="s">
        <v>3125</v>
      </c>
      <c r="G564" s="662" t="s">
        <v>3924</v>
      </c>
      <c r="H564" s="662" t="s">
        <v>545</v>
      </c>
      <c r="I564" s="662" t="s">
        <v>4183</v>
      </c>
      <c r="J564" s="662" t="s">
        <v>3926</v>
      </c>
      <c r="K564" s="662" t="s">
        <v>4184</v>
      </c>
      <c r="L564" s="663">
        <v>0</v>
      </c>
      <c r="M564" s="663">
        <v>0</v>
      </c>
      <c r="N564" s="662">
        <v>2</v>
      </c>
      <c r="O564" s="745">
        <v>1</v>
      </c>
      <c r="P564" s="663">
        <v>0</v>
      </c>
      <c r="Q564" s="678"/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7</v>
      </c>
      <c r="B565" s="662" t="s">
        <v>2791</v>
      </c>
      <c r="C565" s="662" t="s">
        <v>3130</v>
      </c>
      <c r="D565" s="743" t="s">
        <v>4774</v>
      </c>
      <c r="E565" s="744" t="s">
        <v>3148</v>
      </c>
      <c r="F565" s="662" t="s">
        <v>3125</v>
      </c>
      <c r="G565" s="662" t="s">
        <v>3291</v>
      </c>
      <c r="H565" s="662" t="s">
        <v>635</v>
      </c>
      <c r="I565" s="662" t="s">
        <v>4185</v>
      </c>
      <c r="J565" s="662" t="s">
        <v>2889</v>
      </c>
      <c r="K565" s="662" t="s">
        <v>4186</v>
      </c>
      <c r="L565" s="663">
        <v>0</v>
      </c>
      <c r="M565" s="663">
        <v>0</v>
      </c>
      <c r="N565" s="662">
        <v>1</v>
      </c>
      <c r="O565" s="745">
        <v>0.5</v>
      </c>
      <c r="P565" s="663">
        <v>0</v>
      </c>
      <c r="Q565" s="678"/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7</v>
      </c>
      <c r="B566" s="662" t="s">
        <v>2791</v>
      </c>
      <c r="C566" s="662" t="s">
        <v>3130</v>
      </c>
      <c r="D566" s="743" t="s">
        <v>4774</v>
      </c>
      <c r="E566" s="744" t="s">
        <v>3148</v>
      </c>
      <c r="F566" s="662" t="s">
        <v>3125</v>
      </c>
      <c r="G566" s="662" t="s">
        <v>4187</v>
      </c>
      <c r="H566" s="662" t="s">
        <v>545</v>
      </c>
      <c r="I566" s="662" t="s">
        <v>4188</v>
      </c>
      <c r="J566" s="662" t="s">
        <v>4189</v>
      </c>
      <c r="K566" s="662" t="s">
        <v>4190</v>
      </c>
      <c r="L566" s="663">
        <v>0</v>
      </c>
      <c r="M566" s="663">
        <v>0</v>
      </c>
      <c r="N566" s="662">
        <v>1</v>
      </c>
      <c r="O566" s="745">
        <v>0.5</v>
      </c>
      <c r="P566" s="663">
        <v>0</v>
      </c>
      <c r="Q566" s="678"/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7</v>
      </c>
      <c r="B567" s="662" t="s">
        <v>2791</v>
      </c>
      <c r="C567" s="662" t="s">
        <v>3130</v>
      </c>
      <c r="D567" s="743" t="s">
        <v>4774</v>
      </c>
      <c r="E567" s="744" t="s">
        <v>3148</v>
      </c>
      <c r="F567" s="662" t="s">
        <v>3125</v>
      </c>
      <c r="G567" s="662" t="s">
        <v>3231</v>
      </c>
      <c r="H567" s="662" t="s">
        <v>545</v>
      </c>
      <c r="I567" s="662" t="s">
        <v>1785</v>
      </c>
      <c r="J567" s="662" t="s">
        <v>1786</v>
      </c>
      <c r="K567" s="662" t="s">
        <v>3232</v>
      </c>
      <c r="L567" s="663">
        <v>108.44</v>
      </c>
      <c r="M567" s="663">
        <v>542.20000000000005</v>
      </c>
      <c r="N567" s="662">
        <v>5</v>
      </c>
      <c r="O567" s="745">
        <v>1</v>
      </c>
      <c r="P567" s="663">
        <v>542.20000000000005</v>
      </c>
      <c r="Q567" s="678">
        <v>1</v>
      </c>
      <c r="R567" s="662">
        <v>5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7</v>
      </c>
      <c r="B568" s="662" t="s">
        <v>2791</v>
      </c>
      <c r="C568" s="662" t="s">
        <v>3130</v>
      </c>
      <c r="D568" s="743" t="s">
        <v>4774</v>
      </c>
      <c r="E568" s="744" t="s">
        <v>3148</v>
      </c>
      <c r="F568" s="662" t="s">
        <v>3125</v>
      </c>
      <c r="G568" s="662" t="s">
        <v>3231</v>
      </c>
      <c r="H568" s="662" t="s">
        <v>545</v>
      </c>
      <c r="I568" s="662" t="s">
        <v>4191</v>
      </c>
      <c r="J568" s="662" t="s">
        <v>1786</v>
      </c>
      <c r="K568" s="662" t="s">
        <v>3232</v>
      </c>
      <c r="L568" s="663">
        <v>54.23</v>
      </c>
      <c r="M568" s="663">
        <v>54.23</v>
      </c>
      <c r="N568" s="662">
        <v>1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7</v>
      </c>
      <c r="B569" s="662" t="s">
        <v>2791</v>
      </c>
      <c r="C569" s="662" t="s">
        <v>3130</v>
      </c>
      <c r="D569" s="743" t="s">
        <v>4774</v>
      </c>
      <c r="E569" s="744" t="s">
        <v>3148</v>
      </c>
      <c r="F569" s="662" t="s">
        <v>3125</v>
      </c>
      <c r="G569" s="662" t="s">
        <v>3293</v>
      </c>
      <c r="H569" s="662" t="s">
        <v>545</v>
      </c>
      <c r="I569" s="662" t="s">
        <v>3294</v>
      </c>
      <c r="J569" s="662" t="s">
        <v>3295</v>
      </c>
      <c r="K569" s="662" t="s">
        <v>3296</v>
      </c>
      <c r="L569" s="663">
        <v>99.11</v>
      </c>
      <c r="M569" s="663">
        <v>396.44</v>
      </c>
      <c r="N569" s="662">
        <v>4</v>
      </c>
      <c r="O569" s="745">
        <v>1.5</v>
      </c>
      <c r="P569" s="663">
        <v>396.44</v>
      </c>
      <c r="Q569" s="678">
        <v>1</v>
      </c>
      <c r="R569" s="662">
        <v>4</v>
      </c>
      <c r="S569" s="678">
        <v>1</v>
      </c>
      <c r="T569" s="745">
        <v>1.5</v>
      </c>
      <c r="U569" s="701">
        <v>1</v>
      </c>
    </row>
    <row r="570" spans="1:21" ht="14.4" customHeight="1" x14ac:dyDescent="0.3">
      <c r="A570" s="661">
        <v>7</v>
      </c>
      <c r="B570" s="662" t="s">
        <v>2791</v>
      </c>
      <c r="C570" s="662" t="s">
        <v>3130</v>
      </c>
      <c r="D570" s="743" t="s">
        <v>4774</v>
      </c>
      <c r="E570" s="744" t="s">
        <v>3148</v>
      </c>
      <c r="F570" s="662" t="s">
        <v>3125</v>
      </c>
      <c r="G570" s="662" t="s">
        <v>3928</v>
      </c>
      <c r="H570" s="662" t="s">
        <v>545</v>
      </c>
      <c r="I570" s="662" t="s">
        <v>3929</v>
      </c>
      <c r="J570" s="662" t="s">
        <v>3930</v>
      </c>
      <c r="K570" s="662" t="s">
        <v>3931</v>
      </c>
      <c r="L570" s="663">
        <v>597.88</v>
      </c>
      <c r="M570" s="663">
        <v>2989.3999999999996</v>
      </c>
      <c r="N570" s="662">
        <v>5</v>
      </c>
      <c r="O570" s="745">
        <v>3</v>
      </c>
      <c r="P570" s="663">
        <v>1195.76</v>
      </c>
      <c r="Q570" s="678">
        <v>0.4</v>
      </c>
      <c r="R570" s="662">
        <v>2</v>
      </c>
      <c r="S570" s="678">
        <v>0.4</v>
      </c>
      <c r="T570" s="745">
        <v>2</v>
      </c>
      <c r="U570" s="701">
        <v>0.66666666666666663</v>
      </c>
    </row>
    <row r="571" spans="1:21" ht="14.4" customHeight="1" x14ac:dyDescent="0.3">
      <c r="A571" s="661">
        <v>7</v>
      </c>
      <c r="B571" s="662" t="s">
        <v>2791</v>
      </c>
      <c r="C571" s="662" t="s">
        <v>3130</v>
      </c>
      <c r="D571" s="743" t="s">
        <v>4774</v>
      </c>
      <c r="E571" s="744" t="s">
        <v>3148</v>
      </c>
      <c r="F571" s="662" t="s">
        <v>3125</v>
      </c>
      <c r="G571" s="662" t="s">
        <v>3928</v>
      </c>
      <c r="H571" s="662" t="s">
        <v>545</v>
      </c>
      <c r="I571" s="662" t="s">
        <v>4192</v>
      </c>
      <c r="J571" s="662" t="s">
        <v>3930</v>
      </c>
      <c r="K571" s="662" t="s">
        <v>4193</v>
      </c>
      <c r="L571" s="663">
        <v>298.94</v>
      </c>
      <c r="M571" s="663">
        <v>597.88</v>
      </c>
      <c r="N571" s="662">
        <v>2</v>
      </c>
      <c r="O571" s="745">
        <v>1.5</v>
      </c>
      <c r="P571" s="663">
        <v>597.88</v>
      </c>
      <c r="Q571" s="678">
        <v>1</v>
      </c>
      <c r="R571" s="662">
        <v>2</v>
      </c>
      <c r="S571" s="678">
        <v>1</v>
      </c>
      <c r="T571" s="745">
        <v>1.5</v>
      </c>
      <c r="U571" s="701">
        <v>1</v>
      </c>
    </row>
    <row r="572" spans="1:21" ht="14.4" customHeight="1" x14ac:dyDescent="0.3">
      <c r="A572" s="661">
        <v>7</v>
      </c>
      <c r="B572" s="662" t="s">
        <v>2791</v>
      </c>
      <c r="C572" s="662" t="s">
        <v>3130</v>
      </c>
      <c r="D572" s="743" t="s">
        <v>4774</v>
      </c>
      <c r="E572" s="744" t="s">
        <v>3148</v>
      </c>
      <c r="F572" s="662" t="s">
        <v>3125</v>
      </c>
      <c r="G572" s="662" t="s">
        <v>3928</v>
      </c>
      <c r="H572" s="662" t="s">
        <v>545</v>
      </c>
      <c r="I572" s="662" t="s">
        <v>4194</v>
      </c>
      <c r="J572" s="662" t="s">
        <v>3930</v>
      </c>
      <c r="K572" s="662" t="s">
        <v>3934</v>
      </c>
      <c r="L572" s="663">
        <v>1195.75</v>
      </c>
      <c r="M572" s="663">
        <v>34676.75</v>
      </c>
      <c r="N572" s="662">
        <v>29</v>
      </c>
      <c r="O572" s="745">
        <v>8</v>
      </c>
      <c r="P572" s="663">
        <v>27502.25</v>
      </c>
      <c r="Q572" s="678">
        <v>0.7931034482758621</v>
      </c>
      <c r="R572" s="662">
        <v>23</v>
      </c>
      <c r="S572" s="678">
        <v>0.7931034482758621</v>
      </c>
      <c r="T572" s="745">
        <v>5.5</v>
      </c>
      <c r="U572" s="701">
        <v>0.6875</v>
      </c>
    </row>
    <row r="573" spans="1:21" ht="14.4" customHeight="1" x14ac:dyDescent="0.3">
      <c r="A573" s="661">
        <v>7</v>
      </c>
      <c r="B573" s="662" t="s">
        <v>2791</v>
      </c>
      <c r="C573" s="662" t="s">
        <v>3130</v>
      </c>
      <c r="D573" s="743" t="s">
        <v>4774</v>
      </c>
      <c r="E573" s="744" t="s">
        <v>3148</v>
      </c>
      <c r="F573" s="662" t="s">
        <v>3125</v>
      </c>
      <c r="G573" s="662" t="s">
        <v>3928</v>
      </c>
      <c r="H573" s="662" t="s">
        <v>545</v>
      </c>
      <c r="I573" s="662" t="s">
        <v>4195</v>
      </c>
      <c r="J573" s="662" t="s">
        <v>3930</v>
      </c>
      <c r="K573" s="662" t="s">
        <v>4196</v>
      </c>
      <c r="L573" s="663">
        <v>0</v>
      </c>
      <c r="M573" s="663">
        <v>0</v>
      </c>
      <c r="N573" s="662">
        <v>3</v>
      </c>
      <c r="O573" s="745">
        <v>2</v>
      </c>
      <c r="P573" s="663">
        <v>0</v>
      </c>
      <c r="Q573" s="678"/>
      <c r="R573" s="662">
        <v>2</v>
      </c>
      <c r="S573" s="678">
        <v>0.66666666666666663</v>
      </c>
      <c r="T573" s="745">
        <v>1</v>
      </c>
      <c r="U573" s="701">
        <v>0.5</v>
      </c>
    </row>
    <row r="574" spans="1:21" ht="14.4" customHeight="1" x14ac:dyDescent="0.3">
      <c r="A574" s="661">
        <v>7</v>
      </c>
      <c r="B574" s="662" t="s">
        <v>2791</v>
      </c>
      <c r="C574" s="662" t="s">
        <v>3130</v>
      </c>
      <c r="D574" s="743" t="s">
        <v>4774</v>
      </c>
      <c r="E574" s="744" t="s">
        <v>3148</v>
      </c>
      <c r="F574" s="662" t="s">
        <v>3125</v>
      </c>
      <c r="G574" s="662" t="s">
        <v>3928</v>
      </c>
      <c r="H574" s="662" t="s">
        <v>545</v>
      </c>
      <c r="I574" s="662" t="s">
        <v>4197</v>
      </c>
      <c r="J574" s="662" t="s">
        <v>3930</v>
      </c>
      <c r="K574" s="662" t="s">
        <v>4198</v>
      </c>
      <c r="L574" s="663">
        <v>0</v>
      </c>
      <c r="M574" s="663">
        <v>0</v>
      </c>
      <c r="N574" s="662">
        <v>1</v>
      </c>
      <c r="O574" s="745">
        <v>0.5</v>
      </c>
      <c r="P574" s="663">
        <v>0</v>
      </c>
      <c r="Q574" s="678"/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7</v>
      </c>
      <c r="B575" s="662" t="s">
        <v>2791</v>
      </c>
      <c r="C575" s="662" t="s">
        <v>3130</v>
      </c>
      <c r="D575" s="743" t="s">
        <v>4774</v>
      </c>
      <c r="E575" s="744" t="s">
        <v>3148</v>
      </c>
      <c r="F575" s="662" t="s">
        <v>3125</v>
      </c>
      <c r="G575" s="662" t="s">
        <v>3928</v>
      </c>
      <c r="H575" s="662" t="s">
        <v>545</v>
      </c>
      <c r="I575" s="662" t="s">
        <v>4199</v>
      </c>
      <c r="J575" s="662" t="s">
        <v>3930</v>
      </c>
      <c r="K575" s="662" t="s">
        <v>4200</v>
      </c>
      <c r="L575" s="663">
        <v>0</v>
      </c>
      <c r="M575" s="663">
        <v>0</v>
      </c>
      <c r="N575" s="662">
        <v>1</v>
      </c>
      <c r="O575" s="745">
        <v>1</v>
      </c>
      <c r="P575" s="663">
        <v>0</v>
      </c>
      <c r="Q575" s="678"/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7</v>
      </c>
      <c r="B576" s="662" t="s">
        <v>2791</v>
      </c>
      <c r="C576" s="662" t="s">
        <v>3130</v>
      </c>
      <c r="D576" s="743" t="s">
        <v>4774</v>
      </c>
      <c r="E576" s="744" t="s">
        <v>3148</v>
      </c>
      <c r="F576" s="662" t="s">
        <v>3125</v>
      </c>
      <c r="G576" s="662" t="s">
        <v>3928</v>
      </c>
      <c r="H576" s="662" t="s">
        <v>545</v>
      </c>
      <c r="I576" s="662" t="s">
        <v>4201</v>
      </c>
      <c r="J576" s="662" t="s">
        <v>3930</v>
      </c>
      <c r="K576" s="662" t="s">
        <v>4202</v>
      </c>
      <c r="L576" s="663">
        <v>0</v>
      </c>
      <c r="M576" s="663">
        <v>0</v>
      </c>
      <c r="N576" s="662">
        <v>7</v>
      </c>
      <c r="O576" s="745">
        <v>1.5</v>
      </c>
      <c r="P576" s="663">
        <v>0</v>
      </c>
      <c r="Q576" s="678"/>
      <c r="R576" s="662">
        <v>7</v>
      </c>
      <c r="S576" s="678">
        <v>1</v>
      </c>
      <c r="T576" s="745">
        <v>1.5</v>
      </c>
      <c r="U576" s="701">
        <v>1</v>
      </c>
    </row>
    <row r="577" spans="1:21" ht="14.4" customHeight="1" x14ac:dyDescent="0.3">
      <c r="A577" s="661">
        <v>7</v>
      </c>
      <c r="B577" s="662" t="s">
        <v>2791</v>
      </c>
      <c r="C577" s="662" t="s">
        <v>3130</v>
      </c>
      <c r="D577" s="743" t="s">
        <v>4774</v>
      </c>
      <c r="E577" s="744" t="s">
        <v>3148</v>
      </c>
      <c r="F577" s="662" t="s">
        <v>3125</v>
      </c>
      <c r="G577" s="662" t="s">
        <v>3928</v>
      </c>
      <c r="H577" s="662" t="s">
        <v>545</v>
      </c>
      <c r="I577" s="662" t="s">
        <v>4203</v>
      </c>
      <c r="J577" s="662" t="s">
        <v>3930</v>
      </c>
      <c r="K577" s="662" t="s">
        <v>4204</v>
      </c>
      <c r="L577" s="663">
        <v>149.47</v>
      </c>
      <c r="M577" s="663">
        <v>149.47</v>
      </c>
      <c r="N577" s="662">
        <v>1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7</v>
      </c>
      <c r="B578" s="662" t="s">
        <v>2791</v>
      </c>
      <c r="C578" s="662" t="s">
        <v>3130</v>
      </c>
      <c r="D578" s="743" t="s">
        <v>4774</v>
      </c>
      <c r="E578" s="744" t="s">
        <v>3148</v>
      </c>
      <c r="F578" s="662" t="s">
        <v>3125</v>
      </c>
      <c r="G578" s="662" t="s">
        <v>3928</v>
      </c>
      <c r="H578" s="662" t="s">
        <v>545</v>
      </c>
      <c r="I578" s="662" t="s">
        <v>4205</v>
      </c>
      <c r="J578" s="662" t="s">
        <v>3930</v>
      </c>
      <c r="K578" s="662" t="s">
        <v>4206</v>
      </c>
      <c r="L578" s="663">
        <v>0</v>
      </c>
      <c r="M578" s="663">
        <v>0</v>
      </c>
      <c r="N578" s="662">
        <v>1</v>
      </c>
      <c r="O578" s="745">
        <v>1</v>
      </c>
      <c r="P578" s="663">
        <v>0</v>
      </c>
      <c r="Q578" s="678"/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7</v>
      </c>
      <c r="B579" s="662" t="s">
        <v>2791</v>
      </c>
      <c r="C579" s="662" t="s">
        <v>3130</v>
      </c>
      <c r="D579" s="743" t="s">
        <v>4774</v>
      </c>
      <c r="E579" s="744" t="s">
        <v>3148</v>
      </c>
      <c r="F579" s="662" t="s">
        <v>3125</v>
      </c>
      <c r="G579" s="662" t="s">
        <v>3928</v>
      </c>
      <c r="H579" s="662" t="s">
        <v>545</v>
      </c>
      <c r="I579" s="662" t="s">
        <v>4207</v>
      </c>
      <c r="J579" s="662" t="s">
        <v>3930</v>
      </c>
      <c r="K579" s="662" t="s">
        <v>4208</v>
      </c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7</v>
      </c>
      <c r="B580" s="662" t="s">
        <v>2791</v>
      </c>
      <c r="C580" s="662" t="s">
        <v>3130</v>
      </c>
      <c r="D580" s="743" t="s">
        <v>4774</v>
      </c>
      <c r="E580" s="744" t="s">
        <v>3148</v>
      </c>
      <c r="F580" s="662" t="s">
        <v>3125</v>
      </c>
      <c r="G580" s="662" t="s">
        <v>3928</v>
      </c>
      <c r="H580" s="662" t="s">
        <v>545</v>
      </c>
      <c r="I580" s="662" t="s">
        <v>4209</v>
      </c>
      <c r="J580" s="662" t="s">
        <v>3930</v>
      </c>
      <c r="K580" s="662" t="s">
        <v>4210</v>
      </c>
      <c r="L580" s="663">
        <v>0</v>
      </c>
      <c r="M580" s="663">
        <v>0</v>
      </c>
      <c r="N580" s="662">
        <v>2</v>
      </c>
      <c r="O580" s="745">
        <v>1.5</v>
      </c>
      <c r="P580" s="663">
        <v>0</v>
      </c>
      <c r="Q580" s="678"/>
      <c r="R580" s="662">
        <v>2</v>
      </c>
      <c r="S580" s="678">
        <v>1</v>
      </c>
      <c r="T580" s="745">
        <v>1.5</v>
      </c>
      <c r="U580" s="701">
        <v>1</v>
      </c>
    </row>
    <row r="581" spans="1:21" ht="14.4" customHeight="1" x14ac:dyDescent="0.3">
      <c r="A581" s="661">
        <v>7</v>
      </c>
      <c r="B581" s="662" t="s">
        <v>2791</v>
      </c>
      <c r="C581" s="662" t="s">
        <v>3130</v>
      </c>
      <c r="D581" s="743" t="s">
        <v>4774</v>
      </c>
      <c r="E581" s="744" t="s">
        <v>3148</v>
      </c>
      <c r="F581" s="662" t="s">
        <v>3125</v>
      </c>
      <c r="G581" s="662" t="s">
        <v>3928</v>
      </c>
      <c r="H581" s="662" t="s">
        <v>545</v>
      </c>
      <c r="I581" s="662" t="s">
        <v>4211</v>
      </c>
      <c r="J581" s="662" t="s">
        <v>3930</v>
      </c>
      <c r="K581" s="662" t="s">
        <v>4212</v>
      </c>
      <c r="L581" s="663">
        <v>0</v>
      </c>
      <c r="M581" s="663">
        <v>0</v>
      </c>
      <c r="N581" s="662">
        <v>1</v>
      </c>
      <c r="O581" s="745">
        <v>0.5</v>
      </c>
      <c r="P581" s="663">
        <v>0</v>
      </c>
      <c r="Q581" s="678"/>
      <c r="R581" s="662">
        <v>1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7</v>
      </c>
      <c r="B582" s="662" t="s">
        <v>2791</v>
      </c>
      <c r="C582" s="662" t="s">
        <v>3130</v>
      </c>
      <c r="D582" s="743" t="s">
        <v>4774</v>
      </c>
      <c r="E582" s="744" t="s">
        <v>3148</v>
      </c>
      <c r="F582" s="662" t="s">
        <v>3125</v>
      </c>
      <c r="G582" s="662" t="s">
        <v>3928</v>
      </c>
      <c r="H582" s="662" t="s">
        <v>545</v>
      </c>
      <c r="I582" s="662" t="s">
        <v>4213</v>
      </c>
      <c r="J582" s="662" t="s">
        <v>4214</v>
      </c>
      <c r="K582" s="662" t="s">
        <v>4215</v>
      </c>
      <c r="L582" s="663">
        <v>0</v>
      </c>
      <c r="M582" s="663">
        <v>0</v>
      </c>
      <c r="N582" s="662">
        <v>5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7</v>
      </c>
      <c r="B583" s="662" t="s">
        <v>2791</v>
      </c>
      <c r="C583" s="662" t="s">
        <v>3130</v>
      </c>
      <c r="D583" s="743" t="s">
        <v>4774</v>
      </c>
      <c r="E583" s="744" t="s">
        <v>3148</v>
      </c>
      <c r="F583" s="662" t="s">
        <v>3125</v>
      </c>
      <c r="G583" s="662" t="s">
        <v>3928</v>
      </c>
      <c r="H583" s="662" t="s">
        <v>545</v>
      </c>
      <c r="I583" s="662" t="s">
        <v>4216</v>
      </c>
      <c r="J583" s="662" t="s">
        <v>3930</v>
      </c>
      <c r="K583" s="662" t="s">
        <v>4217</v>
      </c>
      <c r="L583" s="663">
        <v>2391.48</v>
      </c>
      <c r="M583" s="663">
        <v>4782.96</v>
      </c>
      <c r="N583" s="662">
        <v>2</v>
      </c>
      <c r="O583" s="745">
        <v>0.5</v>
      </c>
      <c r="P583" s="663">
        <v>4782.96</v>
      </c>
      <c r="Q583" s="678">
        <v>1</v>
      </c>
      <c r="R583" s="662">
        <v>2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7</v>
      </c>
      <c r="B584" s="662" t="s">
        <v>2791</v>
      </c>
      <c r="C584" s="662" t="s">
        <v>3130</v>
      </c>
      <c r="D584" s="743" t="s">
        <v>4774</v>
      </c>
      <c r="E584" s="744" t="s">
        <v>3148</v>
      </c>
      <c r="F584" s="662" t="s">
        <v>3125</v>
      </c>
      <c r="G584" s="662" t="s">
        <v>3928</v>
      </c>
      <c r="H584" s="662" t="s">
        <v>545</v>
      </c>
      <c r="I584" s="662" t="s">
        <v>4218</v>
      </c>
      <c r="J584" s="662" t="s">
        <v>3933</v>
      </c>
      <c r="K584" s="662" t="s">
        <v>3931</v>
      </c>
      <c r="L584" s="663">
        <v>1286.19</v>
      </c>
      <c r="M584" s="663">
        <v>2572.38</v>
      </c>
      <c r="N584" s="662">
        <v>2</v>
      </c>
      <c r="O584" s="745">
        <v>0.5</v>
      </c>
      <c r="P584" s="663">
        <v>2572.38</v>
      </c>
      <c r="Q584" s="678">
        <v>1</v>
      </c>
      <c r="R584" s="662">
        <v>2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7</v>
      </c>
      <c r="B585" s="662" t="s">
        <v>2791</v>
      </c>
      <c r="C585" s="662" t="s">
        <v>3130</v>
      </c>
      <c r="D585" s="743" t="s">
        <v>4774</v>
      </c>
      <c r="E585" s="744" t="s">
        <v>3148</v>
      </c>
      <c r="F585" s="662" t="s">
        <v>3125</v>
      </c>
      <c r="G585" s="662" t="s">
        <v>3928</v>
      </c>
      <c r="H585" s="662" t="s">
        <v>545</v>
      </c>
      <c r="I585" s="662" t="s">
        <v>4219</v>
      </c>
      <c r="J585" s="662" t="s">
        <v>3930</v>
      </c>
      <c r="K585" s="662" t="s">
        <v>4220</v>
      </c>
      <c r="L585" s="663">
        <v>0</v>
      </c>
      <c r="M585" s="663">
        <v>0</v>
      </c>
      <c r="N585" s="662">
        <v>2</v>
      </c>
      <c r="O585" s="745">
        <v>0.5</v>
      </c>
      <c r="P585" s="663">
        <v>0</v>
      </c>
      <c r="Q585" s="678"/>
      <c r="R585" s="662">
        <v>2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7</v>
      </c>
      <c r="B586" s="662" t="s">
        <v>2791</v>
      </c>
      <c r="C586" s="662" t="s">
        <v>3130</v>
      </c>
      <c r="D586" s="743" t="s">
        <v>4774</v>
      </c>
      <c r="E586" s="744" t="s">
        <v>3148</v>
      </c>
      <c r="F586" s="662" t="s">
        <v>3125</v>
      </c>
      <c r="G586" s="662" t="s">
        <v>3928</v>
      </c>
      <c r="H586" s="662" t="s">
        <v>545</v>
      </c>
      <c r="I586" s="662" t="s">
        <v>4221</v>
      </c>
      <c r="J586" s="662" t="s">
        <v>4222</v>
      </c>
      <c r="K586" s="662" t="s">
        <v>4223</v>
      </c>
      <c r="L586" s="663">
        <v>0</v>
      </c>
      <c r="M586" s="663">
        <v>0</v>
      </c>
      <c r="N586" s="662">
        <v>6</v>
      </c>
      <c r="O586" s="745">
        <v>1.5</v>
      </c>
      <c r="P586" s="663">
        <v>0</v>
      </c>
      <c r="Q586" s="678"/>
      <c r="R586" s="662">
        <v>6</v>
      </c>
      <c r="S586" s="678">
        <v>1</v>
      </c>
      <c r="T586" s="745">
        <v>1.5</v>
      </c>
      <c r="U586" s="701">
        <v>1</v>
      </c>
    </row>
    <row r="587" spans="1:21" ht="14.4" customHeight="1" x14ac:dyDescent="0.3">
      <c r="A587" s="661">
        <v>7</v>
      </c>
      <c r="B587" s="662" t="s">
        <v>2791</v>
      </c>
      <c r="C587" s="662" t="s">
        <v>3130</v>
      </c>
      <c r="D587" s="743" t="s">
        <v>4774</v>
      </c>
      <c r="E587" s="744" t="s">
        <v>3148</v>
      </c>
      <c r="F587" s="662" t="s">
        <v>3125</v>
      </c>
      <c r="G587" s="662" t="s">
        <v>3928</v>
      </c>
      <c r="H587" s="662" t="s">
        <v>545</v>
      </c>
      <c r="I587" s="662" t="s">
        <v>4224</v>
      </c>
      <c r="J587" s="662" t="s">
        <v>3933</v>
      </c>
      <c r="K587" s="662" t="s">
        <v>4204</v>
      </c>
      <c r="L587" s="663">
        <v>321.54000000000002</v>
      </c>
      <c r="M587" s="663">
        <v>321.54000000000002</v>
      </c>
      <c r="N587" s="662">
        <v>1</v>
      </c>
      <c r="O587" s="745">
        <v>1</v>
      </c>
      <c r="P587" s="663">
        <v>321.54000000000002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7</v>
      </c>
      <c r="B588" s="662" t="s">
        <v>2791</v>
      </c>
      <c r="C588" s="662" t="s">
        <v>3130</v>
      </c>
      <c r="D588" s="743" t="s">
        <v>4774</v>
      </c>
      <c r="E588" s="744" t="s">
        <v>3148</v>
      </c>
      <c r="F588" s="662" t="s">
        <v>3125</v>
      </c>
      <c r="G588" s="662" t="s">
        <v>3928</v>
      </c>
      <c r="H588" s="662" t="s">
        <v>545</v>
      </c>
      <c r="I588" s="662" t="s">
        <v>4225</v>
      </c>
      <c r="J588" s="662" t="s">
        <v>3930</v>
      </c>
      <c r="K588" s="662" t="s">
        <v>4226</v>
      </c>
      <c r="L588" s="663">
        <v>0</v>
      </c>
      <c r="M588" s="663">
        <v>0</v>
      </c>
      <c r="N588" s="662">
        <v>1</v>
      </c>
      <c r="O588" s="745">
        <v>1</v>
      </c>
      <c r="P588" s="663">
        <v>0</v>
      </c>
      <c r="Q588" s="678"/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7</v>
      </c>
      <c r="B589" s="662" t="s">
        <v>2791</v>
      </c>
      <c r="C589" s="662" t="s">
        <v>3130</v>
      </c>
      <c r="D589" s="743" t="s">
        <v>4774</v>
      </c>
      <c r="E589" s="744" t="s">
        <v>3148</v>
      </c>
      <c r="F589" s="662" t="s">
        <v>3125</v>
      </c>
      <c r="G589" s="662" t="s">
        <v>3928</v>
      </c>
      <c r="H589" s="662" t="s">
        <v>545</v>
      </c>
      <c r="I589" s="662" t="s">
        <v>4227</v>
      </c>
      <c r="J589" s="662" t="s">
        <v>4214</v>
      </c>
      <c r="K589" s="662" t="s">
        <v>4228</v>
      </c>
      <c r="L589" s="663">
        <v>0</v>
      </c>
      <c r="M589" s="663">
        <v>0</v>
      </c>
      <c r="N589" s="662">
        <v>1</v>
      </c>
      <c r="O589" s="745">
        <v>0.5</v>
      </c>
      <c r="P589" s="663">
        <v>0</v>
      </c>
      <c r="Q589" s="678"/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7</v>
      </c>
      <c r="B590" s="662" t="s">
        <v>2791</v>
      </c>
      <c r="C590" s="662" t="s">
        <v>3130</v>
      </c>
      <c r="D590" s="743" t="s">
        <v>4774</v>
      </c>
      <c r="E590" s="744" t="s">
        <v>3148</v>
      </c>
      <c r="F590" s="662" t="s">
        <v>3125</v>
      </c>
      <c r="G590" s="662" t="s">
        <v>4229</v>
      </c>
      <c r="H590" s="662" t="s">
        <v>545</v>
      </c>
      <c r="I590" s="662" t="s">
        <v>4230</v>
      </c>
      <c r="J590" s="662" t="s">
        <v>4231</v>
      </c>
      <c r="K590" s="662" t="s">
        <v>4232</v>
      </c>
      <c r="L590" s="663">
        <v>54.55</v>
      </c>
      <c r="M590" s="663">
        <v>109.1</v>
      </c>
      <c r="N590" s="662">
        <v>2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7</v>
      </c>
      <c r="B591" s="662" t="s">
        <v>2791</v>
      </c>
      <c r="C591" s="662" t="s">
        <v>3130</v>
      </c>
      <c r="D591" s="743" t="s">
        <v>4774</v>
      </c>
      <c r="E591" s="744" t="s">
        <v>3148</v>
      </c>
      <c r="F591" s="662" t="s">
        <v>3125</v>
      </c>
      <c r="G591" s="662" t="s">
        <v>3565</v>
      </c>
      <c r="H591" s="662" t="s">
        <v>545</v>
      </c>
      <c r="I591" s="662" t="s">
        <v>1711</v>
      </c>
      <c r="J591" s="662" t="s">
        <v>1712</v>
      </c>
      <c r="K591" s="662" t="s">
        <v>3566</v>
      </c>
      <c r="L591" s="663">
        <v>0</v>
      </c>
      <c r="M591" s="663">
        <v>0</v>
      </c>
      <c r="N591" s="662">
        <v>1</v>
      </c>
      <c r="O591" s="745">
        <v>0.5</v>
      </c>
      <c r="P591" s="663">
        <v>0</v>
      </c>
      <c r="Q591" s="678"/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7</v>
      </c>
      <c r="B592" s="662" t="s">
        <v>2791</v>
      </c>
      <c r="C592" s="662" t="s">
        <v>3130</v>
      </c>
      <c r="D592" s="743" t="s">
        <v>4774</v>
      </c>
      <c r="E592" s="744" t="s">
        <v>3148</v>
      </c>
      <c r="F592" s="662" t="s">
        <v>3125</v>
      </c>
      <c r="G592" s="662" t="s">
        <v>3385</v>
      </c>
      <c r="H592" s="662" t="s">
        <v>545</v>
      </c>
      <c r="I592" s="662" t="s">
        <v>858</v>
      </c>
      <c r="J592" s="662" t="s">
        <v>3386</v>
      </c>
      <c r="K592" s="662" t="s">
        <v>3387</v>
      </c>
      <c r="L592" s="663">
        <v>0</v>
      </c>
      <c r="M592" s="663">
        <v>0</v>
      </c>
      <c r="N592" s="662">
        <v>22</v>
      </c>
      <c r="O592" s="745">
        <v>6.5</v>
      </c>
      <c r="P592" s="663">
        <v>0</v>
      </c>
      <c r="Q592" s="678"/>
      <c r="R592" s="662">
        <v>10</v>
      </c>
      <c r="S592" s="678">
        <v>0.45454545454545453</v>
      </c>
      <c r="T592" s="745">
        <v>4</v>
      </c>
      <c r="U592" s="701">
        <v>0.61538461538461542</v>
      </c>
    </row>
    <row r="593" spans="1:21" ht="14.4" customHeight="1" x14ac:dyDescent="0.3">
      <c r="A593" s="661">
        <v>7</v>
      </c>
      <c r="B593" s="662" t="s">
        <v>2791</v>
      </c>
      <c r="C593" s="662" t="s">
        <v>3130</v>
      </c>
      <c r="D593" s="743" t="s">
        <v>4774</v>
      </c>
      <c r="E593" s="744" t="s">
        <v>3148</v>
      </c>
      <c r="F593" s="662" t="s">
        <v>3125</v>
      </c>
      <c r="G593" s="662" t="s">
        <v>4233</v>
      </c>
      <c r="H593" s="662" t="s">
        <v>545</v>
      </c>
      <c r="I593" s="662" t="s">
        <v>4234</v>
      </c>
      <c r="J593" s="662" t="s">
        <v>4235</v>
      </c>
      <c r="K593" s="662" t="s">
        <v>4236</v>
      </c>
      <c r="L593" s="663">
        <v>83.74</v>
      </c>
      <c r="M593" s="663">
        <v>251.21999999999997</v>
      </c>
      <c r="N593" s="662">
        <v>3</v>
      </c>
      <c r="O593" s="745">
        <v>1</v>
      </c>
      <c r="P593" s="663">
        <v>251.21999999999997</v>
      </c>
      <c r="Q593" s="678">
        <v>1</v>
      </c>
      <c r="R593" s="662">
        <v>3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7</v>
      </c>
      <c r="B594" s="662" t="s">
        <v>2791</v>
      </c>
      <c r="C594" s="662" t="s">
        <v>3130</v>
      </c>
      <c r="D594" s="743" t="s">
        <v>4774</v>
      </c>
      <c r="E594" s="744" t="s">
        <v>3148</v>
      </c>
      <c r="F594" s="662" t="s">
        <v>3125</v>
      </c>
      <c r="G594" s="662" t="s">
        <v>3647</v>
      </c>
      <c r="H594" s="662" t="s">
        <v>545</v>
      </c>
      <c r="I594" s="662" t="s">
        <v>4237</v>
      </c>
      <c r="J594" s="662" t="s">
        <v>771</v>
      </c>
      <c r="K594" s="662" t="s">
        <v>4238</v>
      </c>
      <c r="L594" s="663">
        <v>210.38</v>
      </c>
      <c r="M594" s="663">
        <v>210.38</v>
      </c>
      <c r="N594" s="662">
        <v>1</v>
      </c>
      <c r="O594" s="745">
        <v>1</v>
      </c>
      <c r="P594" s="663">
        <v>210.38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7</v>
      </c>
      <c r="B595" s="662" t="s">
        <v>2791</v>
      </c>
      <c r="C595" s="662" t="s">
        <v>3130</v>
      </c>
      <c r="D595" s="743" t="s">
        <v>4774</v>
      </c>
      <c r="E595" s="744" t="s">
        <v>3148</v>
      </c>
      <c r="F595" s="662" t="s">
        <v>3125</v>
      </c>
      <c r="G595" s="662" t="s">
        <v>3825</v>
      </c>
      <c r="H595" s="662" t="s">
        <v>545</v>
      </c>
      <c r="I595" s="662" t="s">
        <v>4239</v>
      </c>
      <c r="J595" s="662" t="s">
        <v>4240</v>
      </c>
      <c r="K595" s="662" t="s">
        <v>4025</v>
      </c>
      <c r="L595" s="663">
        <v>0</v>
      </c>
      <c r="M595" s="663">
        <v>0</v>
      </c>
      <c r="N595" s="662">
        <v>1</v>
      </c>
      <c r="O595" s="745">
        <v>1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7</v>
      </c>
      <c r="B596" s="662" t="s">
        <v>2791</v>
      </c>
      <c r="C596" s="662" t="s">
        <v>3130</v>
      </c>
      <c r="D596" s="743" t="s">
        <v>4774</v>
      </c>
      <c r="E596" s="744" t="s">
        <v>3148</v>
      </c>
      <c r="F596" s="662" t="s">
        <v>3125</v>
      </c>
      <c r="G596" s="662" t="s">
        <v>3825</v>
      </c>
      <c r="H596" s="662" t="s">
        <v>545</v>
      </c>
      <c r="I596" s="662" t="s">
        <v>4241</v>
      </c>
      <c r="J596" s="662" t="s">
        <v>4240</v>
      </c>
      <c r="K596" s="662" t="s">
        <v>4242</v>
      </c>
      <c r="L596" s="663">
        <v>0</v>
      </c>
      <c r="M596" s="663">
        <v>0</v>
      </c>
      <c r="N596" s="662">
        <v>1</v>
      </c>
      <c r="O596" s="745">
        <v>0.5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7</v>
      </c>
      <c r="B597" s="662" t="s">
        <v>2791</v>
      </c>
      <c r="C597" s="662" t="s">
        <v>3130</v>
      </c>
      <c r="D597" s="743" t="s">
        <v>4774</v>
      </c>
      <c r="E597" s="744" t="s">
        <v>3148</v>
      </c>
      <c r="F597" s="662" t="s">
        <v>3125</v>
      </c>
      <c r="G597" s="662" t="s">
        <v>3935</v>
      </c>
      <c r="H597" s="662" t="s">
        <v>545</v>
      </c>
      <c r="I597" s="662" t="s">
        <v>4243</v>
      </c>
      <c r="J597" s="662" t="s">
        <v>3937</v>
      </c>
      <c r="K597" s="662" t="s">
        <v>4244</v>
      </c>
      <c r="L597" s="663">
        <v>583.70000000000005</v>
      </c>
      <c r="M597" s="663">
        <v>2334.8000000000002</v>
      </c>
      <c r="N597" s="662">
        <v>4</v>
      </c>
      <c r="O597" s="745">
        <v>1</v>
      </c>
      <c r="P597" s="663">
        <v>2334.8000000000002</v>
      </c>
      <c r="Q597" s="678">
        <v>1</v>
      </c>
      <c r="R597" s="662">
        <v>4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7</v>
      </c>
      <c r="B598" s="662" t="s">
        <v>2791</v>
      </c>
      <c r="C598" s="662" t="s">
        <v>3130</v>
      </c>
      <c r="D598" s="743" t="s">
        <v>4774</v>
      </c>
      <c r="E598" s="744" t="s">
        <v>3148</v>
      </c>
      <c r="F598" s="662" t="s">
        <v>3125</v>
      </c>
      <c r="G598" s="662" t="s">
        <v>3935</v>
      </c>
      <c r="H598" s="662" t="s">
        <v>545</v>
      </c>
      <c r="I598" s="662" t="s">
        <v>3936</v>
      </c>
      <c r="J598" s="662" t="s">
        <v>3937</v>
      </c>
      <c r="K598" s="662" t="s">
        <v>3938</v>
      </c>
      <c r="L598" s="663">
        <v>908.53</v>
      </c>
      <c r="M598" s="663">
        <v>5451.1799999999994</v>
      </c>
      <c r="N598" s="662">
        <v>6</v>
      </c>
      <c r="O598" s="745">
        <v>3</v>
      </c>
      <c r="P598" s="663">
        <v>5451.1799999999994</v>
      </c>
      <c r="Q598" s="678">
        <v>1</v>
      </c>
      <c r="R598" s="662">
        <v>6</v>
      </c>
      <c r="S598" s="678">
        <v>1</v>
      </c>
      <c r="T598" s="745">
        <v>3</v>
      </c>
      <c r="U598" s="701">
        <v>1</v>
      </c>
    </row>
    <row r="599" spans="1:21" ht="14.4" customHeight="1" x14ac:dyDescent="0.3">
      <c r="A599" s="661">
        <v>7</v>
      </c>
      <c r="B599" s="662" t="s">
        <v>2791</v>
      </c>
      <c r="C599" s="662" t="s">
        <v>3130</v>
      </c>
      <c r="D599" s="743" t="s">
        <v>4774</v>
      </c>
      <c r="E599" s="744" t="s">
        <v>3148</v>
      </c>
      <c r="F599" s="662" t="s">
        <v>3125</v>
      </c>
      <c r="G599" s="662" t="s">
        <v>3935</v>
      </c>
      <c r="H599" s="662" t="s">
        <v>545</v>
      </c>
      <c r="I599" s="662" t="s">
        <v>4245</v>
      </c>
      <c r="J599" s="662" t="s">
        <v>3937</v>
      </c>
      <c r="K599" s="662" t="s">
        <v>4246</v>
      </c>
      <c r="L599" s="663">
        <v>1257.97</v>
      </c>
      <c r="M599" s="663">
        <v>15095.64</v>
      </c>
      <c r="N599" s="662">
        <v>12</v>
      </c>
      <c r="O599" s="745">
        <v>4</v>
      </c>
      <c r="P599" s="663">
        <v>7547.82</v>
      </c>
      <c r="Q599" s="678">
        <v>0.5</v>
      </c>
      <c r="R599" s="662">
        <v>6</v>
      </c>
      <c r="S599" s="678">
        <v>0.5</v>
      </c>
      <c r="T599" s="745">
        <v>2</v>
      </c>
      <c r="U599" s="701">
        <v>0.5</v>
      </c>
    </row>
    <row r="600" spans="1:21" ht="14.4" customHeight="1" x14ac:dyDescent="0.3">
      <c r="A600" s="661">
        <v>7</v>
      </c>
      <c r="B600" s="662" t="s">
        <v>2791</v>
      </c>
      <c r="C600" s="662" t="s">
        <v>3130</v>
      </c>
      <c r="D600" s="743" t="s">
        <v>4774</v>
      </c>
      <c r="E600" s="744" t="s">
        <v>3148</v>
      </c>
      <c r="F600" s="662" t="s">
        <v>3125</v>
      </c>
      <c r="G600" s="662" t="s">
        <v>3935</v>
      </c>
      <c r="H600" s="662" t="s">
        <v>545</v>
      </c>
      <c r="I600" s="662" t="s">
        <v>4247</v>
      </c>
      <c r="J600" s="662" t="s">
        <v>3937</v>
      </c>
      <c r="K600" s="662" t="s">
        <v>4248</v>
      </c>
      <c r="L600" s="663">
        <v>2096.62</v>
      </c>
      <c r="M600" s="663">
        <v>4193.24</v>
      </c>
      <c r="N600" s="662">
        <v>2</v>
      </c>
      <c r="O600" s="745">
        <v>1</v>
      </c>
      <c r="P600" s="663">
        <v>4193.24</v>
      </c>
      <c r="Q600" s="678">
        <v>1</v>
      </c>
      <c r="R600" s="662">
        <v>2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7</v>
      </c>
      <c r="B601" s="662" t="s">
        <v>2791</v>
      </c>
      <c r="C601" s="662" t="s">
        <v>3130</v>
      </c>
      <c r="D601" s="743" t="s">
        <v>4774</v>
      </c>
      <c r="E601" s="744" t="s">
        <v>3148</v>
      </c>
      <c r="F601" s="662" t="s">
        <v>3125</v>
      </c>
      <c r="G601" s="662" t="s">
        <v>3935</v>
      </c>
      <c r="H601" s="662" t="s">
        <v>545</v>
      </c>
      <c r="I601" s="662" t="s">
        <v>4249</v>
      </c>
      <c r="J601" s="662" t="s">
        <v>4250</v>
      </c>
      <c r="K601" s="662" t="s">
        <v>4251</v>
      </c>
      <c r="L601" s="663">
        <v>151.43</v>
      </c>
      <c r="M601" s="663">
        <v>757.15000000000009</v>
      </c>
      <c r="N601" s="662">
        <v>5</v>
      </c>
      <c r="O601" s="745">
        <v>1</v>
      </c>
      <c r="P601" s="663">
        <v>757.15000000000009</v>
      </c>
      <c r="Q601" s="678">
        <v>1</v>
      </c>
      <c r="R601" s="662">
        <v>5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7</v>
      </c>
      <c r="B602" s="662" t="s">
        <v>2791</v>
      </c>
      <c r="C602" s="662" t="s">
        <v>3130</v>
      </c>
      <c r="D602" s="743" t="s">
        <v>4774</v>
      </c>
      <c r="E602" s="744" t="s">
        <v>3148</v>
      </c>
      <c r="F602" s="662" t="s">
        <v>3125</v>
      </c>
      <c r="G602" s="662" t="s">
        <v>3935</v>
      </c>
      <c r="H602" s="662" t="s">
        <v>545</v>
      </c>
      <c r="I602" s="662" t="s">
        <v>4252</v>
      </c>
      <c r="J602" s="662" t="s">
        <v>3937</v>
      </c>
      <c r="K602" s="662" t="s">
        <v>4253</v>
      </c>
      <c r="L602" s="663">
        <v>0</v>
      </c>
      <c r="M602" s="663">
        <v>0</v>
      </c>
      <c r="N602" s="662">
        <v>8</v>
      </c>
      <c r="O602" s="745">
        <v>1</v>
      </c>
      <c r="P602" s="663">
        <v>0</v>
      </c>
      <c r="Q602" s="678"/>
      <c r="R602" s="662">
        <v>8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7</v>
      </c>
      <c r="B603" s="662" t="s">
        <v>2791</v>
      </c>
      <c r="C603" s="662" t="s">
        <v>3130</v>
      </c>
      <c r="D603" s="743" t="s">
        <v>4774</v>
      </c>
      <c r="E603" s="744" t="s">
        <v>3148</v>
      </c>
      <c r="F603" s="662" t="s">
        <v>3125</v>
      </c>
      <c r="G603" s="662" t="s">
        <v>3935</v>
      </c>
      <c r="H603" s="662" t="s">
        <v>545</v>
      </c>
      <c r="I603" s="662" t="s">
        <v>4254</v>
      </c>
      <c r="J603" s="662" t="s">
        <v>3937</v>
      </c>
      <c r="K603" s="662" t="s">
        <v>4255</v>
      </c>
      <c r="L603" s="663">
        <v>0</v>
      </c>
      <c r="M603" s="663">
        <v>0</v>
      </c>
      <c r="N603" s="662">
        <v>1</v>
      </c>
      <c r="O603" s="745">
        <v>1</v>
      </c>
      <c r="P603" s="663">
        <v>0</v>
      </c>
      <c r="Q603" s="678"/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7</v>
      </c>
      <c r="B604" s="662" t="s">
        <v>2791</v>
      </c>
      <c r="C604" s="662" t="s">
        <v>3130</v>
      </c>
      <c r="D604" s="743" t="s">
        <v>4774</v>
      </c>
      <c r="E604" s="744" t="s">
        <v>3148</v>
      </c>
      <c r="F604" s="662" t="s">
        <v>3125</v>
      </c>
      <c r="G604" s="662" t="s">
        <v>3935</v>
      </c>
      <c r="H604" s="662" t="s">
        <v>545</v>
      </c>
      <c r="I604" s="662" t="s">
        <v>4256</v>
      </c>
      <c r="J604" s="662" t="s">
        <v>3937</v>
      </c>
      <c r="K604" s="662" t="s">
        <v>4257</v>
      </c>
      <c r="L604" s="663">
        <v>0</v>
      </c>
      <c r="M604" s="663">
        <v>0</v>
      </c>
      <c r="N604" s="662">
        <v>1</v>
      </c>
      <c r="O604" s="745">
        <v>1</v>
      </c>
      <c r="P604" s="663">
        <v>0</v>
      </c>
      <c r="Q604" s="678"/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7</v>
      </c>
      <c r="B605" s="662" t="s">
        <v>2791</v>
      </c>
      <c r="C605" s="662" t="s">
        <v>3130</v>
      </c>
      <c r="D605" s="743" t="s">
        <v>4774</v>
      </c>
      <c r="E605" s="744" t="s">
        <v>3148</v>
      </c>
      <c r="F605" s="662" t="s">
        <v>3125</v>
      </c>
      <c r="G605" s="662" t="s">
        <v>3935</v>
      </c>
      <c r="H605" s="662" t="s">
        <v>545</v>
      </c>
      <c r="I605" s="662" t="s">
        <v>4258</v>
      </c>
      <c r="J605" s="662" t="s">
        <v>3937</v>
      </c>
      <c r="K605" s="662" t="s">
        <v>4259</v>
      </c>
      <c r="L605" s="663">
        <v>0</v>
      </c>
      <c r="M605" s="663">
        <v>0</v>
      </c>
      <c r="N605" s="662">
        <v>2</v>
      </c>
      <c r="O605" s="745">
        <v>1</v>
      </c>
      <c r="P605" s="663"/>
      <c r="Q605" s="678"/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7</v>
      </c>
      <c r="B606" s="662" t="s">
        <v>2791</v>
      </c>
      <c r="C606" s="662" t="s">
        <v>3130</v>
      </c>
      <c r="D606" s="743" t="s">
        <v>4774</v>
      </c>
      <c r="E606" s="744" t="s">
        <v>3148</v>
      </c>
      <c r="F606" s="662" t="s">
        <v>3125</v>
      </c>
      <c r="G606" s="662" t="s">
        <v>3935</v>
      </c>
      <c r="H606" s="662" t="s">
        <v>545</v>
      </c>
      <c r="I606" s="662" t="s">
        <v>4260</v>
      </c>
      <c r="J606" s="662" t="s">
        <v>4250</v>
      </c>
      <c r="K606" s="662" t="s">
        <v>4261</v>
      </c>
      <c r="L606" s="663">
        <v>0</v>
      </c>
      <c r="M606" s="663">
        <v>0</v>
      </c>
      <c r="N606" s="662">
        <v>1</v>
      </c>
      <c r="O606" s="745">
        <v>1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7</v>
      </c>
      <c r="B607" s="662" t="s">
        <v>2791</v>
      </c>
      <c r="C607" s="662" t="s">
        <v>3130</v>
      </c>
      <c r="D607" s="743" t="s">
        <v>4774</v>
      </c>
      <c r="E607" s="744" t="s">
        <v>3148</v>
      </c>
      <c r="F607" s="662" t="s">
        <v>3125</v>
      </c>
      <c r="G607" s="662" t="s">
        <v>3935</v>
      </c>
      <c r="H607" s="662" t="s">
        <v>545</v>
      </c>
      <c r="I607" s="662" t="s">
        <v>4262</v>
      </c>
      <c r="J607" s="662" t="s">
        <v>3937</v>
      </c>
      <c r="K607" s="662" t="s">
        <v>4263</v>
      </c>
      <c r="L607" s="663">
        <v>0</v>
      </c>
      <c r="M607" s="663">
        <v>0</v>
      </c>
      <c r="N607" s="662">
        <v>2</v>
      </c>
      <c r="O607" s="745">
        <v>2</v>
      </c>
      <c r="P607" s="663">
        <v>0</v>
      </c>
      <c r="Q607" s="678"/>
      <c r="R607" s="662">
        <v>2</v>
      </c>
      <c r="S607" s="678">
        <v>1</v>
      </c>
      <c r="T607" s="745">
        <v>2</v>
      </c>
      <c r="U607" s="701">
        <v>1</v>
      </c>
    </row>
    <row r="608" spans="1:21" ht="14.4" customHeight="1" x14ac:dyDescent="0.3">
      <c r="A608" s="661">
        <v>7</v>
      </c>
      <c r="B608" s="662" t="s">
        <v>2791</v>
      </c>
      <c r="C608" s="662" t="s">
        <v>3130</v>
      </c>
      <c r="D608" s="743" t="s">
        <v>4774</v>
      </c>
      <c r="E608" s="744" t="s">
        <v>3148</v>
      </c>
      <c r="F608" s="662" t="s">
        <v>3125</v>
      </c>
      <c r="G608" s="662" t="s">
        <v>3935</v>
      </c>
      <c r="H608" s="662" t="s">
        <v>545</v>
      </c>
      <c r="I608" s="662" t="s">
        <v>4264</v>
      </c>
      <c r="J608" s="662" t="s">
        <v>4250</v>
      </c>
      <c r="K608" s="662" t="s">
        <v>4265</v>
      </c>
      <c r="L608" s="663">
        <v>0</v>
      </c>
      <c r="M608" s="663">
        <v>0</v>
      </c>
      <c r="N608" s="662">
        <v>3</v>
      </c>
      <c r="O608" s="745">
        <v>1</v>
      </c>
      <c r="P608" s="663">
        <v>0</v>
      </c>
      <c r="Q608" s="678"/>
      <c r="R608" s="662">
        <v>3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7</v>
      </c>
      <c r="B609" s="662" t="s">
        <v>2791</v>
      </c>
      <c r="C609" s="662" t="s">
        <v>3130</v>
      </c>
      <c r="D609" s="743" t="s">
        <v>4774</v>
      </c>
      <c r="E609" s="744" t="s">
        <v>3148</v>
      </c>
      <c r="F609" s="662" t="s">
        <v>3125</v>
      </c>
      <c r="G609" s="662" t="s">
        <v>3935</v>
      </c>
      <c r="H609" s="662" t="s">
        <v>545</v>
      </c>
      <c r="I609" s="662" t="s">
        <v>4266</v>
      </c>
      <c r="J609" s="662" t="s">
        <v>3937</v>
      </c>
      <c r="K609" s="662" t="s">
        <v>4267</v>
      </c>
      <c r="L609" s="663">
        <v>0</v>
      </c>
      <c r="M609" s="663">
        <v>0</v>
      </c>
      <c r="N609" s="662">
        <v>1</v>
      </c>
      <c r="O609" s="745">
        <v>1</v>
      </c>
      <c r="P609" s="663">
        <v>0</v>
      </c>
      <c r="Q609" s="678"/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7</v>
      </c>
      <c r="B610" s="662" t="s">
        <v>2791</v>
      </c>
      <c r="C610" s="662" t="s">
        <v>3130</v>
      </c>
      <c r="D610" s="743" t="s">
        <v>4774</v>
      </c>
      <c r="E610" s="744" t="s">
        <v>3148</v>
      </c>
      <c r="F610" s="662" t="s">
        <v>3125</v>
      </c>
      <c r="G610" s="662" t="s">
        <v>4268</v>
      </c>
      <c r="H610" s="662" t="s">
        <v>545</v>
      </c>
      <c r="I610" s="662" t="s">
        <v>792</v>
      </c>
      <c r="J610" s="662" t="s">
        <v>793</v>
      </c>
      <c r="K610" s="662" t="s">
        <v>4269</v>
      </c>
      <c r="L610" s="663">
        <v>55.16</v>
      </c>
      <c r="M610" s="663">
        <v>275.79999999999995</v>
      </c>
      <c r="N610" s="662">
        <v>5</v>
      </c>
      <c r="O610" s="745">
        <v>1.5</v>
      </c>
      <c r="P610" s="663">
        <v>275.79999999999995</v>
      </c>
      <c r="Q610" s="678">
        <v>1</v>
      </c>
      <c r="R610" s="662">
        <v>5</v>
      </c>
      <c r="S610" s="678">
        <v>1</v>
      </c>
      <c r="T610" s="745">
        <v>1.5</v>
      </c>
      <c r="U610" s="701">
        <v>1</v>
      </c>
    </row>
    <row r="611" spans="1:21" ht="14.4" customHeight="1" x14ac:dyDescent="0.3">
      <c r="A611" s="661">
        <v>7</v>
      </c>
      <c r="B611" s="662" t="s">
        <v>2791</v>
      </c>
      <c r="C611" s="662" t="s">
        <v>3130</v>
      </c>
      <c r="D611" s="743" t="s">
        <v>4774</v>
      </c>
      <c r="E611" s="744" t="s">
        <v>3148</v>
      </c>
      <c r="F611" s="662" t="s">
        <v>3125</v>
      </c>
      <c r="G611" s="662" t="s">
        <v>3434</v>
      </c>
      <c r="H611" s="662" t="s">
        <v>545</v>
      </c>
      <c r="I611" s="662" t="s">
        <v>3435</v>
      </c>
      <c r="J611" s="662" t="s">
        <v>3436</v>
      </c>
      <c r="K611" s="662" t="s">
        <v>3437</v>
      </c>
      <c r="L611" s="663">
        <v>187.92</v>
      </c>
      <c r="M611" s="663">
        <v>5637.6</v>
      </c>
      <c r="N611" s="662">
        <v>30</v>
      </c>
      <c r="O611" s="745">
        <v>5.5</v>
      </c>
      <c r="P611" s="663">
        <v>1503.3600000000001</v>
      </c>
      <c r="Q611" s="678">
        <v>0.26666666666666666</v>
      </c>
      <c r="R611" s="662">
        <v>8</v>
      </c>
      <c r="S611" s="678">
        <v>0.26666666666666666</v>
      </c>
      <c r="T611" s="745">
        <v>2.5</v>
      </c>
      <c r="U611" s="701">
        <v>0.45454545454545453</v>
      </c>
    </row>
    <row r="612" spans="1:21" ht="14.4" customHeight="1" x14ac:dyDescent="0.3">
      <c r="A612" s="661">
        <v>7</v>
      </c>
      <c r="B612" s="662" t="s">
        <v>2791</v>
      </c>
      <c r="C612" s="662" t="s">
        <v>3130</v>
      </c>
      <c r="D612" s="743" t="s">
        <v>4774</v>
      </c>
      <c r="E612" s="744" t="s">
        <v>3148</v>
      </c>
      <c r="F612" s="662" t="s">
        <v>3125</v>
      </c>
      <c r="G612" s="662" t="s">
        <v>3434</v>
      </c>
      <c r="H612" s="662" t="s">
        <v>545</v>
      </c>
      <c r="I612" s="662" t="s">
        <v>4270</v>
      </c>
      <c r="J612" s="662" t="s">
        <v>3734</v>
      </c>
      <c r="K612" s="662" t="s">
        <v>4271</v>
      </c>
      <c r="L612" s="663">
        <v>31.32</v>
      </c>
      <c r="M612" s="663">
        <v>31.32</v>
      </c>
      <c r="N612" s="662">
        <v>1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7</v>
      </c>
      <c r="B613" s="662" t="s">
        <v>2791</v>
      </c>
      <c r="C613" s="662" t="s">
        <v>3130</v>
      </c>
      <c r="D613" s="743" t="s">
        <v>4774</v>
      </c>
      <c r="E613" s="744" t="s">
        <v>3148</v>
      </c>
      <c r="F613" s="662" t="s">
        <v>3125</v>
      </c>
      <c r="G613" s="662" t="s">
        <v>3434</v>
      </c>
      <c r="H613" s="662" t="s">
        <v>545</v>
      </c>
      <c r="I613" s="662" t="s">
        <v>3733</v>
      </c>
      <c r="J613" s="662" t="s">
        <v>3734</v>
      </c>
      <c r="K613" s="662" t="s">
        <v>3735</v>
      </c>
      <c r="L613" s="663">
        <v>93.96</v>
      </c>
      <c r="M613" s="663">
        <v>1315.44</v>
      </c>
      <c r="N613" s="662">
        <v>14</v>
      </c>
      <c r="O613" s="745">
        <v>2</v>
      </c>
      <c r="P613" s="663">
        <v>939.6</v>
      </c>
      <c r="Q613" s="678">
        <v>0.7142857142857143</v>
      </c>
      <c r="R613" s="662">
        <v>10</v>
      </c>
      <c r="S613" s="678">
        <v>0.7142857142857143</v>
      </c>
      <c r="T613" s="745">
        <v>1.5</v>
      </c>
      <c r="U613" s="701">
        <v>0.75</v>
      </c>
    </row>
    <row r="614" spans="1:21" ht="14.4" customHeight="1" x14ac:dyDescent="0.3">
      <c r="A614" s="661">
        <v>7</v>
      </c>
      <c r="B614" s="662" t="s">
        <v>2791</v>
      </c>
      <c r="C614" s="662" t="s">
        <v>3130</v>
      </c>
      <c r="D614" s="743" t="s">
        <v>4774</v>
      </c>
      <c r="E614" s="744" t="s">
        <v>3148</v>
      </c>
      <c r="F614" s="662" t="s">
        <v>3125</v>
      </c>
      <c r="G614" s="662" t="s">
        <v>3434</v>
      </c>
      <c r="H614" s="662" t="s">
        <v>545</v>
      </c>
      <c r="I614" s="662" t="s">
        <v>4272</v>
      </c>
      <c r="J614" s="662" t="s">
        <v>3734</v>
      </c>
      <c r="K614" s="662" t="s">
        <v>3381</v>
      </c>
      <c r="L614" s="663">
        <v>156.61000000000001</v>
      </c>
      <c r="M614" s="663">
        <v>469.83000000000004</v>
      </c>
      <c r="N614" s="662">
        <v>3</v>
      </c>
      <c r="O614" s="745">
        <v>1</v>
      </c>
      <c r="P614" s="663">
        <v>469.83000000000004</v>
      </c>
      <c r="Q614" s="678">
        <v>1</v>
      </c>
      <c r="R614" s="662">
        <v>3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7</v>
      </c>
      <c r="B615" s="662" t="s">
        <v>2791</v>
      </c>
      <c r="C615" s="662" t="s">
        <v>3130</v>
      </c>
      <c r="D615" s="743" t="s">
        <v>4774</v>
      </c>
      <c r="E615" s="744" t="s">
        <v>3148</v>
      </c>
      <c r="F615" s="662" t="s">
        <v>3125</v>
      </c>
      <c r="G615" s="662" t="s">
        <v>3434</v>
      </c>
      <c r="H615" s="662" t="s">
        <v>545</v>
      </c>
      <c r="I615" s="662" t="s">
        <v>4273</v>
      </c>
      <c r="J615" s="662" t="s">
        <v>4274</v>
      </c>
      <c r="K615" s="662" t="s">
        <v>4275</v>
      </c>
      <c r="L615" s="663">
        <v>300.68</v>
      </c>
      <c r="M615" s="663">
        <v>1804.08</v>
      </c>
      <c r="N615" s="662">
        <v>6</v>
      </c>
      <c r="O615" s="745">
        <v>1.5</v>
      </c>
      <c r="P615" s="663">
        <v>1202.72</v>
      </c>
      <c r="Q615" s="678">
        <v>0.66666666666666674</v>
      </c>
      <c r="R615" s="662">
        <v>4</v>
      </c>
      <c r="S615" s="678">
        <v>0.66666666666666663</v>
      </c>
      <c r="T615" s="745">
        <v>1</v>
      </c>
      <c r="U615" s="701">
        <v>0.66666666666666663</v>
      </c>
    </row>
    <row r="616" spans="1:21" ht="14.4" customHeight="1" x14ac:dyDescent="0.3">
      <c r="A616" s="661">
        <v>7</v>
      </c>
      <c r="B616" s="662" t="s">
        <v>2791</v>
      </c>
      <c r="C616" s="662" t="s">
        <v>3130</v>
      </c>
      <c r="D616" s="743" t="s">
        <v>4774</v>
      </c>
      <c r="E616" s="744" t="s">
        <v>3148</v>
      </c>
      <c r="F616" s="662" t="s">
        <v>3125</v>
      </c>
      <c r="G616" s="662" t="s">
        <v>3434</v>
      </c>
      <c r="H616" s="662" t="s">
        <v>545</v>
      </c>
      <c r="I616" s="662" t="s">
        <v>4276</v>
      </c>
      <c r="J616" s="662" t="s">
        <v>3731</v>
      </c>
      <c r="K616" s="662" t="s">
        <v>4277</v>
      </c>
      <c r="L616" s="663">
        <v>0</v>
      </c>
      <c r="M616" s="663">
        <v>0</v>
      </c>
      <c r="N616" s="662">
        <v>1</v>
      </c>
      <c r="O616" s="745">
        <v>0.5</v>
      </c>
      <c r="P616" s="663">
        <v>0</v>
      </c>
      <c r="Q616" s="678"/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7</v>
      </c>
      <c r="B617" s="662" t="s">
        <v>2791</v>
      </c>
      <c r="C617" s="662" t="s">
        <v>3130</v>
      </c>
      <c r="D617" s="743" t="s">
        <v>4774</v>
      </c>
      <c r="E617" s="744" t="s">
        <v>3148</v>
      </c>
      <c r="F617" s="662" t="s">
        <v>3125</v>
      </c>
      <c r="G617" s="662" t="s">
        <v>3434</v>
      </c>
      <c r="H617" s="662" t="s">
        <v>545</v>
      </c>
      <c r="I617" s="662" t="s">
        <v>4278</v>
      </c>
      <c r="J617" s="662" t="s">
        <v>4279</v>
      </c>
      <c r="K617" s="662" t="s">
        <v>4280</v>
      </c>
      <c r="L617" s="663">
        <v>0</v>
      </c>
      <c r="M617" s="663">
        <v>0</v>
      </c>
      <c r="N617" s="662">
        <v>4</v>
      </c>
      <c r="O617" s="745">
        <v>0.5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7</v>
      </c>
      <c r="B618" s="662" t="s">
        <v>2791</v>
      </c>
      <c r="C618" s="662" t="s">
        <v>3130</v>
      </c>
      <c r="D618" s="743" t="s">
        <v>4774</v>
      </c>
      <c r="E618" s="744" t="s">
        <v>3148</v>
      </c>
      <c r="F618" s="662" t="s">
        <v>3125</v>
      </c>
      <c r="G618" s="662" t="s">
        <v>3434</v>
      </c>
      <c r="H618" s="662" t="s">
        <v>545</v>
      </c>
      <c r="I618" s="662" t="s">
        <v>4281</v>
      </c>
      <c r="J618" s="662" t="s">
        <v>3436</v>
      </c>
      <c r="K618" s="662" t="s">
        <v>3550</v>
      </c>
      <c r="L618" s="663">
        <v>0</v>
      </c>
      <c r="M618" s="663">
        <v>0</v>
      </c>
      <c r="N618" s="662">
        <v>3</v>
      </c>
      <c r="O618" s="745">
        <v>1</v>
      </c>
      <c r="P618" s="663">
        <v>0</v>
      </c>
      <c r="Q618" s="678"/>
      <c r="R618" s="662">
        <v>3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7</v>
      </c>
      <c r="B619" s="662" t="s">
        <v>2791</v>
      </c>
      <c r="C619" s="662" t="s">
        <v>3130</v>
      </c>
      <c r="D619" s="743" t="s">
        <v>4774</v>
      </c>
      <c r="E619" s="744" t="s">
        <v>3148</v>
      </c>
      <c r="F619" s="662" t="s">
        <v>3125</v>
      </c>
      <c r="G619" s="662" t="s">
        <v>3434</v>
      </c>
      <c r="H619" s="662" t="s">
        <v>545</v>
      </c>
      <c r="I619" s="662" t="s">
        <v>4282</v>
      </c>
      <c r="J619" s="662" t="s">
        <v>4283</v>
      </c>
      <c r="K619" s="662" t="s">
        <v>3550</v>
      </c>
      <c r="L619" s="663">
        <v>0</v>
      </c>
      <c r="M619" s="663">
        <v>0</v>
      </c>
      <c r="N619" s="662">
        <v>1</v>
      </c>
      <c r="O619" s="745">
        <v>0.5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7</v>
      </c>
      <c r="B620" s="662" t="s">
        <v>2791</v>
      </c>
      <c r="C620" s="662" t="s">
        <v>3130</v>
      </c>
      <c r="D620" s="743" t="s">
        <v>4774</v>
      </c>
      <c r="E620" s="744" t="s">
        <v>3148</v>
      </c>
      <c r="F620" s="662" t="s">
        <v>3125</v>
      </c>
      <c r="G620" s="662" t="s">
        <v>3304</v>
      </c>
      <c r="H620" s="662" t="s">
        <v>545</v>
      </c>
      <c r="I620" s="662" t="s">
        <v>4284</v>
      </c>
      <c r="J620" s="662" t="s">
        <v>3309</v>
      </c>
      <c r="K620" s="662" t="s">
        <v>4285</v>
      </c>
      <c r="L620" s="663">
        <v>50.32</v>
      </c>
      <c r="M620" s="663">
        <v>100.64</v>
      </c>
      <c r="N620" s="662">
        <v>2</v>
      </c>
      <c r="O620" s="745">
        <v>1</v>
      </c>
      <c r="P620" s="663">
        <v>100.64</v>
      </c>
      <c r="Q620" s="678">
        <v>1</v>
      </c>
      <c r="R620" s="662">
        <v>2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7</v>
      </c>
      <c r="B621" s="662" t="s">
        <v>2791</v>
      </c>
      <c r="C621" s="662" t="s">
        <v>3130</v>
      </c>
      <c r="D621" s="743" t="s">
        <v>4774</v>
      </c>
      <c r="E621" s="744" t="s">
        <v>3148</v>
      </c>
      <c r="F621" s="662" t="s">
        <v>3125</v>
      </c>
      <c r="G621" s="662" t="s">
        <v>3304</v>
      </c>
      <c r="H621" s="662" t="s">
        <v>545</v>
      </c>
      <c r="I621" s="662" t="s">
        <v>4286</v>
      </c>
      <c r="J621" s="662" t="s">
        <v>3306</v>
      </c>
      <c r="K621" s="662" t="s">
        <v>4287</v>
      </c>
      <c r="L621" s="663">
        <v>33.549999999999997</v>
      </c>
      <c r="M621" s="663">
        <v>33.549999999999997</v>
      </c>
      <c r="N621" s="662">
        <v>1</v>
      </c>
      <c r="O621" s="745">
        <v>1</v>
      </c>
      <c r="P621" s="663">
        <v>33.549999999999997</v>
      </c>
      <c r="Q621" s="678">
        <v>1</v>
      </c>
      <c r="R621" s="662">
        <v>1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7</v>
      </c>
      <c r="B622" s="662" t="s">
        <v>2791</v>
      </c>
      <c r="C622" s="662" t="s">
        <v>3130</v>
      </c>
      <c r="D622" s="743" t="s">
        <v>4774</v>
      </c>
      <c r="E622" s="744" t="s">
        <v>3148</v>
      </c>
      <c r="F622" s="662" t="s">
        <v>3125</v>
      </c>
      <c r="G622" s="662" t="s">
        <v>3304</v>
      </c>
      <c r="H622" s="662" t="s">
        <v>545</v>
      </c>
      <c r="I622" s="662" t="s">
        <v>3305</v>
      </c>
      <c r="J622" s="662" t="s">
        <v>3306</v>
      </c>
      <c r="K622" s="662" t="s">
        <v>3307</v>
      </c>
      <c r="L622" s="663">
        <v>50.32</v>
      </c>
      <c r="M622" s="663">
        <v>1358.64</v>
      </c>
      <c r="N622" s="662">
        <v>27</v>
      </c>
      <c r="O622" s="745">
        <v>8.5</v>
      </c>
      <c r="P622" s="663">
        <v>956.08</v>
      </c>
      <c r="Q622" s="678">
        <v>0.70370370370370372</v>
      </c>
      <c r="R622" s="662">
        <v>19</v>
      </c>
      <c r="S622" s="678">
        <v>0.70370370370370372</v>
      </c>
      <c r="T622" s="745">
        <v>6</v>
      </c>
      <c r="U622" s="701">
        <v>0.70588235294117652</v>
      </c>
    </row>
    <row r="623" spans="1:21" ht="14.4" customHeight="1" x14ac:dyDescent="0.3">
      <c r="A623" s="661">
        <v>7</v>
      </c>
      <c r="B623" s="662" t="s">
        <v>2791</v>
      </c>
      <c r="C623" s="662" t="s">
        <v>3130</v>
      </c>
      <c r="D623" s="743" t="s">
        <v>4774</v>
      </c>
      <c r="E623" s="744" t="s">
        <v>3148</v>
      </c>
      <c r="F623" s="662" t="s">
        <v>3125</v>
      </c>
      <c r="G623" s="662" t="s">
        <v>3304</v>
      </c>
      <c r="H623" s="662" t="s">
        <v>545</v>
      </c>
      <c r="I623" s="662" t="s">
        <v>4288</v>
      </c>
      <c r="J623" s="662" t="s">
        <v>3306</v>
      </c>
      <c r="K623" s="662" t="s">
        <v>4289</v>
      </c>
      <c r="L623" s="663">
        <v>100.62</v>
      </c>
      <c r="M623" s="663">
        <v>804.96</v>
      </c>
      <c r="N623" s="662">
        <v>8</v>
      </c>
      <c r="O623" s="745">
        <v>4</v>
      </c>
      <c r="P623" s="663">
        <v>704.34</v>
      </c>
      <c r="Q623" s="678">
        <v>0.875</v>
      </c>
      <c r="R623" s="662">
        <v>7</v>
      </c>
      <c r="S623" s="678">
        <v>0.875</v>
      </c>
      <c r="T623" s="745">
        <v>3.5</v>
      </c>
      <c r="U623" s="701">
        <v>0.875</v>
      </c>
    </row>
    <row r="624" spans="1:21" ht="14.4" customHeight="1" x14ac:dyDescent="0.3">
      <c r="A624" s="661">
        <v>7</v>
      </c>
      <c r="B624" s="662" t="s">
        <v>2791</v>
      </c>
      <c r="C624" s="662" t="s">
        <v>3130</v>
      </c>
      <c r="D624" s="743" t="s">
        <v>4774</v>
      </c>
      <c r="E624" s="744" t="s">
        <v>3148</v>
      </c>
      <c r="F624" s="662" t="s">
        <v>3125</v>
      </c>
      <c r="G624" s="662" t="s">
        <v>3304</v>
      </c>
      <c r="H624" s="662" t="s">
        <v>545</v>
      </c>
      <c r="I624" s="662" t="s">
        <v>4009</v>
      </c>
      <c r="J624" s="662" t="s">
        <v>4010</v>
      </c>
      <c r="K624" s="662" t="s">
        <v>3307</v>
      </c>
      <c r="L624" s="663">
        <v>50.32</v>
      </c>
      <c r="M624" s="663">
        <v>150.96</v>
      </c>
      <c r="N624" s="662">
        <v>3</v>
      </c>
      <c r="O624" s="745">
        <v>0.5</v>
      </c>
      <c r="P624" s="663">
        <v>150.96</v>
      </c>
      <c r="Q624" s="678">
        <v>1</v>
      </c>
      <c r="R624" s="662">
        <v>3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7</v>
      </c>
      <c r="B625" s="662" t="s">
        <v>2791</v>
      </c>
      <c r="C625" s="662" t="s">
        <v>3130</v>
      </c>
      <c r="D625" s="743" t="s">
        <v>4774</v>
      </c>
      <c r="E625" s="744" t="s">
        <v>3148</v>
      </c>
      <c r="F625" s="662" t="s">
        <v>3125</v>
      </c>
      <c r="G625" s="662" t="s">
        <v>3304</v>
      </c>
      <c r="H625" s="662" t="s">
        <v>545</v>
      </c>
      <c r="I625" s="662" t="s">
        <v>4290</v>
      </c>
      <c r="J625" s="662" t="s">
        <v>4010</v>
      </c>
      <c r="K625" s="662" t="s">
        <v>4291</v>
      </c>
      <c r="L625" s="663">
        <v>0</v>
      </c>
      <c r="M625" s="663">
        <v>0</v>
      </c>
      <c r="N625" s="662">
        <v>1</v>
      </c>
      <c r="O625" s="745">
        <v>0.5</v>
      </c>
      <c r="P625" s="663">
        <v>0</v>
      </c>
      <c r="Q625" s="678"/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7</v>
      </c>
      <c r="B626" s="662" t="s">
        <v>2791</v>
      </c>
      <c r="C626" s="662" t="s">
        <v>3130</v>
      </c>
      <c r="D626" s="743" t="s">
        <v>4774</v>
      </c>
      <c r="E626" s="744" t="s">
        <v>3148</v>
      </c>
      <c r="F626" s="662" t="s">
        <v>3125</v>
      </c>
      <c r="G626" s="662" t="s">
        <v>3304</v>
      </c>
      <c r="H626" s="662" t="s">
        <v>545</v>
      </c>
      <c r="I626" s="662" t="s">
        <v>4292</v>
      </c>
      <c r="J626" s="662" t="s">
        <v>3306</v>
      </c>
      <c r="K626" s="662" t="s">
        <v>4293</v>
      </c>
      <c r="L626" s="663">
        <v>83.86</v>
      </c>
      <c r="M626" s="663">
        <v>419.3</v>
      </c>
      <c r="N626" s="662">
        <v>5</v>
      </c>
      <c r="O626" s="745">
        <v>2.5</v>
      </c>
      <c r="P626" s="663">
        <v>83.86</v>
      </c>
      <c r="Q626" s="678">
        <v>0.19999999999999998</v>
      </c>
      <c r="R626" s="662">
        <v>1</v>
      </c>
      <c r="S626" s="678">
        <v>0.2</v>
      </c>
      <c r="T626" s="745">
        <v>0.5</v>
      </c>
      <c r="U626" s="701">
        <v>0.2</v>
      </c>
    </row>
    <row r="627" spans="1:21" ht="14.4" customHeight="1" x14ac:dyDescent="0.3">
      <c r="A627" s="661">
        <v>7</v>
      </c>
      <c r="B627" s="662" t="s">
        <v>2791</v>
      </c>
      <c r="C627" s="662" t="s">
        <v>3130</v>
      </c>
      <c r="D627" s="743" t="s">
        <v>4774</v>
      </c>
      <c r="E627" s="744" t="s">
        <v>3148</v>
      </c>
      <c r="F627" s="662" t="s">
        <v>3125</v>
      </c>
      <c r="G627" s="662" t="s">
        <v>3304</v>
      </c>
      <c r="H627" s="662" t="s">
        <v>545</v>
      </c>
      <c r="I627" s="662" t="s">
        <v>4294</v>
      </c>
      <c r="J627" s="662" t="s">
        <v>3309</v>
      </c>
      <c r="K627" s="662" t="s">
        <v>4295</v>
      </c>
      <c r="L627" s="663">
        <v>150.94</v>
      </c>
      <c r="M627" s="663">
        <v>301.88</v>
      </c>
      <c r="N627" s="662">
        <v>2</v>
      </c>
      <c r="O627" s="745">
        <v>1</v>
      </c>
      <c r="P627" s="663">
        <v>301.88</v>
      </c>
      <c r="Q627" s="678">
        <v>1</v>
      </c>
      <c r="R627" s="662">
        <v>2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7</v>
      </c>
      <c r="B628" s="662" t="s">
        <v>2791</v>
      </c>
      <c r="C628" s="662" t="s">
        <v>3130</v>
      </c>
      <c r="D628" s="743" t="s">
        <v>4774</v>
      </c>
      <c r="E628" s="744" t="s">
        <v>3148</v>
      </c>
      <c r="F628" s="662" t="s">
        <v>3125</v>
      </c>
      <c r="G628" s="662" t="s">
        <v>3304</v>
      </c>
      <c r="H628" s="662" t="s">
        <v>545</v>
      </c>
      <c r="I628" s="662" t="s">
        <v>4296</v>
      </c>
      <c r="J628" s="662" t="s">
        <v>4297</v>
      </c>
      <c r="K628" s="662" t="s">
        <v>4298</v>
      </c>
      <c r="L628" s="663">
        <v>100.62</v>
      </c>
      <c r="M628" s="663">
        <v>201.24</v>
      </c>
      <c r="N628" s="662">
        <v>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7</v>
      </c>
      <c r="B629" s="662" t="s">
        <v>2791</v>
      </c>
      <c r="C629" s="662" t="s">
        <v>3130</v>
      </c>
      <c r="D629" s="743" t="s">
        <v>4774</v>
      </c>
      <c r="E629" s="744" t="s">
        <v>3148</v>
      </c>
      <c r="F629" s="662" t="s">
        <v>3125</v>
      </c>
      <c r="G629" s="662" t="s">
        <v>3304</v>
      </c>
      <c r="H629" s="662" t="s">
        <v>545</v>
      </c>
      <c r="I629" s="662" t="s">
        <v>4013</v>
      </c>
      <c r="J629" s="662" t="s">
        <v>4014</v>
      </c>
      <c r="K629" s="662" t="s">
        <v>4015</v>
      </c>
      <c r="L629" s="663">
        <v>99.94</v>
      </c>
      <c r="M629" s="663">
        <v>10593.640000000001</v>
      </c>
      <c r="N629" s="662">
        <v>106</v>
      </c>
      <c r="O629" s="745">
        <v>26</v>
      </c>
      <c r="P629" s="663">
        <v>6895.8600000000006</v>
      </c>
      <c r="Q629" s="678">
        <v>0.65094339622641506</v>
      </c>
      <c r="R629" s="662">
        <v>69</v>
      </c>
      <c r="S629" s="678">
        <v>0.65094339622641506</v>
      </c>
      <c r="T629" s="745">
        <v>16.5</v>
      </c>
      <c r="U629" s="701">
        <v>0.63461538461538458</v>
      </c>
    </row>
    <row r="630" spans="1:21" ht="14.4" customHeight="1" x14ac:dyDescent="0.3">
      <c r="A630" s="661">
        <v>7</v>
      </c>
      <c r="B630" s="662" t="s">
        <v>2791</v>
      </c>
      <c r="C630" s="662" t="s">
        <v>3130</v>
      </c>
      <c r="D630" s="743" t="s">
        <v>4774</v>
      </c>
      <c r="E630" s="744" t="s">
        <v>3148</v>
      </c>
      <c r="F630" s="662" t="s">
        <v>3125</v>
      </c>
      <c r="G630" s="662" t="s">
        <v>3304</v>
      </c>
      <c r="H630" s="662" t="s">
        <v>545</v>
      </c>
      <c r="I630" s="662" t="s">
        <v>4299</v>
      </c>
      <c r="J630" s="662" t="s">
        <v>4014</v>
      </c>
      <c r="K630" s="662" t="s">
        <v>4300</v>
      </c>
      <c r="L630" s="663">
        <v>0</v>
      </c>
      <c r="M630" s="663">
        <v>0</v>
      </c>
      <c r="N630" s="662">
        <v>3</v>
      </c>
      <c r="O630" s="745">
        <v>1.5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7</v>
      </c>
      <c r="B631" s="662" t="s">
        <v>2791</v>
      </c>
      <c r="C631" s="662" t="s">
        <v>3130</v>
      </c>
      <c r="D631" s="743" t="s">
        <v>4774</v>
      </c>
      <c r="E631" s="744" t="s">
        <v>3148</v>
      </c>
      <c r="F631" s="662" t="s">
        <v>3125</v>
      </c>
      <c r="G631" s="662" t="s">
        <v>3304</v>
      </c>
      <c r="H631" s="662" t="s">
        <v>545</v>
      </c>
      <c r="I631" s="662" t="s">
        <v>4301</v>
      </c>
      <c r="J631" s="662" t="s">
        <v>3306</v>
      </c>
      <c r="K631" s="662" t="s">
        <v>3307</v>
      </c>
      <c r="L631" s="663">
        <v>50.32</v>
      </c>
      <c r="M631" s="663">
        <v>150.96</v>
      </c>
      <c r="N631" s="662">
        <v>3</v>
      </c>
      <c r="O631" s="745">
        <v>1</v>
      </c>
      <c r="P631" s="663">
        <v>150.96</v>
      </c>
      <c r="Q631" s="678">
        <v>1</v>
      </c>
      <c r="R631" s="662">
        <v>3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7</v>
      </c>
      <c r="B632" s="662" t="s">
        <v>2791</v>
      </c>
      <c r="C632" s="662" t="s">
        <v>3130</v>
      </c>
      <c r="D632" s="743" t="s">
        <v>4774</v>
      </c>
      <c r="E632" s="744" t="s">
        <v>3148</v>
      </c>
      <c r="F632" s="662" t="s">
        <v>3125</v>
      </c>
      <c r="G632" s="662" t="s">
        <v>3237</v>
      </c>
      <c r="H632" s="662" t="s">
        <v>545</v>
      </c>
      <c r="I632" s="662" t="s">
        <v>3748</v>
      </c>
      <c r="J632" s="662" t="s">
        <v>3653</v>
      </c>
      <c r="K632" s="662" t="s">
        <v>3321</v>
      </c>
      <c r="L632" s="663">
        <v>0</v>
      </c>
      <c r="M632" s="663">
        <v>0</v>
      </c>
      <c r="N632" s="662">
        <v>1</v>
      </c>
      <c r="O632" s="745">
        <v>0.5</v>
      </c>
      <c r="P632" s="663">
        <v>0</v>
      </c>
      <c r="Q632" s="678"/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7</v>
      </c>
      <c r="B633" s="662" t="s">
        <v>2791</v>
      </c>
      <c r="C633" s="662" t="s">
        <v>3130</v>
      </c>
      <c r="D633" s="743" t="s">
        <v>4774</v>
      </c>
      <c r="E633" s="744" t="s">
        <v>3148</v>
      </c>
      <c r="F633" s="662" t="s">
        <v>3125</v>
      </c>
      <c r="G633" s="662" t="s">
        <v>3237</v>
      </c>
      <c r="H633" s="662" t="s">
        <v>545</v>
      </c>
      <c r="I633" s="662" t="s">
        <v>3690</v>
      </c>
      <c r="J633" s="662" t="s">
        <v>3653</v>
      </c>
      <c r="K633" s="662" t="s">
        <v>2929</v>
      </c>
      <c r="L633" s="663">
        <v>0</v>
      </c>
      <c r="M633" s="663">
        <v>0</v>
      </c>
      <c r="N633" s="662">
        <v>1</v>
      </c>
      <c r="O633" s="745">
        <v>1</v>
      </c>
      <c r="P633" s="663">
        <v>0</v>
      </c>
      <c r="Q633" s="678"/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7</v>
      </c>
      <c r="B634" s="662" t="s">
        <v>2791</v>
      </c>
      <c r="C634" s="662" t="s">
        <v>3130</v>
      </c>
      <c r="D634" s="743" t="s">
        <v>4774</v>
      </c>
      <c r="E634" s="744" t="s">
        <v>3148</v>
      </c>
      <c r="F634" s="662" t="s">
        <v>3125</v>
      </c>
      <c r="G634" s="662" t="s">
        <v>3237</v>
      </c>
      <c r="H634" s="662" t="s">
        <v>545</v>
      </c>
      <c r="I634" s="662" t="s">
        <v>3319</v>
      </c>
      <c r="J634" s="662" t="s">
        <v>3320</v>
      </c>
      <c r="K634" s="662" t="s">
        <v>3321</v>
      </c>
      <c r="L634" s="663">
        <v>0</v>
      </c>
      <c r="M634" s="663">
        <v>0</v>
      </c>
      <c r="N634" s="662">
        <v>2</v>
      </c>
      <c r="O634" s="745">
        <v>0.5</v>
      </c>
      <c r="P634" s="663">
        <v>0</v>
      </c>
      <c r="Q634" s="678"/>
      <c r="R634" s="662">
        <v>2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7</v>
      </c>
      <c r="B635" s="662" t="s">
        <v>2791</v>
      </c>
      <c r="C635" s="662" t="s">
        <v>3130</v>
      </c>
      <c r="D635" s="743" t="s">
        <v>4774</v>
      </c>
      <c r="E635" s="744" t="s">
        <v>3148</v>
      </c>
      <c r="F635" s="662" t="s">
        <v>3125</v>
      </c>
      <c r="G635" s="662" t="s">
        <v>3237</v>
      </c>
      <c r="H635" s="662" t="s">
        <v>545</v>
      </c>
      <c r="I635" s="662" t="s">
        <v>4302</v>
      </c>
      <c r="J635" s="662" t="s">
        <v>3653</v>
      </c>
      <c r="K635" s="662" t="s">
        <v>2929</v>
      </c>
      <c r="L635" s="663">
        <v>0</v>
      </c>
      <c r="M635" s="663">
        <v>0</v>
      </c>
      <c r="N635" s="662">
        <v>2</v>
      </c>
      <c r="O635" s="745">
        <v>1</v>
      </c>
      <c r="P635" s="663">
        <v>0</v>
      </c>
      <c r="Q635" s="678"/>
      <c r="R635" s="662">
        <v>2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7</v>
      </c>
      <c r="B636" s="662" t="s">
        <v>2791</v>
      </c>
      <c r="C636" s="662" t="s">
        <v>3130</v>
      </c>
      <c r="D636" s="743" t="s">
        <v>4774</v>
      </c>
      <c r="E636" s="744" t="s">
        <v>3149</v>
      </c>
      <c r="F636" s="662" t="s">
        <v>3125</v>
      </c>
      <c r="G636" s="662" t="s">
        <v>3698</v>
      </c>
      <c r="H636" s="662" t="s">
        <v>545</v>
      </c>
      <c r="I636" s="662" t="s">
        <v>3699</v>
      </c>
      <c r="J636" s="662" t="s">
        <v>3700</v>
      </c>
      <c r="K636" s="662" t="s">
        <v>3701</v>
      </c>
      <c r="L636" s="663">
        <v>73.069999999999993</v>
      </c>
      <c r="M636" s="663">
        <v>438.41999999999996</v>
      </c>
      <c r="N636" s="662">
        <v>6</v>
      </c>
      <c r="O636" s="745">
        <v>1</v>
      </c>
      <c r="P636" s="663">
        <v>438.41999999999996</v>
      </c>
      <c r="Q636" s="678">
        <v>1</v>
      </c>
      <c r="R636" s="662">
        <v>6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7</v>
      </c>
      <c r="B637" s="662" t="s">
        <v>2791</v>
      </c>
      <c r="C637" s="662" t="s">
        <v>3130</v>
      </c>
      <c r="D637" s="743" t="s">
        <v>4774</v>
      </c>
      <c r="E637" s="744" t="s">
        <v>3149</v>
      </c>
      <c r="F637" s="662" t="s">
        <v>3125</v>
      </c>
      <c r="G637" s="662" t="s">
        <v>4303</v>
      </c>
      <c r="H637" s="662" t="s">
        <v>545</v>
      </c>
      <c r="I637" s="662" t="s">
        <v>1234</v>
      </c>
      <c r="J637" s="662" t="s">
        <v>583</v>
      </c>
      <c r="K637" s="662" t="s">
        <v>4304</v>
      </c>
      <c r="L637" s="663">
        <v>33.840000000000003</v>
      </c>
      <c r="M637" s="663">
        <v>67.680000000000007</v>
      </c>
      <c r="N637" s="662">
        <v>2</v>
      </c>
      <c r="O637" s="745">
        <v>0.5</v>
      </c>
      <c r="P637" s="663">
        <v>67.680000000000007</v>
      </c>
      <c r="Q637" s="678">
        <v>1</v>
      </c>
      <c r="R637" s="662">
        <v>2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7</v>
      </c>
      <c r="B638" s="662" t="s">
        <v>2791</v>
      </c>
      <c r="C638" s="662" t="s">
        <v>3130</v>
      </c>
      <c r="D638" s="743" t="s">
        <v>4774</v>
      </c>
      <c r="E638" s="744" t="s">
        <v>3149</v>
      </c>
      <c r="F638" s="662" t="s">
        <v>3125</v>
      </c>
      <c r="G638" s="662" t="s">
        <v>4029</v>
      </c>
      <c r="H638" s="662" t="s">
        <v>545</v>
      </c>
      <c r="I638" s="662" t="s">
        <v>4030</v>
      </c>
      <c r="J638" s="662" t="s">
        <v>4031</v>
      </c>
      <c r="K638" s="662" t="s">
        <v>4032</v>
      </c>
      <c r="L638" s="663">
        <v>51.43</v>
      </c>
      <c r="M638" s="663">
        <v>51.43</v>
      </c>
      <c r="N638" s="662">
        <v>1</v>
      </c>
      <c r="O638" s="745">
        <v>0.5</v>
      </c>
      <c r="P638" s="663">
        <v>51.43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7</v>
      </c>
      <c r="B639" s="662" t="s">
        <v>2791</v>
      </c>
      <c r="C639" s="662" t="s">
        <v>3130</v>
      </c>
      <c r="D639" s="743" t="s">
        <v>4774</v>
      </c>
      <c r="E639" s="744" t="s">
        <v>3149</v>
      </c>
      <c r="F639" s="662" t="s">
        <v>3125</v>
      </c>
      <c r="G639" s="662" t="s">
        <v>4029</v>
      </c>
      <c r="H639" s="662" t="s">
        <v>545</v>
      </c>
      <c r="I639" s="662" t="s">
        <v>4033</v>
      </c>
      <c r="J639" s="662" t="s">
        <v>4031</v>
      </c>
      <c r="K639" s="662" t="s">
        <v>4034</v>
      </c>
      <c r="L639" s="663">
        <v>0</v>
      </c>
      <c r="M639" s="663">
        <v>0</v>
      </c>
      <c r="N639" s="662">
        <v>1</v>
      </c>
      <c r="O639" s="745">
        <v>0.5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7</v>
      </c>
      <c r="B640" s="662" t="s">
        <v>2791</v>
      </c>
      <c r="C640" s="662" t="s">
        <v>3130</v>
      </c>
      <c r="D640" s="743" t="s">
        <v>4774</v>
      </c>
      <c r="E640" s="744" t="s">
        <v>3149</v>
      </c>
      <c r="F640" s="662" t="s">
        <v>3125</v>
      </c>
      <c r="G640" s="662" t="s">
        <v>3210</v>
      </c>
      <c r="H640" s="662" t="s">
        <v>545</v>
      </c>
      <c r="I640" s="662" t="s">
        <v>960</v>
      </c>
      <c r="J640" s="662" t="s">
        <v>961</v>
      </c>
      <c r="K640" s="662" t="s">
        <v>3416</v>
      </c>
      <c r="L640" s="663">
        <v>0</v>
      </c>
      <c r="M640" s="663">
        <v>0</v>
      </c>
      <c r="N640" s="662">
        <v>3</v>
      </c>
      <c r="O640" s="745">
        <v>0.5</v>
      </c>
      <c r="P640" s="663">
        <v>0</v>
      </c>
      <c r="Q640" s="678"/>
      <c r="R640" s="662">
        <v>3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7</v>
      </c>
      <c r="B641" s="662" t="s">
        <v>2791</v>
      </c>
      <c r="C641" s="662" t="s">
        <v>3130</v>
      </c>
      <c r="D641" s="743" t="s">
        <v>4774</v>
      </c>
      <c r="E641" s="744" t="s">
        <v>3149</v>
      </c>
      <c r="F641" s="662" t="s">
        <v>3125</v>
      </c>
      <c r="G641" s="662" t="s">
        <v>3863</v>
      </c>
      <c r="H641" s="662" t="s">
        <v>545</v>
      </c>
      <c r="I641" s="662" t="s">
        <v>4305</v>
      </c>
      <c r="J641" s="662" t="s">
        <v>3976</v>
      </c>
      <c r="K641" s="662" t="s">
        <v>4042</v>
      </c>
      <c r="L641" s="663">
        <v>969.48</v>
      </c>
      <c r="M641" s="663">
        <v>5816.88</v>
      </c>
      <c r="N641" s="662">
        <v>6</v>
      </c>
      <c r="O641" s="745">
        <v>1</v>
      </c>
      <c r="P641" s="663">
        <v>5816.88</v>
      </c>
      <c r="Q641" s="678">
        <v>1</v>
      </c>
      <c r="R641" s="662">
        <v>6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7</v>
      </c>
      <c r="B642" s="662" t="s">
        <v>2791</v>
      </c>
      <c r="C642" s="662" t="s">
        <v>3130</v>
      </c>
      <c r="D642" s="743" t="s">
        <v>4774</v>
      </c>
      <c r="E642" s="744" t="s">
        <v>3149</v>
      </c>
      <c r="F642" s="662" t="s">
        <v>3125</v>
      </c>
      <c r="G642" s="662" t="s">
        <v>3863</v>
      </c>
      <c r="H642" s="662" t="s">
        <v>635</v>
      </c>
      <c r="I642" s="662" t="s">
        <v>3864</v>
      </c>
      <c r="J642" s="662" t="s">
        <v>3865</v>
      </c>
      <c r="K642" s="662" t="s">
        <v>3866</v>
      </c>
      <c r="L642" s="663">
        <v>754.04</v>
      </c>
      <c r="M642" s="663">
        <v>9048.48</v>
      </c>
      <c r="N642" s="662">
        <v>12</v>
      </c>
      <c r="O642" s="745">
        <v>2</v>
      </c>
      <c r="P642" s="663">
        <v>4524.24</v>
      </c>
      <c r="Q642" s="678">
        <v>0.5</v>
      </c>
      <c r="R642" s="662">
        <v>6</v>
      </c>
      <c r="S642" s="678">
        <v>0.5</v>
      </c>
      <c r="T642" s="745">
        <v>1</v>
      </c>
      <c r="U642" s="701">
        <v>0.5</v>
      </c>
    </row>
    <row r="643" spans="1:21" ht="14.4" customHeight="1" x14ac:dyDescent="0.3">
      <c r="A643" s="661">
        <v>7</v>
      </c>
      <c r="B643" s="662" t="s">
        <v>2791</v>
      </c>
      <c r="C643" s="662" t="s">
        <v>3130</v>
      </c>
      <c r="D643" s="743" t="s">
        <v>4774</v>
      </c>
      <c r="E643" s="744" t="s">
        <v>3149</v>
      </c>
      <c r="F643" s="662" t="s">
        <v>3125</v>
      </c>
      <c r="G643" s="662" t="s">
        <v>3863</v>
      </c>
      <c r="H643" s="662" t="s">
        <v>635</v>
      </c>
      <c r="I643" s="662" t="s">
        <v>4041</v>
      </c>
      <c r="J643" s="662" t="s">
        <v>3865</v>
      </c>
      <c r="K643" s="662" t="s">
        <v>4042</v>
      </c>
      <c r="L643" s="663">
        <v>1131.06</v>
      </c>
      <c r="M643" s="663">
        <v>28276.5</v>
      </c>
      <c r="N643" s="662">
        <v>25</v>
      </c>
      <c r="O643" s="745">
        <v>5</v>
      </c>
      <c r="P643" s="663">
        <v>28276.5</v>
      </c>
      <c r="Q643" s="678">
        <v>1</v>
      </c>
      <c r="R643" s="662">
        <v>25</v>
      </c>
      <c r="S643" s="678">
        <v>1</v>
      </c>
      <c r="T643" s="745">
        <v>5</v>
      </c>
      <c r="U643" s="701">
        <v>1</v>
      </c>
    </row>
    <row r="644" spans="1:21" ht="14.4" customHeight="1" x14ac:dyDescent="0.3">
      <c r="A644" s="661">
        <v>7</v>
      </c>
      <c r="B644" s="662" t="s">
        <v>2791</v>
      </c>
      <c r="C644" s="662" t="s">
        <v>3130</v>
      </c>
      <c r="D644" s="743" t="s">
        <v>4774</v>
      </c>
      <c r="E644" s="744" t="s">
        <v>3149</v>
      </c>
      <c r="F644" s="662" t="s">
        <v>3125</v>
      </c>
      <c r="G644" s="662" t="s">
        <v>3863</v>
      </c>
      <c r="H644" s="662" t="s">
        <v>635</v>
      </c>
      <c r="I644" s="662" t="s">
        <v>3973</v>
      </c>
      <c r="J644" s="662" t="s">
        <v>3865</v>
      </c>
      <c r="K644" s="662" t="s">
        <v>3974</v>
      </c>
      <c r="L644" s="663">
        <v>1508.08</v>
      </c>
      <c r="M644" s="663">
        <v>18096.96</v>
      </c>
      <c r="N644" s="662">
        <v>12</v>
      </c>
      <c r="O644" s="745">
        <v>2</v>
      </c>
      <c r="P644" s="663">
        <v>18096.96</v>
      </c>
      <c r="Q644" s="678">
        <v>1</v>
      </c>
      <c r="R644" s="662">
        <v>12</v>
      </c>
      <c r="S644" s="678">
        <v>1</v>
      </c>
      <c r="T644" s="745">
        <v>2</v>
      </c>
      <c r="U644" s="701">
        <v>1</v>
      </c>
    </row>
    <row r="645" spans="1:21" ht="14.4" customHeight="1" x14ac:dyDescent="0.3">
      <c r="A645" s="661">
        <v>7</v>
      </c>
      <c r="B645" s="662" t="s">
        <v>2791</v>
      </c>
      <c r="C645" s="662" t="s">
        <v>3130</v>
      </c>
      <c r="D645" s="743" t="s">
        <v>4774</v>
      </c>
      <c r="E645" s="744" t="s">
        <v>3149</v>
      </c>
      <c r="F645" s="662" t="s">
        <v>3125</v>
      </c>
      <c r="G645" s="662" t="s">
        <v>3863</v>
      </c>
      <c r="H645" s="662" t="s">
        <v>545</v>
      </c>
      <c r="I645" s="662" t="s">
        <v>3975</v>
      </c>
      <c r="J645" s="662" t="s">
        <v>3976</v>
      </c>
      <c r="K645" s="662" t="s">
        <v>3866</v>
      </c>
      <c r="L645" s="663">
        <v>646.32000000000005</v>
      </c>
      <c r="M645" s="663">
        <v>3877.92</v>
      </c>
      <c r="N645" s="662">
        <v>6</v>
      </c>
      <c r="O645" s="745">
        <v>1</v>
      </c>
      <c r="P645" s="663">
        <v>3877.92</v>
      </c>
      <c r="Q645" s="678">
        <v>1</v>
      </c>
      <c r="R645" s="662">
        <v>6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7</v>
      </c>
      <c r="B646" s="662" t="s">
        <v>2791</v>
      </c>
      <c r="C646" s="662" t="s">
        <v>3130</v>
      </c>
      <c r="D646" s="743" t="s">
        <v>4774</v>
      </c>
      <c r="E646" s="744" t="s">
        <v>3149</v>
      </c>
      <c r="F646" s="662" t="s">
        <v>3125</v>
      </c>
      <c r="G646" s="662" t="s">
        <v>3256</v>
      </c>
      <c r="H646" s="662" t="s">
        <v>635</v>
      </c>
      <c r="I646" s="662" t="s">
        <v>2059</v>
      </c>
      <c r="J646" s="662" t="s">
        <v>2060</v>
      </c>
      <c r="K646" s="662" t="s">
        <v>2929</v>
      </c>
      <c r="L646" s="663">
        <v>65.989999999999995</v>
      </c>
      <c r="M646" s="663">
        <v>1121.83</v>
      </c>
      <c r="N646" s="662">
        <v>17</v>
      </c>
      <c r="O646" s="745">
        <v>3</v>
      </c>
      <c r="P646" s="663">
        <v>659.89999999999986</v>
      </c>
      <c r="Q646" s="678">
        <v>0.58823529411764697</v>
      </c>
      <c r="R646" s="662">
        <v>10</v>
      </c>
      <c r="S646" s="678">
        <v>0.58823529411764708</v>
      </c>
      <c r="T646" s="745">
        <v>2</v>
      </c>
      <c r="U646" s="701">
        <v>0.66666666666666663</v>
      </c>
    </row>
    <row r="647" spans="1:21" ht="14.4" customHeight="1" x14ac:dyDescent="0.3">
      <c r="A647" s="661">
        <v>7</v>
      </c>
      <c r="B647" s="662" t="s">
        <v>2791</v>
      </c>
      <c r="C647" s="662" t="s">
        <v>3130</v>
      </c>
      <c r="D647" s="743" t="s">
        <v>4774</v>
      </c>
      <c r="E647" s="744" t="s">
        <v>3149</v>
      </c>
      <c r="F647" s="662" t="s">
        <v>3125</v>
      </c>
      <c r="G647" s="662" t="s">
        <v>3256</v>
      </c>
      <c r="H647" s="662" t="s">
        <v>635</v>
      </c>
      <c r="I647" s="662" t="s">
        <v>2059</v>
      </c>
      <c r="J647" s="662" t="s">
        <v>2060</v>
      </c>
      <c r="K647" s="662" t="s">
        <v>2929</v>
      </c>
      <c r="L647" s="663">
        <v>42.57</v>
      </c>
      <c r="M647" s="663">
        <v>127.71000000000001</v>
      </c>
      <c r="N647" s="662">
        <v>3</v>
      </c>
      <c r="O647" s="745">
        <v>2</v>
      </c>
      <c r="P647" s="663">
        <v>85.14</v>
      </c>
      <c r="Q647" s="678">
        <v>0.66666666666666663</v>
      </c>
      <c r="R647" s="662">
        <v>2</v>
      </c>
      <c r="S647" s="678">
        <v>0.66666666666666663</v>
      </c>
      <c r="T647" s="745">
        <v>1</v>
      </c>
      <c r="U647" s="701">
        <v>0.5</v>
      </c>
    </row>
    <row r="648" spans="1:21" ht="14.4" customHeight="1" x14ac:dyDescent="0.3">
      <c r="A648" s="661">
        <v>7</v>
      </c>
      <c r="B648" s="662" t="s">
        <v>2791</v>
      </c>
      <c r="C648" s="662" t="s">
        <v>3130</v>
      </c>
      <c r="D648" s="743" t="s">
        <v>4774</v>
      </c>
      <c r="E648" s="744" t="s">
        <v>3149</v>
      </c>
      <c r="F648" s="662" t="s">
        <v>3125</v>
      </c>
      <c r="G648" s="662" t="s">
        <v>3256</v>
      </c>
      <c r="H648" s="662" t="s">
        <v>635</v>
      </c>
      <c r="I648" s="662" t="s">
        <v>2116</v>
      </c>
      <c r="J648" s="662" t="s">
        <v>2117</v>
      </c>
      <c r="K648" s="662" t="s">
        <v>2948</v>
      </c>
      <c r="L648" s="663">
        <v>85.16</v>
      </c>
      <c r="M648" s="663">
        <v>255.48</v>
      </c>
      <c r="N648" s="662">
        <v>3</v>
      </c>
      <c r="O648" s="745">
        <v>1</v>
      </c>
      <c r="P648" s="663">
        <v>255.48</v>
      </c>
      <c r="Q648" s="678">
        <v>1</v>
      </c>
      <c r="R648" s="662">
        <v>3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7</v>
      </c>
      <c r="B649" s="662" t="s">
        <v>2791</v>
      </c>
      <c r="C649" s="662" t="s">
        <v>3130</v>
      </c>
      <c r="D649" s="743" t="s">
        <v>4774</v>
      </c>
      <c r="E649" s="744" t="s">
        <v>3149</v>
      </c>
      <c r="F649" s="662" t="s">
        <v>3125</v>
      </c>
      <c r="G649" s="662" t="s">
        <v>3256</v>
      </c>
      <c r="H649" s="662" t="s">
        <v>545</v>
      </c>
      <c r="I649" s="662" t="s">
        <v>4306</v>
      </c>
      <c r="J649" s="662" t="s">
        <v>2060</v>
      </c>
      <c r="K649" s="662" t="s">
        <v>3240</v>
      </c>
      <c r="L649" s="663">
        <v>0</v>
      </c>
      <c r="M649" s="663">
        <v>0</v>
      </c>
      <c r="N649" s="662">
        <v>3</v>
      </c>
      <c r="O649" s="745">
        <v>0.5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7</v>
      </c>
      <c r="B650" s="662" t="s">
        <v>2791</v>
      </c>
      <c r="C650" s="662" t="s">
        <v>3130</v>
      </c>
      <c r="D650" s="743" t="s">
        <v>4774</v>
      </c>
      <c r="E650" s="744" t="s">
        <v>3149</v>
      </c>
      <c r="F650" s="662" t="s">
        <v>3125</v>
      </c>
      <c r="G650" s="662" t="s">
        <v>3417</v>
      </c>
      <c r="H650" s="662" t="s">
        <v>545</v>
      </c>
      <c r="I650" s="662" t="s">
        <v>4045</v>
      </c>
      <c r="J650" s="662" t="s">
        <v>3419</v>
      </c>
      <c r="K650" s="662" t="s">
        <v>4046</v>
      </c>
      <c r="L650" s="663">
        <v>0</v>
      </c>
      <c r="M650" s="663">
        <v>0</v>
      </c>
      <c r="N650" s="662">
        <v>6</v>
      </c>
      <c r="O650" s="745">
        <v>1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7</v>
      </c>
      <c r="B651" s="662" t="s">
        <v>2791</v>
      </c>
      <c r="C651" s="662" t="s">
        <v>3130</v>
      </c>
      <c r="D651" s="743" t="s">
        <v>4774</v>
      </c>
      <c r="E651" s="744" t="s">
        <v>3149</v>
      </c>
      <c r="F651" s="662" t="s">
        <v>3125</v>
      </c>
      <c r="G651" s="662" t="s">
        <v>3417</v>
      </c>
      <c r="H651" s="662" t="s">
        <v>545</v>
      </c>
      <c r="I651" s="662" t="s">
        <v>3977</v>
      </c>
      <c r="J651" s="662" t="s">
        <v>3419</v>
      </c>
      <c r="K651" s="662" t="s">
        <v>3978</v>
      </c>
      <c r="L651" s="663">
        <v>211.42</v>
      </c>
      <c r="M651" s="663">
        <v>634.26</v>
      </c>
      <c r="N651" s="662">
        <v>3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7</v>
      </c>
      <c r="B652" s="662" t="s">
        <v>2791</v>
      </c>
      <c r="C652" s="662" t="s">
        <v>3130</v>
      </c>
      <c r="D652" s="743" t="s">
        <v>4774</v>
      </c>
      <c r="E652" s="744" t="s">
        <v>3149</v>
      </c>
      <c r="F652" s="662" t="s">
        <v>3125</v>
      </c>
      <c r="G652" s="662" t="s">
        <v>3258</v>
      </c>
      <c r="H652" s="662" t="s">
        <v>545</v>
      </c>
      <c r="I652" s="662" t="s">
        <v>4307</v>
      </c>
      <c r="J652" s="662" t="s">
        <v>1797</v>
      </c>
      <c r="K652" s="662" t="s">
        <v>3262</v>
      </c>
      <c r="L652" s="663">
        <v>0</v>
      </c>
      <c r="M652" s="663">
        <v>0</v>
      </c>
      <c r="N652" s="662">
        <v>2</v>
      </c>
      <c r="O652" s="745">
        <v>1</v>
      </c>
      <c r="P652" s="663">
        <v>0</v>
      </c>
      <c r="Q652" s="678"/>
      <c r="R652" s="662">
        <v>2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7</v>
      </c>
      <c r="B653" s="662" t="s">
        <v>2791</v>
      </c>
      <c r="C653" s="662" t="s">
        <v>3130</v>
      </c>
      <c r="D653" s="743" t="s">
        <v>4774</v>
      </c>
      <c r="E653" s="744" t="s">
        <v>3149</v>
      </c>
      <c r="F653" s="662" t="s">
        <v>3125</v>
      </c>
      <c r="G653" s="662" t="s">
        <v>3263</v>
      </c>
      <c r="H653" s="662" t="s">
        <v>545</v>
      </c>
      <c r="I653" s="662" t="s">
        <v>3264</v>
      </c>
      <c r="J653" s="662" t="s">
        <v>3265</v>
      </c>
      <c r="K653" s="662" t="s">
        <v>3266</v>
      </c>
      <c r="L653" s="663">
        <v>29.13</v>
      </c>
      <c r="M653" s="663">
        <v>262.17</v>
      </c>
      <c r="N653" s="662">
        <v>9</v>
      </c>
      <c r="O653" s="745">
        <v>2.5</v>
      </c>
      <c r="P653" s="663">
        <v>174.78</v>
      </c>
      <c r="Q653" s="678">
        <v>0.66666666666666663</v>
      </c>
      <c r="R653" s="662">
        <v>6</v>
      </c>
      <c r="S653" s="678">
        <v>0.66666666666666663</v>
      </c>
      <c r="T653" s="745">
        <v>2</v>
      </c>
      <c r="U653" s="701">
        <v>0.8</v>
      </c>
    </row>
    <row r="654" spans="1:21" ht="14.4" customHeight="1" x14ac:dyDescent="0.3">
      <c r="A654" s="661">
        <v>7</v>
      </c>
      <c r="B654" s="662" t="s">
        <v>2791</v>
      </c>
      <c r="C654" s="662" t="s">
        <v>3130</v>
      </c>
      <c r="D654" s="743" t="s">
        <v>4774</v>
      </c>
      <c r="E654" s="744" t="s">
        <v>3149</v>
      </c>
      <c r="F654" s="662" t="s">
        <v>3125</v>
      </c>
      <c r="G654" s="662" t="s">
        <v>3263</v>
      </c>
      <c r="H654" s="662" t="s">
        <v>545</v>
      </c>
      <c r="I654" s="662" t="s">
        <v>3264</v>
      </c>
      <c r="J654" s="662" t="s">
        <v>3265</v>
      </c>
      <c r="K654" s="662" t="s">
        <v>3266</v>
      </c>
      <c r="L654" s="663">
        <v>24.68</v>
      </c>
      <c r="M654" s="663">
        <v>419.55999999999995</v>
      </c>
      <c r="N654" s="662">
        <v>17</v>
      </c>
      <c r="O654" s="745">
        <v>4</v>
      </c>
      <c r="P654" s="663">
        <v>320.83999999999997</v>
      </c>
      <c r="Q654" s="678">
        <v>0.76470588235294124</v>
      </c>
      <c r="R654" s="662">
        <v>13</v>
      </c>
      <c r="S654" s="678">
        <v>0.76470588235294112</v>
      </c>
      <c r="T654" s="745">
        <v>3</v>
      </c>
      <c r="U654" s="701">
        <v>0.75</v>
      </c>
    </row>
    <row r="655" spans="1:21" ht="14.4" customHeight="1" x14ac:dyDescent="0.3">
      <c r="A655" s="661">
        <v>7</v>
      </c>
      <c r="B655" s="662" t="s">
        <v>2791</v>
      </c>
      <c r="C655" s="662" t="s">
        <v>3130</v>
      </c>
      <c r="D655" s="743" t="s">
        <v>4774</v>
      </c>
      <c r="E655" s="744" t="s">
        <v>3149</v>
      </c>
      <c r="F655" s="662" t="s">
        <v>3125</v>
      </c>
      <c r="G655" s="662" t="s">
        <v>3263</v>
      </c>
      <c r="H655" s="662" t="s">
        <v>545</v>
      </c>
      <c r="I655" s="662" t="s">
        <v>3980</v>
      </c>
      <c r="J655" s="662" t="s">
        <v>3981</v>
      </c>
      <c r="K655" s="662" t="s">
        <v>3982</v>
      </c>
      <c r="L655" s="663">
        <v>74.06</v>
      </c>
      <c r="M655" s="663">
        <v>222.18</v>
      </c>
      <c r="N655" s="662">
        <v>3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7</v>
      </c>
      <c r="B656" s="662" t="s">
        <v>2791</v>
      </c>
      <c r="C656" s="662" t="s">
        <v>3130</v>
      </c>
      <c r="D656" s="743" t="s">
        <v>4774</v>
      </c>
      <c r="E656" s="744" t="s">
        <v>3149</v>
      </c>
      <c r="F656" s="662" t="s">
        <v>3125</v>
      </c>
      <c r="G656" s="662" t="s">
        <v>3263</v>
      </c>
      <c r="H656" s="662" t="s">
        <v>545</v>
      </c>
      <c r="I656" s="662" t="s">
        <v>3980</v>
      </c>
      <c r="J656" s="662" t="s">
        <v>3981</v>
      </c>
      <c r="K656" s="662" t="s">
        <v>3982</v>
      </c>
      <c r="L656" s="663">
        <v>80.319999999999993</v>
      </c>
      <c r="M656" s="663">
        <v>722.87999999999988</v>
      </c>
      <c r="N656" s="662">
        <v>9</v>
      </c>
      <c r="O656" s="745">
        <v>1.5</v>
      </c>
      <c r="P656" s="663">
        <v>481.91999999999996</v>
      </c>
      <c r="Q656" s="678">
        <v>0.66666666666666674</v>
      </c>
      <c r="R656" s="662">
        <v>6</v>
      </c>
      <c r="S656" s="678">
        <v>0.66666666666666663</v>
      </c>
      <c r="T656" s="745">
        <v>1</v>
      </c>
      <c r="U656" s="701">
        <v>0.66666666666666663</v>
      </c>
    </row>
    <row r="657" spans="1:21" ht="14.4" customHeight="1" x14ac:dyDescent="0.3">
      <c r="A657" s="661">
        <v>7</v>
      </c>
      <c r="B657" s="662" t="s">
        <v>2791</v>
      </c>
      <c r="C657" s="662" t="s">
        <v>3130</v>
      </c>
      <c r="D657" s="743" t="s">
        <v>4774</v>
      </c>
      <c r="E657" s="744" t="s">
        <v>3149</v>
      </c>
      <c r="F657" s="662" t="s">
        <v>3125</v>
      </c>
      <c r="G657" s="662" t="s">
        <v>4308</v>
      </c>
      <c r="H657" s="662" t="s">
        <v>545</v>
      </c>
      <c r="I657" s="662" t="s">
        <v>4309</v>
      </c>
      <c r="J657" s="662" t="s">
        <v>4310</v>
      </c>
      <c r="K657" s="662" t="s">
        <v>4311</v>
      </c>
      <c r="L657" s="663">
        <v>0</v>
      </c>
      <c r="M657" s="663">
        <v>0</v>
      </c>
      <c r="N657" s="662">
        <v>1</v>
      </c>
      <c r="O657" s="745">
        <v>0.5</v>
      </c>
      <c r="P657" s="663">
        <v>0</v>
      </c>
      <c r="Q657" s="678"/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7</v>
      </c>
      <c r="B658" s="662" t="s">
        <v>2791</v>
      </c>
      <c r="C658" s="662" t="s">
        <v>3130</v>
      </c>
      <c r="D658" s="743" t="s">
        <v>4774</v>
      </c>
      <c r="E658" s="744" t="s">
        <v>3149</v>
      </c>
      <c r="F658" s="662" t="s">
        <v>3125</v>
      </c>
      <c r="G658" s="662" t="s">
        <v>4308</v>
      </c>
      <c r="H658" s="662" t="s">
        <v>545</v>
      </c>
      <c r="I658" s="662" t="s">
        <v>4312</v>
      </c>
      <c r="J658" s="662" t="s">
        <v>4313</v>
      </c>
      <c r="K658" s="662" t="s">
        <v>4314</v>
      </c>
      <c r="L658" s="663">
        <v>0</v>
      </c>
      <c r="M658" s="663">
        <v>0</v>
      </c>
      <c r="N658" s="662">
        <v>3</v>
      </c>
      <c r="O658" s="745">
        <v>0.5</v>
      </c>
      <c r="P658" s="663">
        <v>0</v>
      </c>
      <c r="Q658" s="678"/>
      <c r="R658" s="662">
        <v>3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7</v>
      </c>
      <c r="B659" s="662" t="s">
        <v>2791</v>
      </c>
      <c r="C659" s="662" t="s">
        <v>3130</v>
      </c>
      <c r="D659" s="743" t="s">
        <v>4774</v>
      </c>
      <c r="E659" s="744" t="s">
        <v>3149</v>
      </c>
      <c r="F659" s="662" t="s">
        <v>3125</v>
      </c>
      <c r="G659" s="662" t="s">
        <v>4048</v>
      </c>
      <c r="H659" s="662" t="s">
        <v>635</v>
      </c>
      <c r="I659" s="662" t="s">
        <v>4315</v>
      </c>
      <c r="J659" s="662" t="s">
        <v>4316</v>
      </c>
      <c r="K659" s="662" t="s">
        <v>2929</v>
      </c>
      <c r="L659" s="663">
        <v>132</v>
      </c>
      <c r="M659" s="663">
        <v>396</v>
      </c>
      <c r="N659" s="662">
        <v>3</v>
      </c>
      <c r="O659" s="745">
        <v>1</v>
      </c>
      <c r="P659" s="663">
        <v>396</v>
      </c>
      <c r="Q659" s="678">
        <v>1</v>
      </c>
      <c r="R659" s="662">
        <v>3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7</v>
      </c>
      <c r="B660" s="662" t="s">
        <v>2791</v>
      </c>
      <c r="C660" s="662" t="s">
        <v>3130</v>
      </c>
      <c r="D660" s="743" t="s">
        <v>4774</v>
      </c>
      <c r="E660" s="744" t="s">
        <v>3149</v>
      </c>
      <c r="F660" s="662" t="s">
        <v>3125</v>
      </c>
      <c r="G660" s="662" t="s">
        <v>3867</v>
      </c>
      <c r="H660" s="662" t="s">
        <v>545</v>
      </c>
      <c r="I660" s="662" t="s">
        <v>3873</v>
      </c>
      <c r="J660" s="662" t="s">
        <v>3874</v>
      </c>
      <c r="K660" s="662" t="s">
        <v>3875</v>
      </c>
      <c r="L660" s="663">
        <v>5322.08</v>
      </c>
      <c r="M660" s="663">
        <v>15966.24</v>
      </c>
      <c r="N660" s="662">
        <v>3</v>
      </c>
      <c r="O660" s="745">
        <v>1</v>
      </c>
      <c r="P660" s="663">
        <v>15966.24</v>
      </c>
      <c r="Q660" s="678">
        <v>1</v>
      </c>
      <c r="R660" s="662">
        <v>3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7</v>
      </c>
      <c r="B661" s="662" t="s">
        <v>2791</v>
      </c>
      <c r="C661" s="662" t="s">
        <v>3130</v>
      </c>
      <c r="D661" s="743" t="s">
        <v>4774</v>
      </c>
      <c r="E661" s="744" t="s">
        <v>3149</v>
      </c>
      <c r="F661" s="662" t="s">
        <v>3125</v>
      </c>
      <c r="G661" s="662" t="s">
        <v>3867</v>
      </c>
      <c r="H661" s="662" t="s">
        <v>545</v>
      </c>
      <c r="I661" s="662" t="s">
        <v>4056</v>
      </c>
      <c r="J661" s="662" t="s">
        <v>3877</v>
      </c>
      <c r="K661" s="662" t="s">
        <v>4057</v>
      </c>
      <c r="L661" s="663">
        <v>1454.23</v>
      </c>
      <c r="M661" s="663">
        <v>21813.450000000004</v>
      </c>
      <c r="N661" s="662">
        <v>15</v>
      </c>
      <c r="O661" s="745">
        <v>3</v>
      </c>
      <c r="P661" s="663">
        <v>21813.450000000004</v>
      </c>
      <c r="Q661" s="678">
        <v>1</v>
      </c>
      <c r="R661" s="662">
        <v>15</v>
      </c>
      <c r="S661" s="678">
        <v>1</v>
      </c>
      <c r="T661" s="745">
        <v>3</v>
      </c>
      <c r="U661" s="701">
        <v>1</v>
      </c>
    </row>
    <row r="662" spans="1:21" ht="14.4" customHeight="1" x14ac:dyDescent="0.3">
      <c r="A662" s="661">
        <v>7</v>
      </c>
      <c r="B662" s="662" t="s">
        <v>2791</v>
      </c>
      <c r="C662" s="662" t="s">
        <v>3130</v>
      </c>
      <c r="D662" s="743" t="s">
        <v>4774</v>
      </c>
      <c r="E662" s="744" t="s">
        <v>3149</v>
      </c>
      <c r="F662" s="662" t="s">
        <v>3125</v>
      </c>
      <c r="G662" s="662" t="s">
        <v>3867</v>
      </c>
      <c r="H662" s="662" t="s">
        <v>545</v>
      </c>
      <c r="I662" s="662" t="s">
        <v>3879</v>
      </c>
      <c r="J662" s="662" t="s">
        <v>3877</v>
      </c>
      <c r="K662" s="662" t="s">
        <v>3880</v>
      </c>
      <c r="L662" s="663">
        <v>484.75</v>
      </c>
      <c r="M662" s="663">
        <v>8725.5</v>
      </c>
      <c r="N662" s="662">
        <v>18</v>
      </c>
      <c r="O662" s="745">
        <v>3</v>
      </c>
      <c r="P662" s="663">
        <v>8725.5</v>
      </c>
      <c r="Q662" s="678">
        <v>1</v>
      </c>
      <c r="R662" s="662">
        <v>18</v>
      </c>
      <c r="S662" s="678">
        <v>1</v>
      </c>
      <c r="T662" s="745">
        <v>3</v>
      </c>
      <c r="U662" s="701">
        <v>1</v>
      </c>
    </row>
    <row r="663" spans="1:21" ht="14.4" customHeight="1" x14ac:dyDescent="0.3">
      <c r="A663" s="661">
        <v>7</v>
      </c>
      <c r="B663" s="662" t="s">
        <v>2791</v>
      </c>
      <c r="C663" s="662" t="s">
        <v>3130</v>
      </c>
      <c r="D663" s="743" t="s">
        <v>4774</v>
      </c>
      <c r="E663" s="744" t="s">
        <v>3149</v>
      </c>
      <c r="F663" s="662" t="s">
        <v>3125</v>
      </c>
      <c r="G663" s="662" t="s">
        <v>3867</v>
      </c>
      <c r="H663" s="662" t="s">
        <v>545</v>
      </c>
      <c r="I663" s="662" t="s">
        <v>3985</v>
      </c>
      <c r="J663" s="662" t="s">
        <v>3877</v>
      </c>
      <c r="K663" s="662" t="s">
        <v>3986</v>
      </c>
      <c r="L663" s="663">
        <v>969.48</v>
      </c>
      <c r="M663" s="663">
        <v>13572.720000000001</v>
      </c>
      <c r="N663" s="662">
        <v>14</v>
      </c>
      <c r="O663" s="745">
        <v>3</v>
      </c>
      <c r="P663" s="663">
        <v>7755.84</v>
      </c>
      <c r="Q663" s="678">
        <v>0.5714285714285714</v>
      </c>
      <c r="R663" s="662">
        <v>8</v>
      </c>
      <c r="S663" s="678">
        <v>0.5714285714285714</v>
      </c>
      <c r="T663" s="745">
        <v>2</v>
      </c>
      <c r="U663" s="701">
        <v>0.66666666666666663</v>
      </c>
    </row>
    <row r="664" spans="1:21" ht="14.4" customHeight="1" x14ac:dyDescent="0.3">
      <c r="A664" s="661">
        <v>7</v>
      </c>
      <c r="B664" s="662" t="s">
        <v>2791</v>
      </c>
      <c r="C664" s="662" t="s">
        <v>3130</v>
      </c>
      <c r="D664" s="743" t="s">
        <v>4774</v>
      </c>
      <c r="E664" s="744" t="s">
        <v>3149</v>
      </c>
      <c r="F664" s="662" t="s">
        <v>3125</v>
      </c>
      <c r="G664" s="662" t="s">
        <v>3269</v>
      </c>
      <c r="H664" s="662" t="s">
        <v>635</v>
      </c>
      <c r="I664" s="662" t="s">
        <v>3890</v>
      </c>
      <c r="J664" s="662" t="s">
        <v>3061</v>
      </c>
      <c r="K664" s="662" t="s">
        <v>3891</v>
      </c>
      <c r="L664" s="663">
        <v>537.12</v>
      </c>
      <c r="M664" s="663">
        <v>3222.7200000000003</v>
      </c>
      <c r="N664" s="662">
        <v>6</v>
      </c>
      <c r="O664" s="745">
        <v>2</v>
      </c>
      <c r="P664" s="663">
        <v>3222.7200000000003</v>
      </c>
      <c r="Q664" s="678">
        <v>1</v>
      </c>
      <c r="R664" s="662">
        <v>6</v>
      </c>
      <c r="S664" s="678">
        <v>1</v>
      </c>
      <c r="T664" s="745">
        <v>2</v>
      </c>
      <c r="U664" s="701">
        <v>1</v>
      </c>
    </row>
    <row r="665" spans="1:21" ht="14.4" customHeight="1" x14ac:dyDescent="0.3">
      <c r="A665" s="661">
        <v>7</v>
      </c>
      <c r="B665" s="662" t="s">
        <v>2791</v>
      </c>
      <c r="C665" s="662" t="s">
        <v>3130</v>
      </c>
      <c r="D665" s="743" t="s">
        <v>4774</v>
      </c>
      <c r="E665" s="744" t="s">
        <v>3149</v>
      </c>
      <c r="F665" s="662" t="s">
        <v>3125</v>
      </c>
      <c r="G665" s="662" t="s">
        <v>3269</v>
      </c>
      <c r="H665" s="662" t="s">
        <v>635</v>
      </c>
      <c r="I665" s="662" t="s">
        <v>3270</v>
      </c>
      <c r="J665" s="662" t="s">
        <v>3061</v>
      </c>
      <c r="K665" s="662" t="s">
        <v>3271</v>
      </c>
      <c r="L665" s="663">
        <v>848.49</v>
      </c>
      <c r="M665" s="663">
        <v>32242.620000000003</v>
      </c>
      <c r="N665" s="662">
        <v>38</v>
      </c>
      <c r="O665" s="745">
        <v>11</v>
      </c>
      <c r="P665" s="663">
        <v>17818.29</v>
      </c>
      <c r="Q665" s="678">
        <v>0.55263157894736836</v>
      </c>
      <c r="R665" s="662">
        <v>21</v>
      </c>
      <c r="S665" s="678">
        <v>0.55263157894736847</v>
      </c>
      <c r="T665" s="745">
        <v>7.5</v>
      </c>
      <c r="U665" s="701">
        <v>0.68181818181818177</v>
      </c>
    </row>
    <row r="666" spans="1:21" ht="14.4" customHeight="1" x14ac:dyDescent="0.3">
      <c r="A666" s="661">
        <v>7</v>
      </c>
      <c r="B666" s="662" t="s">
        <v>2791</v>
      </c>
      <c r="C666" s="662" t="s">
        <v>3130</v>
      </c>
      <c r="D666" s="743" t="s">
        <v>4774</v>
      </c>
      <c r="E666" s="744" t="s">
        <v>3149</v>
      </c>
      <c r="F666" s="662" t="s">
        <v>3125</v>
      </c>
      <c r="G666" s="662" t="s">
        <v>3269</v>
      </c>
      <c r="H666" s="662" t="s">
        <v>545</v>
      </c>
      <c r="I666" s="662" t="s">
        <v>4317</v>
      </c>
      <c r="J666" s="662" t="s">
        <v>3061</v>
      </c>
      <c r="K666" s="662" t="s">
        <v>4318</v>
      </c>
      <c r="L666" s="663">
        <v>0</v>
      </c>
      <c r="M666" s="663">
        <v>0</v>
      </c>
      <c r="N666" s="662">
        <v>3</v>
      </c>
      <c r="O666" s="745">
        <v>0.5</v>
      </c>
      <c r="P666" s="663">
        <v>0</v>
      </c>
      <c r="Q666" s="678"/>
      <c r="R666" s="662">
        <v>3</v>
      </c>
      <c r="S666" s="678">
        <v>1</v>
      </c>
      <c r="T666" s="745">
        <v>0.5</v>
      </c>
      <c r="U666" s="701">
        <v>1</v>
      </c>
    </row>
    <row r="667" spans="1:21" ht="14.4" customHeight="1" x14ac:dyDescent="0.3">
      <c r="A667" s="661">
        <v>7</v>
      </c>
      <c r="B667" s="662" t="s">
        <v>2791</v>
      </c>
      <c r="C667" s="662" t="s">
        <v>3130</v>
      </c>
      <c r="D667" s="743" t="s">
        <v>4774</v>
      </c>
      <c r="E667" s="744" t="s">
        <v>3149</v>
      </c>
      <c r="F667" s="662" t="s">
        <v>3125</v>
      </c>
      <c r="G667" s="662" t="s">
        <v>3662</v>
      </c>
      <c r="H667" s="662" t="s">
        <v>545</v>
      </c>
      <c r="I667" s="662" t="s">
        <v>3663</v>
      </c>
      <c r="J667" s="662" t="s">
        <v>3664</v>
      </c>
      <c r="K667" s="662" t="s">
        <v>3665</v>
      </c>
      <c r="L667" s="663">
        <v>0</v>
      </c>
      <c r="M667" s="663">
        <v>0</v>
      </c>
      <c r="N667" s="662">
        <v>31</v>
      </c>
      <c r="O667" s="745">
        <v>0.5</v>
      </c>
      <c r="P667" s="663">
        <v>0</v>
      </c>
      <c r="Q667" s="678"/>
      <c r="R667" s="662">
        <v>31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7</v>
      </c>
      <c r="B668" s="662" t="s">
        <v>2791</v>
      </c>
      <c r="C668" s="662" t="s">
        <v>3130</v>
      </c>
      <c r="D668" s="743" t="s">
        <v>4774</v>
      </c>
      <c r="E668" s="744" t="s">
        <v>3149</v>
      </c>
      <c r="F668" s="662" t="s">
        <v>3125</v>
      </c>
      <c r="G668" s="662" t="s">
        <v>3498</v>
      </c>
      <c r="H668" s="662" t="s">
        <v>545</v>
      </c>
      <c r="I668" s="662" t="s">
        <v>992</v>
      </c>
      <c r="J668" s="662" t="s">
        <v>993</v>
      </c>
      <c r="K668" s="662" t="s">
        <v>3499</v>
      </c>
      <c r="L668" s="663">
        <v>50.64</v>
      </c>
      <c r="M668" s="663">
        <v>50.64</v>
      </c>
      <c r="N668" s="662">
        <v>1</v>
      </c>
      <c r="O668" s="745">
        <v>0.5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7</v>
      </c>
      <c r="B669" s="662" t="s">
        <v>2791</v>
      </c>
      <c r="C669" s="662" t="s">
        <v>3130</v>
      </c>
      <c r="D669" s="743" t="s">
        <v>4774</v>
      </c>
      <c r="E669" s="744" t="s">
        <v>3149</v>
      </c>
      <c r="F669" s="662" t="s">
        <v>3125</v>
      </c>
      <c r="G669" s="662" t="s">
        <v>3892</v>
      </c>
      <c r="H669" s="662" t="s">
        <v>545</v>
      </c>
      <c r="I669" s="662" t="s">
        <v>4319</v>
      </c>
      <c r="J669" s="662" t="s">
        <v>3894</v>
      </c>
      <c r="K669" s="662" t="s">
        <v>4320</v>
      </c>
      <c r="L669" s="663">
        <v>1677.3</v>
      </c>
      <c r="M669" s="663">
        <v>25159.5</v>
      </c>
      <c r="N669" s="662">
        <v>15</v>
      </c>
      <c r="O669" s="745">
        <v>2</v>
      </c>
      <c r="P669" s="663">
        <v>15095.699999999999</v>
      </c>
      <c r="Q669" s="678">
        <v>0.6</v>
      </c>
      <c r="R669" s="662">
        <v>9</v>
      </c>
      <c r="S669" s="678">
        <v>0.6</v>
      </c>
      <c r="T669" s="745">
        <v>1</v>
      </c>
      <c r="U669" s="701">
        <v>0.5</v>
      </c>
    </row>
    <row r="670" spans="1:21" ht="14.4" customHeight="1" x14ac:dyDescent="0.3">
      <c r="A670" s="661">
        <v>7</v>
      </c>
      <c r="B670" s="662" t="s">
        <v>2791</v>
      </c>
      <c r="C670" s="662" t="s">
        <v>3130</v>
      </c>
      <c r="D670" s="743" t="s">
        <v>4774</v>
      </c>
      <c r="E670" s="744" t="s">
        <v>3149</v>
      </c>
      <c r="F670" s="662" t="s">
        <v>3125</v>
      </c>
      <c r="G670" s="662" t="s">
        <v>3892</v>
      </c>
      <c r="H670" s="662" t="s">
        <v>545</v>
      </c>
      <c r="I670" s="662" t="s">
        <v>4321</v>
      </c>
      <c r="J670" s="662" t="s">
        <v>3894</v>
      </c>
      <c r="K670" s="662" t="s">
        <v>4322</v>
      </c>
      <c r="L670" s="663">
        <v>908.53</v>
      </c>
      <c r="M670" s="663">
        <v>8176.77</v>
      </c>
      <c r="N670" s="662">
        <v>9</v>
      </c>
      <c r="O670" s="745">
        <v>2</v>
      </c>
      <c r="P670" s="663">
        <v>8176.77</v>
      </c>
      <c r="Q670" s="678">
        <v>1</v>
      </c>
      <c r="R670" s="662">
        <v>9</v>
      </c>
      <c r="S670" s="678">
        <v>1</v>
      </c>
      <c r="T670" s="745">
        <v>2</v>
      </c>
      <c r="U670" s="701">
        <v>1</v>
      </c>
    </row>
    <row r="671" spans="1:21" ht="14.4" customHeight="1" x14ac:dyDescent="0.3">
      <c r="A671" s="661">
        <v>7</v>
      </c>
      <c r="B671" s="662" t="s">
        <v>2791</v>
      </c>
      <c r="C671" s="662" t="s">
        <v>3130</v>
      </c>
      <c r="D671" s="743" t="s">
        <v>4774</v>
      </c>
      <c r="E671" s="744" t="s">
        <v>3149</v>
      </c>
      <c r="F671" s="662" t="s">
        <v>3125</v>
      </c>
      <c r="G671" s="662" t="s">
        <v>3892</v>
      </c>
      <c r="H671" s="662" t="s">
        <v>545</v>
      </c>
      <c r="I671" s="662" t="s">
        <v>3896</v>
      </c>
      <c r="J671" s="662" t="s">
        <v>3894</v>
      </c>
      <c r="K671" s="662" t="s">
        <v>3897</v>
      </c>
      <c r="L671" s="663">
        <v>454.27</v>
      </c>
      <c r="M671" s="663">
        <v>6814.0499999999993</v>
      </c>
      <c r="N671" s="662">
        <v>15</v>
      </c>
      <c r="O671" s="745">
        <v>2</v>
      </c>
      <c r="P671" s="663">
        <v>2725.62</v>
      </c>
      <c r="Q671" s="678">
        <v>0.4</v>
      </c>
      <c r="R671" s="662">
        <v>6</v>
      </c>
      <c r="S671" s="678">
        <v>0.4</v>
      </c>
      <c r="T671" s="745">
        <v>1</v>
      </c>
      <c r="U671" s="701">
        <v>0.5</v>
      </c>
    </row>
    <row r="672" spans="1:21" ht="14.4" customHeight="1" x14ac:dyDescent="0.3">
      <c r="A672" s="661">
        <v>7</v>
      </c>
      <c r="B672" s="662" t="s">
        <v>2791</v>
      </c>
      <c r="C672" s="662" t="s">
        <v>3130</v>
      </c>
      <c r="D672" s="743" t="s">
        <v>4774</v>
      </c>
      <c r="E672" s="744" t="s">
        <v>3149</v>
      </c>
      <c r="F672" s="662" t="s">
        <v>3125</v>
      </c>
      <c r="G672" s="662" t="s">
        <v>3892</v>
      </c>
      <c r="H672" s="662" t="s">
        <v>545</v>
      </c>
      <c r="I672" s="662" t="s">
        <v>4323</v>
      </c>
      <c r="J672" s="662" t="s">
        <v>3894</v>
      </c>
      <c r="K672" s="662" t="s">
        <v>4324</v>
      </c>
      <c r="L672" s="663">
        <v>3354.59</v>
      </c>
      <c r="M672" s="663">
        <v>16772.95</v>
      </c>
      <c r="N672" s="662">
        <v>5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7</v>
      </c>
      <c r="B673" s="662" t="s">
        <v>2791</v>
      </c>
      <c r="C673" s="662" t="s">
        <v>3130</v>
      </c>
      <c r="D673" s="743" t="s">
        <v>4774</v>
      </c>
      <c r="E673" s="744" t="s">
        <v>3149</v>
      </c>
      <c r="F673" s="662" t="s">
        <v>3125</v>
      </c>
      <c r="G673" s="662" t="s">
        <v>3892</v>
      </c>
      <c r="H673" s="662" t="s">
        <v>545</v>
      </c>
      <c r="I673" s="662" t="s">
        <v>4325</v>
      </c>
      <c r="J673" s="662" t="s">
        <v>3894</v>
      </c>
      <c r="K673" s="662" t="s">
        <v>4326</v>
      </c>
      <c r="L673" s="663">
        <v>2357.31</v>
      </c>
      <c r="M673" s="663">
        <v>35359.65</v>
      </c>
      <c r="N673" s="662">
        <v>15</v>
      </c>
      <c r="O673" s="745">
        <v>2</v>
      </c>
      <c r="P673" s="663">
        <v>21215.79</v>
      </c>
      <c r="Q673" s="678">
        <v>0.6</v>
      </c>
      <c r="R673" s="662">
        <v>9</v>
      </c>
      <c r="S673" s="678">
        <v>0.6</v>
      </c>
      <c r="T673" s="745">
        <v>1</v>
      </c>
      <c r="U673" s="701">
        <v>0.5</v>
      </c>
    </row>
    <row r="674" spans="1:21" ht="14.4" customHeight="1" x14ac:dyDescent="0.3">
      <c r="A674" s="661">
        <v>7</v>
      </c>
      <c r="B674" s="662" t="s">
        <v>2791</v>
      </c>
      <c r="C674" s="662" t="s">
        <v>3130</v>
      </c>
      <c r="D674" s="743" t="s">
        <v>4774</v>
      </c>
      <c r="E674" s="744" t="s">
        <v>3149</v>
      </c>
      <c r="F674" s="662" t="s">
        <v>3125</v>
      </c>
      <c r="G674" s="662" t="s">
        <v>4098</v>
      </c>
      <c r="H674" s="662" t="s">
        <v>545</v>
      </c>
      <c r="I674" s="662" t="s">
        <v>4327</v>
      </c>
      <c r="J674" s="662" t="s">
        <v>4103</v>
      </c>
      <c r="K674" s="662" t="s">
        <v>4328</v>
      </c>
      <c r="L674" s="663">
        <v>70.05</v>
      </c>
      <c r="M674" s="663">
        <v>140.1</v>
      </c>
      <c r="N674" s="662">
        <v>2</v>
      </c>
      <c r="O674" s="745">
        <v>0.5</v>
      </c>
      <c r="P674" s="663">
        <v>140.1</v>
      </c>
      <c r="Q674" s="678">
        <v>1</v>
      </c>
      <c r="R674" s="662">
        <v>2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7</v>
      </c>
      <c r="B675" s="662" t="s">
        <v>2791</v>
      </c>
      <c r="C675" s="662" t="s">
        <v>3130</v>
      </c>
      <c r="D675" s="743" t="s">
        <v>4774</v>
      </c>
      <c r="E675" s="744" t="s">
        <v>3149</v>
      </c>
      <c r="F675" s="662" t="s">
        <v>3125</v>
      </c>
      <c r="G675" s="662" t="s">
        <v>3617</v>
      </c>
      <c r="H675" s="662" t="s">
        <v>545</v>
      </c>
      <c r="I675" s="662" t="s">
        <v>4329</v>
      </c>
      <c r="J675" s="662" t="s">
        <v>4330</v>
      </c>
      <c r="K675" s="662" t="s">
        <v>4331</v>
      </c>
      <c r="L675" s="663">
        <v>48.72</v>
      </c>
      <c r="M675" s="663">
        <v>146.16</v>
      </c>
      <c r="N675" s="662">
        <v>3</v>
      </c>
      <c r="O675" s="745">
        <v>1</v>
      </c>
      <c r="P675" s="663">
        <v>146.16</v>
      </c>
      <c r="Q675" s="678">
        <v>1</v>
      </c>
      <c r="R675" s="662">
        <v>3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7</v>
      </c>
      <c r="B676" s="662" t="s">
        <v>2791</v>
      </c>
      <c r="C676" s="662" t="s">
        <v>3130</v>
      </c>
      <c r="D676" s="743" t="s">
        <v>4774</v>
      </c>
      <c r="E676" s="744" t="s">
        <v>3149</v>
      </c>
      <c r="F676" s="662" t="s">
        <v>3125</v>
      </c>
      <c r="G676" s="662" t="s">
        <v>3796</v>
      </c>
      <c r="H676" s="662" t="s">
        <v>545</v>
      </c>
      <c r="I676" s="662" t="s">
        <v>3900</v>
      </c>
      <c r="J676" s="662" t="s">
        <v>3901</v>
      </c>
      <c r="K676" s="662" t="s">
        <v>3902</v>
      </c>
      <c r="L676" s="663">
        <v>65.36</v>
      </c>
      <c r="M676" s="663">
        <v>588.24</v>
      </c>
      <c r="N676" s="662">
        <v>9</v>
      </c>
      <c r="O676" s="745">
        <v>0.5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7</v>
      </c>
      <c r="B677" s="662" t="s">
        <v>2791</v>
      </c>
      <c r="C677" s="662" t="s">
        <v>3130</v>
      </c>
      <c r="D677" s="743" t="s">
        <v>4774</v>
      </c>
      <c r="E677" s="744" t="s">
        <v>3149</v>
      </c>
      <c r="F677" s="662" t="s">
        <v>3125</v>
      </c>
      <c r="G677" s="662" t="s">
        <v>4129</v>
      </c>
      <c r="H677" s="662" t="s">
        <v>545</v>
      </c>
      <c r="I677" s="662" t="s">
        <v>981</v>
      </c>
      <c r="J677" s="662" t="s">
        <v>982</v>
      </c>
      <c r="K677" s="662" t="s">
        <v>4130</v>
      </c>
      <c r="L677" s="663">
        <v>53.57</v>
      </c>
      <c r="M677" s="663">
        <v>53.57</v>
      </c>
      <c r="N677" s="662">
        <v>1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7</v>
      </c>
      <c r="B678" s="662" t="s">
        <v>2791</v>
      </c>
      <c r="C678" s="662" t="s">
        <v>3130</v>
      </c>
      <c r="D678" s="743" t="s">
        <v>4774</v>
      </c>
      <c r="E678" s="744" t="s">
        <v>3149</v>
      </c>
      <c r="F678" s="662" t="s">
        <v>3125</v>
      </c>
      <c r="G678" s="662" t="s">
        <v>3912</v>
      </c>
      <c r="H678" s="662" t="s">
        <v>545</v>
      </c>
      <c r="I678" s="662" t="s">
        <v>4332</v>
      </c>
      <c r="J678" s="662" t="s">
        <v>4134</v>
      </c>
      <c r="K678" s="662" t="s">
        <v>4333</v>
      </c>
      <c r="L678" s="663">
        <v>127</v>
      </c>
      <c r="M678" s="663">
        <v>1905</v>
      </c>
      <c r="N678" s="662">
        <v>15</v>
      </c>
      <c r="O678" s="745">
        <v>2</v>
      </c>
      <c r="P678" s="663">
        <v>762</v>
      </c>
      <c r="Q678" s="678">
        <v>0.4</v>
      </c>
      <c r="R678" s="662">
        <v>6</v>
      </c>
      <c r="S678" s="678">
        <v>0.4</v>
      </c>
      <c r="T678" s="745">
        <v>1</v>
      </c>
      <c r="U678" s="701">
        <v>0.5</v>
      </c>
    </row>
    <row r="679" spans="1:21" ht="14.4" customHeight="1" x14ac:dyDescent="0.3">
      <c r="A679" s="661">
        <v>7</v>
      </c>
      <c r="B679" s="662" t="s">
        <v>2791</v>
      </c>
      <c r="C679" s="662" t="s">
        <v>3130</v>
      </c>
      <c r="D679" s="743" t="s">
        <v>4774</v>
      </c>
      <c r="E679" s="744" t="s">
        <v>3149</v>
      </c>
      <c r="F679" s="662" t="s">
        <v>3125</v>
      </c>
      <c r="G679" s="662" t="s">
        <v>3912</v>
      </c>
      <c r="H679" s="662" t="s">
        <v>545</v>
      </c>
      <c r="I679" s="662" t="s">
        <v>4133</v>
      </c>
      <c r="J679" s="662" t="s">
        <v>4134</v>
      </c>
      <c r="K679" s="662" t="s">
        <v>3735</v>
      </c>
      <c r="L679" s="663">
        <v>389.92</v>
      </c>
      <c r="M679" s="663">
        <v>5848.8</v>
      </c>
      <c r="N679" s="662">
        <v>15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7</v>
      </c>
      <c r="B680" s="662" t="s">
        <v>2791</v>
      </c>
      <c r="C680" s="662" t="s">
        <v>3130</v>
      </c>
      <c r="D680" s="743" t="s">
        <v>4774</v>
      </c>
      <c r="E680" s="744" t="s">
        <v>3149</v>
      </c>
      <c r="F680" s="662" t="s">
        <v>3125</v>
      </c>
      <c r="G680" s="662" t="s">
        <v>3912</v>
      </c>
      <c r="H680" s="662" t="s">
        <v>545</v>
      </c>
      <c r="I680" s="662" t="s">
        <v>4135</v>
      </c>
      <c r="J680" s="662" t="s">
        <v>4134</v>
      </c>
      <c r="K680" s="662" t="s">
        <v>3437</v>
      </c>
      <c r="L680" s="663">
        <v>701.65</v>
      </c>
      <c r="M680" s="663">
        <v>4209.8999999999996</v>
      </c>
      <c r="N680" s="662">
        <v>6</v>
      </c>
      <c r="O680" s="745">
        <v>1</v>
      </c>
      <c r="P680" s="663">
        <v>4209.8999999999996</v>
      </c>
      <c r="Q680" s="678">
        <v>1</v>
      </c>
      <c r="R680" s="662">
        <v>6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7</v>
      </c>
      <c r="B681" s="662" t="s">
        <v>2791</v>
      </c>
      <c r="C681" s="662" t="s">
        <v>3130</v>
      </c>
      <c r="D681" s="743" t="s">
        <v>4774</v>
      </c>
      <c r="E681" s="744" t="s">
        <v>3149</v>
      </c>
      <c r="F681" s="662" t="s">
        <v>3125</v>
      </c>
      <c r="G681" s="662" t="s">
        <v>3912</v>
      </c>
      <c r="H681" s="662" t="s">
        <v>545</v>
      </c>
      <c r="I681" s="662" t="s">
        <v>4136</v>
      </c>
      <c r="J681" s="662" t="s">
        <v>3914</v>
      </c>
      <c r="K681" s="662" t="s">
        <v>2948</v>
      </c>
      <c r="L681" s="663">
        <v>383.18</v>
      </c>
      <c r="M681" s="663">
        <v>766.36</v>
      </c>
      <c r="N681" s="662">
        <v>2</v>
      </c>
      <c r="O681" s="745"/>
      <c r="P681" s="663"/>
      <c r="Q681" s="678">
        <v>0</v>
      </c>
      <c r="R681" s="662"/>
      <c r="S681" s="678">
        <v>0</v>
      </c>
      <c r="T681" s="745"/>
      <c r="U681" s="701"/>
    </row>
    <row r="682" spans="1:21" ht="14.4" customHeight="1" x14ac:dyDescent="0.3">
      <c r="A682" s="661">
        <v>7</v>
      </c>
      <c r="B682" s="662" t="s">
        <v>2791</v>
      </c>
      <c r="C682" s="662" t="s">
        <v>3130</v>
      </c>
      <c r="D682" s="743" t="s">
        <v>4774</v>
      </c>
      <c r="E682" s="744" t="s">
        <v>3149</v>
      </c>
      <c r="F682" s="662" t="s">
        <v>3125</v>
      </c>
      <c r="G682" s="662" t="s">
        <v>3912</v>
      </c>
      <c r="H682" s="662" t="s">
        <v>545</v>
      </c>
      <c r="I682" s="662" t="s">
        <v>4137</v>
      </c>
      <c r="J682" s="662" t="s">
        <v>4134</v>
      </c>
      <c r="K682" s="662" t="s">
        <v>4138</v>
      </c>
      <c r="L682" s="663">
        <v>233.95</v>
      </c>
      <c r="M682" s="663">
        <v>701.84999999999991</v>
      </c>
      <c r="N682" s="662">
        <v>3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7</v>
      </c>
      <c r="B683" s="662" t="s">
        <v>2791</v>
      </c>
      <c r="C683" s="662" t="s">
        <v>3130</v>
      </c>
      <c r="D683" s="743" t="s">
        <v>4774</v>
      </c>
      <c r="E683" s="744" t="s">
        <v>3149</v>
      </c>
      <c r="F683" s="662" t="s">
        <v>3125</v>
      </c>
      <c r="G683" s="662" t="s">
        <v>3229</v>
      </c>
      <c r="H683" s="662" t="s">
        <v>545</v>
      </c>
      <c r="I683" s="662" t="s">
        <v>1722</v>
      </c>
      <c r="J683" s="662" t="s">
        <v>801</v>
      </c>
      <c r="K683" s="662" t="s">
        <v>3230</v>
      </c>
      <c r="L683" s="663">
        <v>36.54</v>
      </c>
      <c r="M683" s="663">
        <v>36.54</v>
      </c>
      <c r="N683" s="662">
        <v>1</v>
      </c>
      <c r="O683" s="745">
        <v>1</v>
      </c>
      <c r="P683" s="663">
        <v>36.54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7</v>
      </c>
      <c r="B684" s="662" t="s">
        <v>2791</v>
      </c>
      <c r="C684" s="662" t="s">
        <v>3130</v>
      </c>
      <c r="D684" s="743" t="s">
        <v>4774</v>
      </c>
      <c r="E684" s="744" t="s">
        <v>3149</v>
      </c>
      <c r="F684" s="662" t="s">
        <v>3125</v>
      </c>
      <c r="G684" s="662" t="s">
        <v>3189</v>
      </c>
      <c r="H684" s="662" t="s">
        <v>545</v>
      </c>
      <c r="I684" s="662" t="s">
        <v>4334</v>
      </c>
      <c r="J684" s="662" t="s">
        <v>4335</v>
      </c>
      <c r="K684" s="662" t="s">
        <v>4336</v>
      </c>
      <c r="L684" s="663">
        <v>0</v>
      </c>
      <c r="M684" s="663">
        <v>0</v>
      </c>
      <c r="N684" s="662">
        <v>1</v>
      </c>
      <c r="O684" s="745">
        <v>1</v>
      </c>
      <c r="P684" s="663">
        <v>0</v>
      </c>
      <c r="Q684" s="678"/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7</v>
      </c>
      <c r="B685" s="662" t="s">
        <v>2791</v>
      </c>
      <c r="C685" s="662" t="s">
        <v>3130</v>
      </c>
      <c r="D685" s="743" t="s">
        <v>4774</v>
      </c>
      <c r="E685" s="744" t="s">
        <v>3149</v>
      </c>
      <c r="F685" s="662" t="s">
        <v>3125</v>
      </c>
      <c r="G685" s="662" t="s">
        <v>3915</v>
      </c>
      <c r="H685" s="662" t="s">
        <v>545</v>
      </c>
      <c r="I685" s="662" t="s">
        <v>4156</v>
      </c>
      <c r="J685" s="662" t="s">
        <v>3995</v>
      </c>
      <c r="K685" s="662" t="s">
        <v>4157</v>
      </c>
      <c r="L685" s="663">
        <v>0</v>
      </c>
      <c r="M685" s="663">
        <v>0</v>
      </c>
      <c r="N685" s="662">
        <v>9</v>
      </c>
      <c r="O685" s="745">
        <v>1</v>
      </c>
      <c r="P685" s="663">
        <v>0</v>
      </c>
      <c r="Q685" s="678"/>
      <c r="R685" s="662">
        <v>9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7</v>
      </c>
      <c r="B686" s="662" t="s">
        <v>2791</v>
      </c>
      <c r="C686" s="662" t="s">
        <v>3130</v>
      </c>
      <c r="D686" s="743" t="s">
        <v>4774</v>
      </c>
      <c r="E686" s="744" t="s">
        <v>3149</v>
      </c>
      <c r="F686" s="662" t="s">
        <v>3125</v>
      </c>
      <c r="G686" s="662" t="s">
        <v>3915</v>
      </c>
      <c r="H686" s="662" t="s">
        <v>545</v>
      </c>
      <c r="I686" s="662" t="s">
        <v>3994</v>
      </c>
      <c r="J686" s="662" t="s">
        <v>3995</v>
      </c>
      <c r="K686" s="662" t="s">
        <v>3996</v>
      </c>
      <c r="L686" s="663">
        <v>3354.59</v>
      </c>
      <c r="M686" s="663">
        <v>20127.54</v>
      </c>
      <c r="N686" s="662">
        <v>6</v>
      </c>
      <c r="O686" s="745">
        <v>2</v>
      </c>
      <c r="P686" s="663">
        <v>10063.77</v>
      </c>
      <c r="Q686" s="678">
        <v>0.5</v>
      </c>
      <c r="R686" s="662">
        <v>3</v>
      </c>
      <c r="S686" s="678">
        <v>0.5</v>
      </c>
      <c r="T686" s="745">
        <v>1</v>
      </c>
      <c r="U686" s="701">
        <v>0.5</v>
      </c>
    </row>
    <row r="687" spans="1:21" ht="14.4" customHeight="1" x14ac:dyDescent="0.3">
      <c r="A687" s="661">
        <v>7</v>
      </c>
      <c r="B687" s="662" t="s">
        <v>2791</v>
      </c>
      <c r="C687" s="662" t="s">
        <v>3130</v>
      </c>
      <c r="D687" s="743" t="s">
        <v>4774</v>
      </c>
      <c r="E687" s="744" t="s">
        <v>3149</v>
      </c>
      <c r="F687" s="662" t="s">
        <v>3125</v>
      </c>
      <c r="G687" s="662" t="s">
        <v>3915</v>
      </c>
      <c r="H687" s="662" t="s">
        <v>545</v>
      </c>
      <c r="I687" s="662" t="s">
        <v>4158</v>
      </c>
      <c r="J687" s="662" t="s">
        <v>3995</v>
      </c>
      <c r="K687" s="662" t="s">
        <v>4159</v>
      </c>
      <c r="L687" s="663">
        <v>0</v>
      </c>
      <c r="M687" s="663">
        <v>0</v>
      </c>
      <c r="N687" s="662">
        <v>10</v>
      </c>
      <c r="O687" s="745">
        <v>2</v>
      </c>
      <c r="P687" s="663">
        <v>0</v>
      </c>
      <c r="Q687" s="678"/>
      <c r="R687" s="662">
        <v>10</v>
      </c>
      <c r="S687" s="678">
        <v>1</v>
      </c>
      <c r="T687" s="745">
        <v>2</v>
      </c>
      <c r="U687" s="701">
        <v>1</v>
      </c>
    </row>
    <row r="688" spans="1:21" ht="14.4" customHeight="1" x14ac:dyDescent="0.3">
      <c r="A688" s="661">
        <v>7</v>
      </c>
      <c r="B688" s="662" t="s">
        <v>2791</v>
      </c>
      <c r="C688" s="662" t="s">
        <v>3130</v>
      </c>
      <c r="D688" s="743" t="s">
        <v>4774</v>
      </c>
      <c r="E688" s="744" t="s">
        <v>3149</v>
      </c>
      <c r="F688" s="662" t="s">
        <v>3125</v>
      </c>
      <c r="G688" s="662" t="s">
        <v>3915</v>
      </c>
      <c r="H688" s="662" t="s">
        <v>545</v>
      </c>
      <c r="I688" s="662" t="s">
        <v>4158</v>
      </c>
      <c r="J688" s="662" t="s">
        <v>3995</v>
      </c>
      <c r="K688" s="662" t="s">
        <v>4159</v>
      </c>
      <c r="L688" s="663">
        <v>454.27</v>
      </c>
      <c r="M688" s="663">
        <v>16353.72</v>
      </c>
      <c r="N688" s="662">
        <v>36</v>
      </c>
      <c r="O688" s="745">
        <v>5</v>
      </c>
      <c r="P688" s="663">
        <v>12265.289999999999</v>
      </c>
      <c r="Q688" s="678">
        <v>0.75</v>
      </c>
      <c r="R688" s="662">
        <v>27</v>
      </c>
      <c r="S688" s="678">
        <v>0.75</v>
      </c>
      <c r="T688" s="745">
        <v>4</v>
      </c>
      <c r="U688" s="701">
        <v>0.8</v>
      </c>
    </row>
    <row r="689" spans="1:21" ht="14.4" customHeight="1" x14ac:dyDescent="0.3">
      <c r="A689" s="661">
        <v>7</v>
      </c>
      <c r="B689" s="662" t="s">
        <v>2791</v>
      </c>
      <c r="C689" s="662" t="s">
        <v>3130</v>
      </c>
      <c r="D689" s="743" t="s">
        <v>4774</v>
      </c>
      <c r="E689" s="744" t="s">
        <v>3149</v>
      </c>
      <c r="F689" s="662" t="s">
        <v>3125</v>
      </c>
      <c r="G689" s="662" t="s">
        <v>3915</v>
      </c>
      <c r="H689" s="662" t="s">
        <v>545</v>
      </c>
      <c r="I689" s="662" t="s">
        <v>4160</v>
      </c>
      <c r="J689" s="662" t="s">
        <v>3995</v>
      </c>
      <c r="K689" s="662" t="s">
        <v>3920</v>
      </c>
      <c r="L689" s="663">
        <v>908.53</v>
      </c>
      <c r="M689" s="663">
        <v>17262.07</v>
      </c>
      <c r="N689" s="662">
        <v>19</v>
      </c>
      <c r="O689" s="745">
        <v>5</v>
      </c>
      <c r="P689" s="663">
        <v>14536.48</v>
      </c>
      <c r="Q689" s="678">
        <v>0.84210526315789469</v>
      </c>
      <c r="R689" s="662">
        <v>16</v>
      </c>
      <c r="S689" s="678">
        <v>0.84210526315789469</v>
      </c>
      <c r="T689" s="745">
        <v>4</v>
      </c>
      <c r="U689" s="701">
        <v>0.8</v>
      </c>
    </row>
    <row r="690" spans="1:21" ht="14.4" customHeight="1" x14ac:dyDescent="0.3">
      <c r="A690" s="661">
        <v>7</v>
      </c>
      <c r="B690" s="662" t="s">
        <v>2791</v>
      </c>
      <c r="C690" s="662" t="s">
        <v>3130</v>
      </c>
      <c r="D690" s="743" t="s">
        <v>4774</v>
      </c>
      <c r="E690" s="744" t="s">
        <v>3149</v>
      </c>
      <c r="F690" s="662" t="s">
        <v>3125</v>
      </c>
      <c r="G690" s="662" t="s">
        <v>3915</v>
      </c>
      <c r="H690" s="662" t="s">
        <v>545</v>
      </c>
      <c r="I690" s="662" t="s">
        <v>4161</v>
      </c>
      <c r="J690" s="662" t="s">
        <v>3995</v>
      </c>
      <c r="K690" s="662" t="s">
        <v>3923</v>
      </c>
      <c r="L690" s="663">
        <v>291.85000000000002</v>
      </c>
      <c r="M690" s="663">
        <v>5837.0000000000009</v>
      </c>
      <c r="N690" s="662">
        <v>20</v>
      </c>
      <c r="O690" s="745">
        <v>4</v>
      </c>
      <c r="P690" s="663">
        <v>4961.4500000000007</v>
      </c>
      <c r="Q690" s="678">
        <v>0.85</v>
      </c>
      <c r="R690" s="662">
        <v>17</v>
      </c>
      <c r="S690" s="678">
        <v>0.85</v>
      </c>
      <c r="T690" s="745">
        <v>3</v>
      </c>
      <c r="U690" s="701">
        <v>0.75</v>
      </c>
    </row>
    <row r="691" spans="1:21" ht="14.4" customHeight="1" x14ac:dyDescent="0.3">
      <c r="A691" s="661">
        <v>7</v>
      </c>
      <c r="B691" s="662" t="s">
        <v>2791</v>
      </c>
      <c r="C691" s="662" t="s">
        <v>3130</v>
      </c>
      <c r="D691" s="743" t="s">
        <v>4774</v>
      </c>
      <c r="E691" s="744" t="s">
        <v>3149</v>
      </c>
      <c r="F691" s="662" t="s">
        <v>3125</v>
      </c>
      <c r="G691" s="662" t="s">
        <v>3915</v>
      </c>
      <c r="H691" s="662" t="s">
        <v>545</v>
      </c>
      <c r="I691" s="662" t="s">
        <v>4164</v>
      </c>
      <c r="J691" s="662" t="s">
        <v>3995</v>
      </c>
      <c r="K691" s="662" t="s">
        <v>4165</v>
      </c>
      <c r="L691" s="663">
        <v>0</v>
      </c>
      <c r="M691" s="663">
        <v>0</v>
      </c>
      <c r="N691" s="662">
        <v>9</v>
      </c>
      <c r="O691" s="745">
        <v>1</v>
      </c>
      <c r="P691" s="663">
        <v>0</v>
      </c>
      <c r="Q691" s="678"/>
      <c r="R691" s="662">
        <v>9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7</v>
      </c>
      <c r="B692" s="662" t="s">
        <v>2791</v>
      </c>
      <c r="C692" s="662" t="s">
        <v>3130</v>
      </c>
      <c r="D692" s="743" t="s">
        <v>4774</v>
      </c>
      <c r="E692" s="744" t="s">
        <v>3149</v>
      </c>
      <c r="F692" s="662" t="s">
        <v>3125</v>
      </c>
      <c r="G692" s="662" t="s">
        <v>3915</v>
      </c>
      <c r="H692" s="662" t="s">
        <v>545</v>
      </c>
      <c r="I692" s="662" t="s">
        <v>4164</v>
      </c>
      <c r="J692" s="662" t="s">
        <v>3995</v>
      </c>
      <c r="K692" s="662" t="s">
        <v>4165</v>
      </c>
      <c r="L692" s="663">
        <v>838.65</v>
      </c>
      <c r="M692" s="663">
        <v>22643.550000000003</v>
      </c>
      <c r="N692" s="662">
        <v>27</v>
      </c>
      <c r="O692" s="745">
        <v>4</v>
      </c>
      <c r="P692" s="663">
        <v>5031.8999999999996</v>
      </c>
      <c r="Q692" s="678">
        <v>0.22222222222222218</v>
      </c>
      <c r="R692" s="662">
        <v>6</v>
      </c>
      <c r="S692" s="678">
        <v>0.22222222222222221</v>
      </c>
      <c r="T692" s="745">
        <v>1</v>
      </c>
      <c r="U692" s="701">
        <v>0.25</v>
      </c>
    </row>
    <row r="693" spans="1:21" ht="14.4" customHeight="1" x14ac:dyDescent="0.3">
      <c r="A693" s="661">
        <v>7</v>
      </c>
      <c r="B693" s="662" t="s">
        <v>2791</v>
      </c>
      <c r="C693" s="662" t="s">
        <v>3130</v>
      </c>
      <c r="D693" s="743" t="s">
        <v>4774</v>
      </c>
      <c r="E693" s="744" t="s">
        <v>3149</v>
      </c>
      <c r="F693" s="662" t="s">
        <v>3125</v>
      </c>
      <c r="G693" s="662" t="s">
        <v>3915</v>
      </c>
      <c r="H693" s="662" t="s">
        <v>545</v>
      </c>
      <c r="I693" s="662" t="s">
        <v>4166</v>
      </c>
      <c r="J693" s="662" t="s">
        <v>3995</v>
      </c>
      <c r="K693" s="662" t="s">
        <v>3918</v>
      </c>
      <c r="L693" s="663">
        <v>1677.3</v>
      </c>
      <c r="M693" s="663">
        <v>10063.799999999999</v>
      </c>
      <c r="N693" s="662">
        <v>6</v>
      </c>
      <c r="O693" s="745">
        <v>2</v>
      </c>
      <c r="P693" s="663">
        <v>10063.799999999999</v>
      </c>
      <c r="Q693" s="678">
        <v>1</v>
      </c>
      <c r="R693" s="662">
        <v>6</v>
      </c>
      <c r="S693" s="678">
        <v>1</v>
      </c>
      <c r="T693" s="745">
        <v>2</v>
      </c>
      <c r="U693" s="701">
        <v>1</v>
      </c>
    </row>
    <row r="694" spans="1:21" ht="14.4" customHeight="1" x14ac:dyDescent="0.3">
      <c r="A694" s="661">
        <v>7</v>
      </c>
      <c r="B694" s="662" t="s">
        <v>2791</v>
      </c>
      <c r="C694" s="662" t="s">
        <v>3130</v>
      </c>
      <c r="D694" s="743" t="s">
        <v>4774</v>
      </c>
      <c r="E694" s="744" t="s">
        <v>3149</v>
      </c>
      <c r="F694" s="662" t="s">
        <v>3125</v>
      </c>
      <c r="G694" s="662" t="s">
        <v>3915</v>
      </c>
      <c r="H694" s="662" t="s">
        <v>545</v>
      </c>
      <c r="I694" s="662" t="s">
        <v>3916</v>
      </c>
      <c r="J694" s="662" t="s">
        <v>3917</v>
      </c>
      <c r="K694" s="662" t="s">
        <v>3918</v>
      </c>
      <c r="L694" s="663">
        <v>1677.3</v>
      </c>
      <c r="M694" s="663">
        <v>5031.8999999999996</v>
      </c>
      <c r="N694" s="662">
        <v>3</v>
      </c>
      <c r="O694" s="745">
        <v>1</v>
      </c>
      <c r="P694" s="663">
        <v>5031.8999999999996</v>
      </c>
      <c r="Q694" s="678">
        <v>1</v>
      </c>
      <c r="R694" s="662">
        <v>3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7</v>
      </c>
      <c r="B695" s="662" t="s">
        <v>2791</v>
      </c>
      <c r="C695" s="662" t="s">
        <v>3130</v>
      </c>
      <c r="D695" s="743" t="s">
        <v>4774</v>
      </c>
      <c r="E695" s="744" t="s">
        <v>3149</v>
      </c>
      <c r="F695" s="662" t="s">
        <v>3125</v>
      </c>
      <c r="G695" s="662" t="s">
        <v>3915</v>
      </c>
      <c r="H695" s="662" t="s">
        <v>545</v>
      </c>
      <c r="I695" s="662" t="s">
        <v>4168</v>
      </c>
      <c r="J695" s="662" t="s">
        <v>3922</v>
      </c>
      <c r="K695" s="662" t="s">
        <v>3920</v>
      </c>
      <c r="L695" s="663">
        <v>908.53</v>
      </c>
      <c r="M695" s="663">
        <v>2725.59</v>
      </c>
      <c r="N695" s="662">
        <v>3</v>
      </c>
      <c r="O695" s="745">
        <v>1</v>
      </c>
      <c r="P695" s="663">
        <v>2725.59</v>
      </c>
      <c r="Q695" s="678">
        <v>1</v>
      </c>
      <c r="R695" s="662">
        <v>3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7</v>
      </c>
      <c r="B696" s="662" t="s">
        <v>2791</v>
      </c>
      <c r="C696" s="662" t="s">
        <v>3130</v>
      </c>
      <c r="D696" s="743" t="s">
        <v>4774</v>
      </c>
      <c r="E696" s="744" t="s">
        <v>3149</v>
      </c>
      <c r="F696" s="662" t="s">
        <v>3125</v>
      </c>
      <c r="G696" s="662" t="s">
        <v>3924</v>
      </c>
      <c r="H696" s="662" t="s">
        <v>545</v>
      </c>
      <c r="I696" s="662" t="s">
        <v>3925</v>
      </c>
      <c r="J696" s="662" t="s">
        <v>3926</v>
      </c>
      <c r="K696" s="662" t="s">
        <v>3927</v>
      </c>
      <c r="L696" s="663">
        <v>1112.45</v>
      </c>
      <c r="M696" s="663">
        <v>10012.050000000001</v>
      </c>
      <c r="N696" s="662">
        <v>9</v>
      </c>
      <c r="O696" s="745">
        <v>3</v>
      </c>
      <c r="P696" s="663">
        <v>6674.7000000000007</v>
      </c>
      <c r="Q696" s="678">
        <v>0.66666666666666663</v>
      </c>
      <c r="R696" s="662">
        <v>6</v>
      </c>
      <c r="S696" s="678">
        <v>0.66666666666666663</v>
      </c>
      <c r="T696" s="745">
        <v>2</v>
      </c>
      <c r="U696" s="701">
        <v>0.66666666666666663</v>
      </c>
    </row>
    <row r="697" spans="1:21" ht="14.4" customHeight="1" x14ac:dyDescent="0.3">
      <c r="A697" s="661">
        <v>7</v>
      </c>
      <c r="B697" s="662" t="s">
        <v>2791</v>
      </c>
      <c r="C697" s="662" t="s">
        <v>3130</v>
      </c>
      <c r="D697" s="743" t="s">
        <v>4774</v>
      </c>
      <c r="E697" s="744" t="s">
        <v>3149</v>
      </c>
      <c r="F697" s="662" t="s">
        <v>3125</v>
      </c>
      <c r="G697" s="662" t="s">
        <v>3924</v>
      </c>
      <c r="H697" s="662" t="s">
        <v>545</v>
      </c>
      <c r="I697" s="662" t="s">
        <v>4001</v>
      </c>
      <c r="J697" s="662" t="s">
        <v>3926</v>
      </c>
      <c r="K697" s="662" t="s">
        <v>4002</v>
      </c>
      <c r="L697" s="663">
        <v>3690.52</v>
      </c>
      <c r="M697" s="663">
        <v>11071.56</v>
      </c>
      <c r="N697" s="662">
        <v>3</v>
      </c>
      <c r="O697" s="745">
        <v>1</v>
      </c>
      <c r="P697" s="663">
        <v>11071.56</v>
      </c>
      <c r="Q697" s="678">
        <v>1</v>
      </c>
      <c r="R697" s="662">
        <v>3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7</v>
      </c>
      <c r="B698" s="662" t="s">
        <v>2791</v>
      </c>
      <c r="C698" s="662" t="s">
        <v>3130</v>
      </c>
      <c r="D698" s="743" t="s">
        <v>4774</v>
      </c>
      <c r="E698" s="744" t="s">
        <v>3149</v>
      </c>
      <c r="F698" s="662" t="s">
        <v>3125</v>
      </c>
      <c r="G698" s="662" t="s">
        <v>3291</v>
      </c>
      <c r="H698" s="662" t="s">
        <v>635</v>
      </c>
      <c r="I698" s="662" t="s">
        <v>3292</v>
      </c>
      <c r="J698" s="662" t="s">
        <v>2889</v>
      </c>
      <c r="K698" s="662" t="s">
        <v>2891</v>
      </c>
      <c r="L698" s="663">
        <v>205.84</v>
      </c>
      <c r="M698" s="663">
        <v>411.68</v>
      </c>
      <c r="N698" s="662">
        <v>2</v>
      </c>
      <c r="O698" s="745">
        <v>1</v>
      </c>
      <c r="P698" s="663">
        <v>411.68</v>
      </c>
      <c r="Q698" s="678">
        <v>1</v>
      </c>
      <c r="R698" s="662">
        <v>2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7</v>
      </c>
      <c r="B699" s="662" t="s">
        <v>2791</v>
      </c>
      <c r="C699" s="662" t="s">
        <v>3130</v>
      </c>
      <c r="D699" s="743" t="s">
        <v>4774</v>
      </c>
      <c r="E699" s="744" t="s">
        <v>3149</v>
      </c>
      <c r="F699" s="662" t="s">
        <v>3125</v>
      </c>
      <c r="G699" s="662" t="s">
        <v>4337</v>
      </c>
      <c r="H699" s="662" t="s">
        <v>635</v>
      </c>
      <c r="I699" s="662" t="s">
        <v>4338</v>
      </c>
      <c r="J699" s="662" t="s">
        <v>4339</v>
      </c>
      <c r="K699" s="662" t="s">
        <v>2948</v>
      </c>
      <c r="L699" s="663">
        <v>85.16</v>
      </c>
      <c r="M699" s="663">
        <v>170.32</v>
      </c>
      <c r="N699" s="662">
        <v>2</v>
      </c>
      <c r="O699" s="745">
        <v>2</v>
      </c>
      <c r="P699" s="663">
        <v>85.16</v>
      </c>
      <c r="Q699" s="678">
        <v>0.5</v>
      </c>
      <c r="R699" s="662">
        <v>1</v>
      </c>
      <c r="S699" s="678">
        <v>0.5</v>
      </c>
      <c r="T699" s="745">
        <v>1</v>
      </c>
      <c r="U699" s="701">
        <v>0.5</v>
      </c>
    </row>
    <row r="700" spans="1:21" ht="14.4" customHeight="1" x14ac:dyDescent="0.3">
      <c r="A700" s="661">
        <v>7</v>
      </c>
      <c r="B700" s="662" t="s">
        <v>2791</v>
      </c>
      <c r="C700" s="662" t="s">
        <v>3130</v>
      </c>
      <c r="D700" s="743" t="s">
        <v>4774</v>
      </c>
      <c r="E700" s="744" t="s">
        <v>3149</v>
      </c>
      <c r="F700" s="662" t="s">
        <v>3125</v>
      </c>
      <c r="G700" s="662" t="s">
        <v>3293</v>
      </c>
      <c r="H700" s="662" t="s">
        <v>545</v>
      </c>
      <c r="I700" s="662" t="s">
        <v>3294</v>
      </c>
      <c r="J700" s="662" t="s">
        <v>3295</v>
      </c>
      <c r="K700" s="662" t="s">
        <v>3296</v>
      </c>
      <c r="L700" s="663">
        <v>99.11</v>
      </c>
      <c r="M700" s="663">
        <v>297.33</v>
      </c>
      <c r="N700" s="662">
        <v>3</v>
      </c>
      <c r="O700" s="745">
        <v>0.5</v>
      </c>
      <c r="P700" s="663">
        <v>297.33</v>
      </c>
      <c r="Q700" s="678">
        <v>1</v>
      </c>
      <c r="R700" s="662">
        <v>3</v>
      </c>
      <c r="S700" s="678">
        <v>1</v>
      </c>
      <c r="T700" s="745">
        <v>0.5</v>
      </c>
      <c r="U700" s="701">
        <v>1</v>
      </c>
    </row>
    <row r="701" spans="1:21" ht="14.4" customHeight="1" x14ac:dyDescent="0.3">
      <c r="A701" s="661">
        <v>7</v>
      </c>
      <c r="B701" s="662" t="s">
        <v>2791</v>
      </c>
      <c r="C701" s="662" t="s">
        <v>3130</v>
      </c>
      <c r="D701" s="743" t="s">
        <v>4774</v>
      </c>
      <c r="E701" s="744" t="s">
        <v>3149</v>
      </c>
      <c r="F701" s="662" t="s">
        <v>3125</v>
      </c>
      <c r="G701" s="662" t="s">
        <v>3928</v>
      </c>
      <c r="H701" s="662" t="s">
        <v>545</v>
      </c>
      <c r="I701" s="662" t="s">
        <v>3929</v>
      </c>
      <c r="J701" s="662" t="s">
        <v>3930</v>
      </c>
      <c r="K701" s="662" t="s">
        <v>3931</v>
      </c>
      <c r="L701" s="663">
        <v>597.88</v>
      </c>
      <c r="M701" s="663">
        <v>1195.76</v>
      </c>
      <c r="N701" s="662">
        <v>2</v>
      </c>
      <c r="O701" s="745">
        <v>1.5</v>
      </c>
      <c r="P701" s="663">
        <v>597.88</v>
      </c>
      <c r="Q701" s="678">
        <v>0.5</v>
      </c>
      <c r="R701" s="662">
        <v>1</v>
      </c>
      <c r="S701" s="678">
        <v>0.5</v>
      </c>
      <c r="T701" s="745">
        <v>0.5</v>
      </c>
      <c r="U701" s="701">
        <v>0.33333333333333331</v>
      </c>
    </row>
    <row r="702" spans="1:21" ht="14.4" customHeight="1" x14ac:dyDescent="0.3">
      <c r="A702" s="661">
        <v>7</v>
      </c>
      <c r="B702" s="662" t="s">
        <v>2791</v>
      </c>
      <c r="C702" s="662" t="s">
        <v>3130</v>
      </c>
      <c r="D702" s="743" t="s">
        <v>4774</v>
      </c>
      <c r="E702" s="744" t="s">
        <v>3149</v>
      </c>
      <c r="F702" s="662" t="s">
        <v>3125</v>
      </c>
      <c r="G702" s="662" t="s">
        <v>3928</v>
      </c>
      <c r="H702" s="662" t="s">
        <v>545</v>
      </c>
      <c r="I702" s="662" t="s">
        <v>4194</v>
      </c>
      <c r="J702" s="662" t="s">
        <v>3930</v>
      </c>
      <c r="K702" s="662" t="s">
        <v>3934</v>
      </c>
      <c r="L702" s="663">
        <v>1715.48</v>
      </c>
      <c r="M702" s="663">
        <v>8577.4000000000015</v>
      </c>
      <c r="N702" s="662">
        <v>5</v>
      </c>
      <c r="O702" s="745">
        <v>1.5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7</v>
      </c>
      <c r="B703" s="662" t="s">
        <v>2791</v>
      </c>
      <c r="C703" s="662" t="s">
        <v>3130</v>
      </c>
      <c r="D703" s="743" t="s">
        <v>4774</v>
      </c>
      <c r="E703" s="744" t="s">
        <v>3149</v>
      </c>
      <c r="F703" s="662" t="s">
        <v>3125</v>
      </c>
      <c r="G703" s="662" t="s">
        <v>3928</v>
      </c>
      <c r="H703" s="662" t="s">
        <v>545</v>
      </c>
      <c r="I703" s="662" t="s">
        <v>4194</v>
      </c>
      <c r="J703" s="662" t="s">
        <v>3930</v>
      </c>
      <c r="K703" s="662" t="s">
        <v>3934</v>
      </c>
      <c r="L703" s="663">
        <v>1195.75</v>
      </c>
      <c r="M703" s="663">
        <v>7174.5</v>
      </c>
      <c r="N703" s="662">
        <v>6</v>
      </c>
      <c r="O703" s="745">
        <v>1</v>
      </c>
      <c r="P703" s="663">
        <v>3587.25</v>
      </c>
      <c r="Q703" s="678">
        <v>0.5</v>
      </c>
      <c r="R703" s="662">
        <v>3</v>
      </c>
      <c r="S703" s="678">
        <v>0.5</v>
      </c>
      <c r="T703" s="745">
        <v>0.5</v>
      </c>
      <c r="U703" s="701">
        <v>0.5</v>
      </c>
    </row>
    <row r="704" spans="1:21" ht="14.4" customHeight="1" x14ac:dyDescent="0.3">
      <c r="A704" s="661">
        <v>7</v>
      </c>
      <c r="B704" s="662" t="s">
        <v>2791</v>
      </c>
      <c r="C704" s="662" t="s">
        <v>3130</v>
      </c>
      <c r="D704" s="743" t="s">
        <v>4774</v>
      </c>
      <c r="E704" s="744" t="s">
        <v>3149</v>
      </c>
      <c r="F704" s="662" t="s">
        <v>3125</v>
      </c>
      <c r="G704" s="662" t="s">
        <v>3928</v>
      </c>
      <c r="H704" s="662" t="s">
        <v>545</v>
      </c>
      <c r="I704" s="662" t="s">
        <v>4195</v>
      </c>
      <c r="J704" s="662" t="s">
        <v>3930</v>
      </c>
      <c r="K704" s="662" t="s">
        <v>4196</v>
      </c>
      <c r="L704" s="663">
        <v>0</v>
      </c>
      <c r="M704" s="663">
        <v>0</v>
      </c>
      <c r="N704" s="662">
        <v>7</v>
      </c>
      <c r="O704" s="745">
        <v>2</v>
      </c>
      <c r="P704" s="663">
        <v>0</v>
      </c>
      <c r="Q704" s="678"/>
      <c r="R704" s="662">
        <v>5</v>
      </c>
      <c r="S704" s="678">
        <v>0.7142857142857143</v>
      </c>
      <c r="T704" s="745">
        <v>1.5</v>
      </c>
      <c r="U704" s="701">
        <v>0.75</v>
      </c>
    </row>
    <row r="705" spans="1:21" ht="14.4" customHeight="1" x14ac:dyDescent="0.3">
      <c r="A705" s="661">
        <v>7</v>
      </c>
      <c r="B705" s="662" t="s">
        <v>2791</v>
      </c>
      <c r="C705" s="662" t="s">
        <v>3130</v>
      </c>
      <c r="D705" s="743" t="s">
        <v>4774</v>
      </c>
      <c r="E705" s="744" t="s">
        <v>3149</v>
      </c>
      <c r="F705" s="662" t="s">
        <v>3125</v>
      </c>
      <c r="G705" s="662" t="s">
        <v>3928</v>
      </c>
      <c r="H705" s="662" t="s">
        <v>545</v>
      </c>
      <c r="I705" s="662" t="s">
        <v>4340</v>
      </c>
      <c r="J705" s="662" t="s">
        <v>4222</v>
      </c>
      <c r="K705" s="662" t="s">
        <v>3934</v>
      </c>
      <c r="L705" s="663">
        <v>1715.4</v>
      </c>
      <c r="M705" s="663">
        <v>3430.8</v>
      </c>
      <c r="N705" s="662">
        <v>2</v>
      </c>
      <c r="O705" s="745">
        <v>0.5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7</v>
      </c>
      <c r="B706" s="662" t="s">
        <v>2791</v>
      </c>
      <c r="C706" s="662" t="s">
        <v>3130</v>
      </c>
      <c r="D706" s="743" t="s">
        <v>4774</v>
      </c>
      <c r="E706" s="744" t="s">
        <v>3149</v>
      </c>
      <c r="F706" s="662" t="s">
        <v>3125</v>
      </c>
      <c r="G706" s="662" t="s">
        <v>4341</v>
      </c>
      <c r="H706" s="662" t="s">
        <v>545</v>
      </c>
      <c r="I706" s="662" t="s">
        <v>1561</v>
      </c>
      <c r="J706" s="662" t="s">
        <v>1562</v>
      </c>
      <c r="K706" s="662" t="s">
        <v>4342</v>
      </c>
      <c r="L706" s="663">
        <v>783.88</v>
      </c>
      <c r="M706" s="663">
        <v>1567.76</v>
      </c>
      <c r="N706" s="662">
        <v>2</v>
      </c>
      <c r="O706" s="745">
        <v>0.5</v>
      </c>
      <c r="P706" s="663">
        <v>1567.76</v>
      </c>
      <c r="Q706" s="678">
        <v>1</v>
      </c>
      <c r="R706" s="662">
        <v>2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7</v>
      </c>
      <c r="B707" s="662" t="s">
        <v>2791</v>
      </c>
      <c r="C707" s="662" t="s">
        <v>3130</v>
      </c>
      <c r="D707" s="743" t="s">
        <v>4774</v>
      </c>
      <c r="E707" s="744" t="s">
        <v>3149</v>
      </c>
      <c r="F707" s="662" t="s">
        <v>3125</v>
      </c>
      <c r="G707" s="662" t="s">
        <v>3935</v>
      </c>
      <c r="H707" s="662" t="s">
        <v>545</v>
      </c>
      <c r="I707" s="662" t="s">
        <v>4343</v>
      </c>
      <c r="J707" s="662" t="s">
        <v>4250</v>
      </c>
      <c r="K707" s="662" t="s">
        <v>3701</v>
      </c>
      <c r="L707" s="663">
        <v>0</v>
      </c>
      <c r="M707" s="663">
        <v>0</v>
      </c>
      <c r="N707" s="662">
        <v>2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7</v>
      </c>
      <c r="B708" s="662" t="s">
        <v>2791</v>
      </c>
      <c r="C708" s="662" t="s">
        <v>3130</v>
      </c>
      <c r="D708" s="743" t="s">
        <v>4774</v>
      </c>
      <c r="E708" s="744" t="s">
        <v>3149</v>
      </c>
      <c r="F708" s="662" t="s">
        <v>3125</v>
      </c>
      <c r="G708" s="662" t="s">
        <v>3434</v>
      </c>
      <c r="H708" s="662" t="s">
        <v>545</v>
      </c>
      <c r="I708" s="662" t="s">
        <v>3730</v>
      </c>
      <c r="J708" s="662" t="s">
        <v>3731</v>
      </c>
      <c r="K708" s="662" t="s">
        <v>3732</v>
      </c>
      <c r="L708" s="663">
        <v>140.94999999999999</v>
      </c>
      <c r="M708" s="663">
        <v>563.79999999999995</v>
      </c>
      <c r="N708" s="662">
        <v>4</v>
      </c>
      <c r="O708" s="745">
        <v>1.5</v>
      </c>
      <c r="P708" s="663">
        <v>563.79999999999995</v>
      </c>
      <c r="Q708" s="678">
        <v>1</v>
      </c>
      <c r="R708" s="662">
        <v>4</v>
      </c>
      <c r="S708" s="678">
        <v>1</v>
      </c>
      <c r="T708" s="745">
        <v>1.5</v>
      </c>
      <c r="U708" s="701">
        <v>1</v>
      </c>
    </row>
    <row r="709" spans="1:21" ht="14.4" customHeight="1" x14ac:dyDescent="0.3">
      <c r="A709" s="661">
        <v>7</v>
      </c>
      <c r="B709" s="662" t="s">
        <v>2791</v>
      </c>
      <c r="C709" s="662" t="s">
        <v>3130</v>
      </c>
      <c r="D709" s="743" t="s">
        <v>4774</v>
      </c>
      <c r="E709" s="744" t="s">
        <v>3149</v>
      </c>
      <c r="F709" s="662" t="s">
        <v>3125</v>
      </c>
      <c r="G709" s="662" t="s">
        <v>3434</v>
      </c>
      <c r="H709" s="662" t="s">
        <v>545</v>
      </c>
      <c r="I709" s="662" t="s">
        <v>3435</v>
      </c>
      <c r="J709" s="662" t="s">
        <v>3436</v>
      </c>
      <c r="K709" s="662" t="s">
        <v>3437</v>
      </c>
      <c r="L709" s="663">
        <v>187.92</v>
      </c>
      <c r="M709" s="663">
        <v>1879.1999999999998</v>
      </c>
      <c r="N709" s="662">
        <v>10</v>
      </c>
      <c r="O709" s="745">
        <v>2</v>
      </c>
      <c r="P709" s="663">
        <v>1503.36</v>
      </c>
      <c r="Q709" s="678">
        <v>0.8</v>
      </c>
      <c r="R709" s="662">
        <v>8</v>
      </c>
      <c r="S709" s="678">
        <v>0.8</v>
      </c>
      <c r="T709" s="745">
        <v>1.5</v>
      </c>
      <c r="U709" s="701">
        <v>0.75</v>
      </c>
    </row>
    <row r="710" spans="1:21" ht="14.4" customHeight="1" x14ac:dyDescent="0.3">
      <c r="A710" s="661">
        <v>7</v>
      </c>
      <c r="B710" s="662" t="s">
        <v>2791</v>
      </c>
      <c r="C710" s="662" t="s">
        <v>3130</v>
      </c>
      <c r="D710" s="743" t="s">
        <v>4774</v>
      </c>
      <c r="E710" s="744" t="s">
        <v>3149</v>
      </c>
      <c r="F710" s="662" t="s">
        <v>3125</v>
      </c>
      <c r="G710" s="662" t="s">
        <v>3434</v>
      </c>
      <c r="H710" s="662" t="s">
        <v>545</v>
      </c>
      <c r="I710" s="662" t="s">
        <v>4344</v>
      </c>
      <c r="J710" s="662" t="s">
        <v>4345</v>
      </c>
      <c r="K710" s="662" t="s">
        <v>3381</v>
      </c>
      <c r="L710" s="663">
        <v>156.61000000000001</v>
      </c>
      <c r="M710" s="663">
        <v>783.05000000000007</v>
      </c>
      <c r="N710" s="662">
        <v>5</v>
      </c>
      <c r="O710" s="745">
        <v>1</v>
      </c>
      <c r="P710" s="663">
        <v>783.05000000000007</v>
      </c>
      <c r="Q710" s="678">
        <v>1</v>
      </c>
      <c r="R710" s="662">
        <v>5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7</v>
      </c>
      <c r="B711" s="662" t="s">
        <v>2791</v>
      </c>
      <c r="C711" s="662" t="s">
        <v>3130</v>
      </c>
      <c r="D711" s="743" t="s">
        <v>4774</v>
      </c>
      <c r="E711" s="744" t="s">
        <v>3149</v>
      </c>
      <c r="F711" s="662" t="s">
        <v>3125</v>
      </c>
      <c r="G711" s="662" t="s">
        <v>3434</v>
      </c>
      <c r="H711" s="662" t="s">
        <v>545</v>
      </c>
      <c r="I711" s="662" t="s">
        <v>4276</v>
      </c>
      <c r="J711" s="662" t="s">
        <v>3731</v>
      </c>
      <c r="K711" s="662" t="s">
        <v>4277</v>
      </c>
      <c r="L711" s="663">
        <v>0</v>
      </c>
      <c r="M711" s="663">
        <v>0</v>
      </c>
      <c r="N711" s="662">
        <v>2</v>
      </c>
      <c r="O711" s="745">
        <v>0.5</v>
      </c>
      <c r="P711" s="663">
        <v>0</v>
      </c>
      <c r="Q711" s="678"/>
      <c r="R711" s="662">
        <v>2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7</v>
      </c>
      <c r="B712" s="662" t="s">
        <v>2791</v>
      </c>
      <c r="C712" s="662" t="s">
        <v>3130</v>
      </c>
      <c r="D712" s="743" t="s">
        <v>4774</v>
      </c>
      <c r="E712" s="744" t="s">
        <v>3149</v>
      </c>
      <c r="F712" s="662" t="s">
        <v>3125</v>
      </c>
      <c r="G712" s="662" t="s">
        <v>3304</v>
      </c>
      <c r="H712" s="662" t="s">
        <v>545</v>
      </c>
      <c r="I712" s="662" t="s">
        <v>3305</v>
      </c>
      <c r="J712" s="662" t="s">
        <v>3306</v>
      </c>
      <c r="K712" s="662" t="s">
        <v>3307</v>
      </c>
      <c r="L712" s="663">
        <v>50.32</v>
      </c>
      <c r="M712" s="663">
        <v>1660.5600000000004</v>
      </c>
      <c r="N712" s="662">
        <v>33</v>
      </c>
      <c r="O712" s="745">
        <v>10</v>
      </c>
      <c r="P712" s="663">
        <v>1056.7200000000003</v>
      </c>
      <c r="Q712" s="678">
        <v>0.63636363636363635</v>
      </c>
      <c r="R712" s="662">
        <v>21</v>
      </c>
      <c r="S712" s="678">
        <v>0.63636363636363635</v>
      </c>
      <c r="T712" s="745">
        <v>7.5</v>
      </c>
      <c r="U712" s="701">
        <v>0.75</v>
      </c>
    </row>
    <row r="713" spans="1:21" ht="14.4" customHeight="1" x14ac:dyDescent="0.3">
      <c r="A713" s="661">
        <v>7</v>
      </c>
      <c r="B713" s="662" t="s">
        <v>2791</v>
      </c>
      <c r="C713" s="662" t="s">
        <v>3130</v>
      </c>
      <c r="D713" s="743" t="s">
        <v>4774</v>
      </c>
      <c r="E713" s="744" t="s">
        <v>3149</v>
      </c>
      <c r="F713" s="662" t="s">
        <v>3125</v>
      </c>
      <c r="G713" s="662" t="s">
        <v>3304</v>
      </c>
      <c r="H713" s="662" t="s">
        <v>545</v>
      </c>
      <c r="I713" s="662" t="s">
        <v>3308</v>
      </c>
      <c r="J713" s="662" t="s">
        <v>3309</v>
      </c>
      <c r="K713" s="662" t="s">
        <v>3310</v>
      </c>
      <c r="L713" s="663">
        <v>99.94</v>
      </c>
      <c r="M713" s="663">
        <v>599.64</v>
      </c>
      <c r="N713" s="662">
        <v>6</v>
      </c>
      <c r="O713" s="745">
        <v>1.5</v>
      </c>
      <c r="P713" s="663">
        <v>399.76</v>
      </c>
      <c r="Q713" s="678">
        <v>0.66666666666666663</v>
      </c>
      <c r="R713" s="662">
        <v>4</v>
      </c>
      <c r="S713" s="678">
        <v>0.66666666666666663</v>
      </c>
      <c r="T713" s="745">
        <v>1</v>
      </c>
      <c r="U713" s="701">
        <v>0.66666666666666663</v>
      </c>
    </row>
    <row r="714" spans="1:21" ht="14.4" customHeight="1" x14ac:dyDescent="0.3">
      <c r="A714" s="661">
        <v>7</v>
      </c>
      <c r="B714" s="662" t="s">
        <v>2791</v>
      </c>
      <c r="C714" s="662" t="s">
        <v>3130</v>
      </c>
      <c r="D714" s="743" t="s">
        <v>4774</v>
      </c>
      <c r="E714" s="744" t="s">
        <v>3149</v>
      </c>
      <c r="F714" s="662" t="s">
        <v>3125</v>
      </c>
      <c r="G714" s="662" t="s">
        <v>3304</v>
      </c>
      <c r="H714" s="662" t="s">
        <v>545</v>
      </c>
      <c r="I714" s="662" t="s">
        <v>3311</v>
      </c>
      <c r="J714" s="662" t="s">
        <v>3309</v>
      </c>
      <c r="K714" s="662" t="s">
        <v>3312</v>
      </c>
      <c r="L714" s="663">
        <v>299.83999999999997</v>
      </c>
      <c r="M714" s="663">
        <v>3598.08</v>
      </c>
      <c r="N714" s="662">
        <v>12</v>
      </c>
      <c r="O714" s="745">
        <v>9</v>
      </c>
      <c r="P714" s="663">
        <v>2698.56</v>
      </c>
      <c r="Q714" s="678">
        <v>0.75</v>
      </c>
      <c r="R714" s="662">
        <v>9</v>
      </c>
      <c r="S714" s="678">
        <v>0.75</v>
      </c>
      <c r="T714" s="745">
        <v>6</v>
      </c>
      <c r="U714" s="701">
        <v>0.66666666666666663</v>
      </c>
    </row>
    <row r="715" spans="1:21" ht="14.4" customHeight="1" x14ac:dyDescent="0.3">
      <c r="A715" s="661">
        <v>7</v>
      </c>
      <c r="B715" s="662" t="s">
        <v>2791</v>
      </c>
      <c r="C715" s="662" t="s">
        <v>3130</v>
      </c>
      <c r="D715" s="743" t="s">
        <v>4774</v>
      </c>
      <c r="E715" s="744" t="s">
        <v>3149</v>
      </c>
      <c r="F715" s="662" t="s">
        <v>3125</v>
      </c>
      <c r="G715" s="662" t="s">
        <v>3304</v>
      </c>
      <c r="H715" s="662" t="s">
        <v>545</v>
      </c>
      <c r="I715" s="662" t="s">
        <v>4009</v>
      </c>
      <c r="J715" s="662" t="s">
        <v>4010</v>
      </c>
      <c r="K715" s="662" t="s">
        <v>3307</v>
      </c>
      <c r="L715" s="663">
        <v>50.32</v>
      </c>
      <c r="M715" s="663">
        <v>201.28</v>
      </c>
      <c r="N715" s="662">
        <v>4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7</v>
      </c>
      <c r="B716" s="662" t="s">
        <v>2791</v>
      </c>
      <c r="C716" s="662" t="s">
        <v>3130</v>
      </c>
      <c r="D716" s="743" t="s">
        <v>4774</v>
      </c>
      <c r="E716" s="744" t="s">
        <v>3149</v>
      </c>
      <c r="F716" s="662" t="s">
        <v>3125</v>
      </c>
      <c r="G716" s="662" t="s">
        <v>3304</v>
      </c>
      <c r="H716" s="662" t="s">
        <v>545</v>
      </c>
      <c r="I716" s="662" t="s">
        <v>4346</v>
      </c>
      <c r="J716" s="662" t="s">
        <v>3306</v>
      </c>
      <c r="K716" s="662" t="s">
        <v>4347</v>
      </c>
      <c r="L716" s="663">
        <v>0</v>
      </c>
      <c r="M716" s="663">
        <v>0</v>
      </c>
      <c r="N716" s="662">
        <v>2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7</v>
      </c>
      <c r="B717" s="662" t="s">
        <v>2791</v>
      </c>
      <c r="C717" s="662" t="s">
        <v>3130</v>
      </c>
      <c r="D717" s="743" t="s">
        <v>4774</v>
      </c>
      <c r="E717" s="744" t="s">
        <v>3149</v>
      </c>
      <c r="F717" s="662" t="s">
        <v>3125</v>
      </c>
      <c r="G717" s="662" t="s">
        <v>3304</v>
      </c>
      <c r="H717" s="662" t="s">
        <v>545</v>
      </c>
      <c r="I717" s="662" t="s">
        <v>4294</v>
      </c>
      <c r="J717" s="662" t="s">
        <v>3309</v>
      </c>
      <c r="K717" s="662" t="s">
        <v>4295</v>
      </c>
      <c r="L717" s="663">
        <v>150.94</v>
      </c>
      <c r="M717" s="663">
        <v>150.94</v>
      </c>
      <c r="N717" s="662">
        <v>1</v>
      </c>
      <c r="O717" s="745">
        <v>1</v>
      </c>
      <c r="P717" s="663">
        <v>150.94</v>
      </c>
      <c r="Q717" s="678">
        <v>1</v>
      </c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7</v>
      </c>
      <c r="B718" s="662" t="s">
        <v>2791</v>
      </c>
      <c r="C718" s="662" t="s">
        <v>3130</v>
      </c>
      <c r="D718" s="743" t="s">
        <v>4774</v>
      </c>
      <c r="E718" s="744" t="s">
        <v>3149</v>
      </c>
      <c r="F718" s="662" t="s">
        <v>3125</v>
      </c>
      <c r="G718" s="662" t="s">
        <v>3304</v>
      </c>
      <c r="H718" s="662" t="s">
        <v>545</v>
      </c>
      <c r="I718" s="662" t="s">
        <v>4013</v>
      </c>
      <c r="J718" s="662" t="s">
        <v>4014</v>
      </c>
      <c r="K718" s="662" t="s">
        <v>4015</v>
      </c>
      <c r="L718" s="663">
        <v>99.94</v>
      </c>
      <c r="M718" s="663">
        <v>499.7</v>
      </c>
      <c r="N718" s="662">
        <v>5</v>
      </c>
      <c r="O718" s="745">
        <v>1.5</v>
      </c>
      <c r="P718" s="663">
        <v>299.82</v>
      </c>
      <c r="Q718" s="678">
        <v>0.6</v>
      </c>
      <c r="R718" s="662">
        <v>3</v>
      </c>
      <c r="S718" s="678">
        <v>0.6</v>
      </c>
      <c r="T718" s="745">
        <v>0.5</v>
      </c>
      <c r="U718" s="701">
        <v>0.33333333333333331</v>
      </c>
    </row>
    <row r="719" spans="1:21" ht="14.4" customHeight="1" x14ac:dyDescent="0.3">
      <c r="A719" s="661">
        <v>7</v>
      </c>
      <c r="B719" s="662" t="s">
        <v>2791</v>
      </c>
      <c r="C719" s="662" t="s">
        <v>3130</v>
      </c>
      <c r="D719" s="743" t="s">
        <v>4774</v>
      </c>
      <c r="E719" s="744" t="s">
        <v>3149</v>
      </c>
      <c r="F719" s="662" t="s">
        <v>3125</v>
      </c>
      <c r="G719" s="662" t="s">
        <v>3304</v>
      </c>
      <c r="H719" s="662" t="s">
        <v>545</v>
      </c>
      <c r="I719" s="662" t="s">
        <v>3313</v>
      </c>
      <c r="J719" s="662" t="s">
        <v>3309</v>
      </c>
      <c r="K719" s="662" t="s">
        <v>3314</v>
      </c>
      <c r="L719" s="663">
        <v>0</v>
      </c>
      <c r="M719" s="663">
        <v>0</v>
      </c>
      <c r="N719" s="662">
        <v>3</v>
      </c>
      <c r="O719" s="745">
        <v>1</v>
      </c>
      <c r="P719" s="663">
        <v>0</v>
      </c>
      <c r="Q719" s="678"/>
      <c r="R719" s="662">
        <v>3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7</v>
      </c>
      <c r="B720" s="662" t="s">
        <v>2791</v>
      </c>
      <c r="C720" s="662" t="s">
        <v>3130</v>
      </c>
      <c r="D720" s="743" t="s">
        <v>4774</v>
      </c>
      <c r="E720" s="744" t="s">
        <v>3149</v>
      </c>
      <c r="F720" s="662" t="s">
        <v>3125</v>
      </c>
      <c r="G720" s="662" t="s">
        <v>4348</v>
      </c>
      <c r="H720" s="662" t="s">
        <v>545</v>
      </c>
      <c r="I720" s="662" t="s">
        <v>4349</v>
      </c>
      <c r="J720" s="662" t="s">
        <v>4350</v>
      </c>
      <c r="K720" s="662" t="s">
        <v>4351</v>
      </c>
      <c r="L720" s="663">
        <v>264</v>
      </c>
      <c r="M720" s="663">
        <v>264</v>
      </c>
      <c r="N720" s="662">
        <v>1</v>
      </c>
      <c r="O720" s="745">
        <v>0.5</v>
      </c>
      <c r="P720" s="663">
        <v>264</v>
      </c>
      <c r="Q720" s="678">
        <v>1</v>
      </c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7</v>
      </c>
      <c r="B721" s="662" t="s">
        <v>2791</v>
      </c>
      <c r="C721" s="662" t="s">
        <v>3130</v>
      </c>
      <c r="D721" s="743" t="s">
        <v>4774</v>
      </c>
      <c r="E721" s="744" t="s">
        <v>3149</v>
      </c>
      <c r="F721" s="662" t="s">
        <v>3125</v>
      </c>
      <c r="G721" s="662" t="s">
        <v>3315</v>
      </c>
      <c r="H721" s="662" t="s">
        <v>545</v>
      </c>
      <c r="I721" s="662" t="s">
        <v>3316</v>
      </c>
      <c r="J721" s="662" t="s">
        <v>3317</v>
      </c>
      <c r="K721" s="662" t="s">
        <v>3318</v>
      </c>
      <c r="L721" s="663">
        <v>271.94</v>
      </c>
      <c r="M721" s="663">
        <v>271.94</v>
      </c>
      <c r="N721" s="662">
        <v>1</v>
      </c>
      <c r="O721" s="745">
        <v>1</v>
      </c>
      <c r="P721" s="663">
        <v>271.94</v>
      </c>
      <c r="Q721" s="678">
        <v>1</v>
      </c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7</v>
      </c>
      <c r="B722" s="662" t="s">
        <v>2791</v>
      </c>
      <c r="C722" s="662" t="s">
        <v>3130</v>
      </c>
      <c r="D722" s="743" t="s">
        <v>4774</v>
      </c>
      <c r="E722" s="744" t="s">
        <v>3149</v>
      </c>
      <c r="F722" s="662" t="s">
        <v>3125</v>
      </c>
      <c r="G722" s="662" t="s">
        <v>4016</v>
      </c>
      <c r="H722" s="662" t="s">
        <v>545</v>
      </c>
      <c r="I722" s="662" t="s">
        <v>4352</v>
      </c>
      <c r="J722" s="662" t="s">
        <v>4018</v>
      </c>
      <c r="K722" s="662" t="s">
        <v>4353</v>
      </c>
      <c r="L722" s="663">
        <v>133.38999999999999</v>
      </c>
      <c r="M722" s="663">
        <v>800.33999999999992</v>
      </c>
      <c r="N722" s="662">
        <v>6</v>
      </c>
      <c r="O722" s="745">
        <v>1.5</v>
      </c>
      <c r="P722" s="663">
        <v>800.33999999999992</v>
      </c>
      <c r="Q722" s="678">
        <v>1</v>
      </c>
      <c r="R722" s="662">
        <v>6</v>
      </c>
      <c r="S722" s="678">
        <v>1</v>
      </c>
      <c r="T722" s="745">
        <v>1.5</v>
      </c>
      <c r="U722" s="701">
        <v>1</v>
      </c>
    </row>
    <row r="723" spans="1:21" ht="14.4" customHeight="1" x14ac:dyDescent="0.3">
      <c r="A723" s="661">
        <v>7</v>
      </c>
      <c r="B723" s="662" t="s">
        <v>2791</v>
      </c>
      <c r="C723" s="662" t="s">
        <v>3130</v>
      </c>
      <c r="D723" s="743" t="s">
        <v>4774</v>
      </c>
      <c r="E723" s="744" t="s">
        <v>3149</v>
      </c>
      <c r="F723" s="662" t="s">
        <v>3125</v>
      </c>
      <c r="G723" s="662" t="s">
        <v>4016</v>
      </c>
      <c r="H723" s="662" t="s">
        <v>545</v>
      </c>
      <c r="I723" s="662" t="s">
        <v>4354</v>
      </c>
      <c r="J723" s="662" t="s">
        <v>4355</v>
      </c>
      <c r="K723" s="662" t="s">
        <v>4356</v>
      </c>
      <c r="L723" s="663">
        <v>0</v>
      </c>
      <c r="M723" s="663">
        <v>0</v>
      </c>
      <c r="N723" s="662">
        <v>3</v>
      </c>
      <c r="O723" s="745">
        <v>1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7</v>
      </c>
      <c r="B724" s="662" t="s">
        <v>2791</v>
      </c>
      <c r="C724" s="662" t="s">
        <v>3130</v>
      </c>
      <c r="D724" s="743" t="s">
        <v>4774</v>
      </c>
      <c r="E724" s="744" t="s">
        <v>3149</v>
      </c>
      <c r="F724" s="662" t="s">
        <v>3125</v>
      </c>
      <c r="G724" s="662" t="s">
        <v>3237</v>
      </c>
      <c r="H724" s="662" t="s">
        <v>545</v>
      </c>
      <c r="I724" s="662" t="s">
        <v>3319</v>
      </c>
      <c r="J724" s="662" t="s">
        <v>3320</v>
      </c>
      <c r="K724" s="662" t="s">
        <v>3321</v>
      </c>
      <c r="L724" s="663">
        <v>0</v>
      </c>
      <c r="M724" s="663">
        <v>0</v>
      </c>
      <c r="N724" s="662">
        <v>4</v>
      </c>
      <c r="O724" s="745">
        <v>4</v>
      </c>
      <c r="P724" s="663">
        <v>0</v>
      </c>
      <c r="Q724" s="678"/>
      <c r="R724" s="662">
        <v>4</v>
      </c>
      <c r="S724" s="678">
        <v>1</v>
      </c>
      <c r="T724" s="745">
        <v>4</v>
      </c>
      <c r="U724" s="701">
        <v>1</v>
      </c>
    </row>
    <row r="725" spans="1:21" ht="14.4" customHeight="1" x14ac:dyDescent="0.3">
      <c r="A725" s="661">
        <v>7</v>
      </c>
      <c r="B725" s="662" t="s">
        <v>2791</v>
      </c>
      <c r="C725" s="662" t="s">
        <v>3130</v>
      </c>
      <c r="D725" s="743" t="s">
        <v>4774</v>
      </c>
      <c r="E725" s="744" t="s">
        <v>3149</v>
      </c>
      <c r="F725" s="662" t="s">
        <v>3125</v>
      </c>
      <c r="G725" s="662" t="s">
        <v>3237</v>
      </c>
      <c r="H725" s="662" t="s">
        <v>545</v>
      </c>
      <c r="I725" s="662" t="s">
        <v>4357</v>
      </c>
      <c r="J725" s="662" t="s">
        <v>3320</v>
      </c>
      <c r="K725" s="662" t="s">
        <v>4141</v>
      </c>
      <c r="L725" s="663">
        <v>0</v>
      </c>
      <c r="M725" s="663">
        <v>0</v>
      </c>
      <c r="N725" s="662">
        <v>1</v>
      </c>
      <c r="O725" s="745">
        <v>1</v>
      </c>
      <c r="P725" s="663">
        <v>0</v>
      </c>
      <c r="Q725" s="678"/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7</v>
      </c>
      <c r="B726" s="662" t="s">
        <v>2791</v>
      </c>
      <c r="C726" s="662" t="s">
        <v>3130</v>
      </c>
      <c r="D726" s="743" t="s">
        <v>4774</v>
      </c>
      <c r="E726" s="744" t="s">
        <v>3149</v>
      </c>
      <c r="F726" s="662" t="s">
        <v>3125</v>
      </c>
      <c r="G726" s="662" t="s">
        <v>3237</v>
      </c>
      <c r="H726" s="662" t="s">
        <v>545</v>
      </c>
      <c r="I726" s="662" t="s">
        <v>3652</v>
      </c>
      <c r="J726" s="662" t="s">
        <v>3653</v>
      </c>
      <c r="K726" s="662" t="s">
        <v>3321</v>
      </c>
      <c r="L726" s="663">
        <v>0</v>
      </c>
      <c r="M726" s="663">
        <v>0</v>
      </c>
      <c r="N726" s="662">
        <v>1</v>
      </c>
      <c r="O726" s="745">
        <v>0.5</v>
      </c>
      <c r="P726" s="663">
        <v>0</v>
      </c>
      <c r="Q726" s="678"/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7</v>
      </c>
      <c r="B727" s="662" t="s">
        <v>2791</v>
      </c>
      <c r="C727" s="662" t="s">
        <v>3130</v>
      </c>
      <c r="D727" s="743" t="s">
        <v>4774</v>
      </c>
      <c r="E727" s="744" t="s">
        <v>3154</v>
      </c>
      <c r="F727" s="662" t="s">
        <v>3125</v>
      </c>
      <c r="G727" s="662" t="s">
        <v>3698</v>
      </c>
      <c r="H727" s="662" t="s">
        <v>545</v>
      </c>
      <c r="I727" s="662" t="s">
        <v>3699</v>
      </c>
      <c r="J727" s="662" t="s">
        <v>3700</v>
      </c>
      <c r="K727" s="662" t="s">
        <v>3701</v>
      </c>
      <c r="L727" s="663">
        <v>96.84</v>
      </c>
      <c r="M727" s="663">
        <v>484.2</v>
      </c>
      <c r="N727" s="662">
        <v>5</v>
      </c>
      <c r="O727" s="745">
        <v>1.5</v>
      </c>
      <c r="P727" s="663">
        <v>193.68</v>
      </c>
      <c r="Q727" s="678">
        <v>0.4</v>
      </c>
      <c r="R727" s="662">
        <v>2</v>
      </c>
      <c r="S727" s="678">
        <v>0.4</v>
      </c>
      <c r="T727" s="745">
        <v>1</v>
      </c>
      <c r="U727" s="701">
        <v>0.66666666666666663</v>
      </c>
    </row>
    <row r="728" spans="1:21" ht="14.4" customHeight="1" x14ac:dyDescent="0.3">
      <c r="A728" s="661">
        <v>7</v>
      </c>
      <c r="B728" s="662" t="s">
        <v>2791</v>
      </c>
      <c r="C728" s="662" t="s">
        <v>3130</v>
      </c>
      <c r="D728" s="743" t="s">
        <v>4774</v>
      </c>
      <c r="E728" s="744" t="s">
        <v>3154</v>
      </c>
      <c r="F728" s="662" t="s">
        <v>3125</v>
      </c>
      <c r="G728" s="662" t="s">
        <v>3698</v>
      </c>
      <c r="H728" s="662" t="s">
        <v>545</v>
      </c>
      <c r="I728" s="662" t="s">
        <v>3699</v>
      </c>
      <c r="J728" s="662" t="s">
        <v>3700</v>
      </c>
      <c r="K728" s="662" t="s">
        <v>3701</v>
      </c>
      <c r="L728" s="663">
        <v>73.069999999999993</v>
      </c>
      <c r="M728" s="663">
        <v>1096.05</v>
      </c>
      <c r="N728" s="662">
        <v>15</v>
      </c>
      <c r="O728" s="745">
        <v>4.5</v>
      </c>
      <c r="P728" s="663">
        <v>1022.9799999999999</v>
      </c>
      <c r="Q728" s="678">
        <v>0.93333333333333324</v>
      </c>
      <c r="R728" s="662">
        <v>14</v>
      </c>
      <c r="S728" s="678">
        <v>0.93333333333333335</v>
      </c>
      <c r="T728" s="745">
        <v>4</v>
      </c>
      <c r="U728" s="701">
        <v>0.88888888888888884</v>
      </c>
    </row>
    <row r="729" spans="1:21" ht="14.4" customHeight="1" x14ac:dyDescent="0.3">
      <c r="A729" s="661">
        <v>7</v>
      </c>
      <c r="B729" s="662" t="s">
        <v>2791</v>
      </c>
      <c r="C729" s="662" t="s">
        <v>3130</v>
      </c>
      <c r="D729" s="743" t="s">
        <v>4774</v>
      </c>
      <c r="E729" s="744" t="s">
        <v>3154</v>
      </c>
      <c r="F729" s="662" t="s">
        <v>3125</v>
      </c>
      <c r="G729" s="662" t="s">
        <v>3698</v>
      </c>
      <c r="H729" s="662" t="s">
        <v>545</v>
      </c>
      <c r="I729" s="662" t="s">
        <v>4358</v>
      </c>
      <c r="J729" s="662" t="s">
        <v>3700</v>
      </c>
      <c r="K729" s="662" t="s">
        <v>4359</v>
      </c>
      <c r="L729" s="663">
        <v>0</v>
      </c>
      <c r="M729" s="663">
        <v>0</v>
      </c>
      <c r="N729" s="662">
        <v>37</v>
      </c>
      <c r="O729" s="745">
        <v>9</v>
      </c>
      <c r="P729" s="663">
        <v>0</v>
      </c>
      <c r="Q729" s="678"/>
      <c r="R729" s="662">
        <v>22</v>
      </c>
      <c r="S729" s="678">
        <v>0.59459459459459463</v>
      </c>
      <c r="T729" s="745">
        <v>7</v>
      </c>
      <c r="U729" s="701">
        <v>0.77777777777777779</v>
      </c>
    </row>
    <row r="730" spans="1:21" ht="14.4" customHeight="1" x14ac:dyDescent="0.3">
      <c r="A730" s="661">
        <v>7</v>
      </c>
      <c r="B730" s="662" t="s">
        <v>2791</v>
      </c>
      <c r="C730" s="662" t="s">
        <v>3130</v>
      </c>
      <c r="D730" s="743" t="s">
        <v>4774</v>
      </c>
      <c r="E730" s="744" t="s">
        <v>3154</v>
      </c>
      <c r="F730" s="662" t="s">
        <v>3125</v>
      </c>
      <c r="G730" s="662" t="s">
        <v>3522</v>
      </c>
      <c r="H730" s="662" t="s">
        <v>545</v>
      </c>
      <c r="I730" s="662" t="s">
        <v>4360</v>
      </c>
      <c r="J730" s="662" t="s">
        <v>4361</v>
      </c>
      <c r="K730" s="662" t="s">
        <v>3074</v>
      </c>
      <c r="L730" s="663">
        <v>4.7</v>
      </c>
      <c r="M730" s="663">
        <v>9.4</v>
      </c>
      <c r="N730" s="662">
        <v>2</v>
      </c>
      <c r="O730" s="745">
        <v>1.5</v>
      </c>
      <c r="P730" s="663">
        <v>9.4</v>
      </c>
      <c r="Q730" s="678">
        <v>1</v>
      </c>
      <c r="R730" s="662">
        <v>2</v>
      </c>
      <c r="S730" s="678">
        <v>1</v>
      </c>
      <c r="T730" s="745">
        <v>1.5</v>
      </c>
      <c r="U730" s="701">
        <v>1</v>
      </c>
    </row>
    <row r="731" spans="1:21" ht="14.4" customHeight="1" x14ac:dyDescent="0.3">
      <c r="A731" s="661">
        <v>7</v>
      </c>
      <c r="B731" s="662" t="s">
        <v>2791</v>
      </c>
      <c r="C731" s="662" t="s">
        <v>3130</v>
      </c>
      <c r="D731" s="743" t="s">
        <v>4774</v>
      </c>
      <c r="E731" s="744" t="s">
        <v>3154</v>
      </c>
      <c r="F731" s="662" t="s">
        <v>3125</v>
      </c>
      <c r="G731" s="662" t="s">
        <v>4303</v>
      </c>
      <c r="H731" s="662" t="s">
        <v>545</v>
      </c>
      <c r="I731" s="662" t="s">
        <v>1234</v>
      </c>
      <c r="J731" s="662" t="s">
        <v>583</v>
      </c>
      <c r="K731" s="662" t="s">
        <v>4304</v>
      </c>
      <c r="L731" s="663">
        <v>0</v>
      </c>
      <c r="M731" s="663">
        <v>0</v>
      </c>
      <c r="N731" s="662">
        <v>6</v>
      </c>
      <c r="O731" s="745">
        <v>2</v>
      </c>
      <c r="P731" s="663">
        <v>0</v>
      </c>
      <c r="Q731" s="678"/>
      <c r="R731" s="662">
        <v>6</v>
      </c>
      <c r="S731" s="678">
        <v>1</v>
      </c>
      <c r="T731" s="745">
        <v>2</v>
      </c>
      <c r="U731" s="701">
        <v>1</v>
      </c>
    </row>
    <row r="732" spans="1:21" ht="14.4" customHeight="1" x14ac:dyDescent="0.3">
      <c r="A732" s="661">
        <v>7</v>
      </c>
      <c r="B732" s="662" t="s">
        <v>2791</v>
      </c>
      <c r="C732" s="662" t="s">
        <v>3130</v>
      </c>
      <c r="D732" s="743" t="s">
        <v>4774</v>
      </c>
      <c r="E732" s="744" t="s">
        <v>3154</v>
      </c>
      <c r="F732" s="662" t="s">
        <v>3125</v>
      </c>
      <c r="G732" s="662" t="s">
        <v>4303</v>
      </c>
      <c r="H732" s="662" t="s">
        <v>545</v>
      </c>
      <c r="I732" s="662" t="s">
        <v>1234</v>
      </c>
      <c r="J732" s="662" t="s">
        <v>583</v>
      </c>
      <c r="K732" s="662" t="s">
        <v>4304</v>
      </c>
      <c r="L732" s="663">
        <v>33.840000000000003</v>
      </c>
      <c r="M732" s="663">
        <v>169.20000000000002</v>
      </c>
      <c r="N732" s="662">
        <v>5</v>
      </c>
      <c r="O732" s="745">
        <v>2</v>
      </c>
      <c r="P732" s="663">
        <v>169.20000000000002</v>
      </c>
      <c r="Q732" s="678">
        <v>1</v>
      </c>
      <c r="R732" s="662">
        <v>5</v>
      </c>
      <c r="S732" s="678">
        <v>1</v>
      </c>
      <c r="T732" s="745">
        <v>2</v>
      </c>
      <c r="U732" s="701">
        <v>1</v>
      </c>
    </row>
    <row r="733" spans="1:21" ht="14.4" customHeight="1" x14ac:dyDescent="0.3">
      <c r="A733" s="661">
        <v>7</v>
      </c>
      <c r="B733" s="662" t="s">
        <v>2791</v>
      </c>
      <c r="C733" s="662" t="s">
        <v>3130</v>
      </c>
      <c r="D733" s="743" t="s">
        <v>4774</v>
      </c>
      <c r="E733" s="744" t="s">
        <v>3154</v>
      </c>
      <c r="F733" s="662" t="s">
        <v>3125</v>
      </c>
      <c r="G733" s="662" t="s">
        <v>4029</v>
      </c>
      <c r="H733" s="662" t="s">
        <v>545</v>
      </c>
      <c r="I733" s="662" t="s">
        <v>4030</v>
      </c>
      <c r="J733" s="662" t="s">
        <v>4031</v>
      </c>
      <c r="K733" s="662" t="s">
        <v>4032</v>
      </c>
      <c r="L733" s="663">
        <v>51.43</v>
      </c>
      <c r="M733" s="663">
        <v>102.86</v>
      </c>
      <c r="N733" s="662">
        <v>2</v>
      </c>
      <c r="O733" s="745">
        <v>0.5</v>
      </c>
      <c r="P733" s="663">
        <v>102.86</v>
      </c>
      <c r="Q733" s="678">
        <v>1</v>
      </c>
      <c r="R733" s="662">
        <v>2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7</v>
      </c>
      <c r="B734" s="662" t="s">
        <v>2791</v>
      </c>
      <c r="C734" s="662" t="s">
        <v>3130</v>
      </c>
      <c r="D734" s="743" t="s">
        <v>4774</v>
      </c>
      <c r="E734" s="744" t="s">
        <v>3154</v>
      </c>
      <c r="F734" s="662" t="s">
        <v>3125</v>
      </c>
      <c r="G734" s="662" t="s">
        <v>4029</v>
      </c>
      <c r="H734" s="662" t="s">
        <v>545</v>
      </c>
      <c r="I734" s="662" t="s">
        <v>4030</v>
      </c>
      <c r="J734" s="662" t="s">
        <v>4031</v>
      </c>
      <c r="K734" s="662" t="s">
        <v>4032</v>
      </c>
      <c r="L734" s="663">
        <v>55.77</v>
      </c>
      <c r="M734" s="663">
        <v>390.39</v>
      </c>
      <c r="N734" s="662">
        <v>7</v>
      </c>
      <c r="O734" s="745">
        <v>1.5</v>
      </c>
      <c r="P734" s="663">
        <v>390.39</v>
      </c>
      <c r="Q734" s="678">
        <v>1</v>
      </c>
      <c r="R734" s="662">
        <v>7</v>
      </c>
      <c r="S734" s="678">
        <v>1</v>
      </c>
      <c r="T734" s="745">
        <v>1.5</v>
      </c>
      <c r="U734" s="701">
        <v>1</v>
      </c>
    </row>
    <row r="735" spans="1:21" ht="14.4" customHeight="1" x14ac:dyDescent="0.3">
      <c r="A735" s="661">
        <v>7</v>
      </c>
      <c r="B735" s="662" t="s">
        <v>2791</v>
      </c>
      <c r="C735" s="662" t="s">
        <v>3130</v>
      </c>
      <c r="D735" s="743" t="s">
        <v>4774</v>
      </c>
      <c r="E735" s="744" t="s">
        <v>3154</v>
      </c>
      <c r="F735" s="662" t="s">
        <v>3125</v>
      </c>
      <c r="G735" s="662" t="s">
        <v>3325</v>
      </c>
      <c r="H735" s="662" t="s">
        <v>545</v>
      </c>
      <c r="I735" s="662" t="s">
        <v>4362</v>
      </c>
      <c r="J735" s="662" t="s">
        <v>3332</v>
      </c>
      <c r="K735" s="662" t="s">
        <v>3330</v>
      </c>
      <c r="L735" s="663">
        <v>154.36000000000001</v>
      </c>
      <c r="M735" s="663">
        <v>308.72000000000003</v>
      </c>
      <c r="N735" s="662">
        <v>2</v>
      </c>
      <c r="O735" s="745">
        <v>0.5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7</v>
      </c>
      <c r="B736" s="662" t="s">
        <v>2791</v>
      </c>
      <c r="C736" s="662" t="s">
        <v>3130</v>
      </c>
      <c r="D736" s="743" t="s">
        <v>4774</v>
      </c>
      <c r="E736" s="744" t="s">
        <v>3154</v>
      </c>
      <c r="F736" s="662" t="s">
        <v>3125</v>
      </c>
      <c r="G736" s="662" t="s">
        <v>3210</v>
      </c>
      <c r="H736" s="662" t="s">
        <v>545</v>
      </c>
      <c r="I736" s="662" t="s">
        <v>956</v>
      </c>
      <c r="J736" s="662" t="s">
        <v>3211</v>
      </c>
      <c r="K736" s="662" t="s">
        <v>3212</v>
      </c>
      <c r="L736" s="663">
        <v>0</v>
      </c>
      <c r="M736" s="663">
        <v>0</v>
      </c>
      <c r="N736" s="662">
        <v>4</v>
      </c>
      <c r="O736" s="745">
        <v>2.5</v>
      </c>
      <c r="P736" s="663">
        <v>0</v>
      </c>
      <c r="Q736" s="678"/>
      <c r="R736" s="662">
        <v>4</v>
      </c>
      <c r="S736" s="678">
        <v>1</v>
      </c>
      <c r="T736" s="745">
        <v>2.5</v>
      </c>
      <c r="U736" s="701">
        <v>1</v>
      </c>
    </row>
    <row r="737" spans="1:21" ht="14.4" customHeight="1" x14ac:dyDescent="0.3">
      <c r="A737" s="661">
        <v>7</v>
      </c>
      <c r="B737" s="662" t="s">
        <v>2791</v>
      </c>
      <c r="C737" s="662" t="s">
        <v>3130</v>
      </c>
      <c r="D737" s="743" t="s">
        <v>4774</v>
      </c>
      <c r="E737" s="744" t="s">
        <v>3154</v>
      </c>
      <c r="F737" s="662" t="s">
        <v>3125</v>
      </c>
      <c r="G737" s="662" t="s">
        <v>3210</v>
      </c>
      <c r="H737" s="662" t="s">
        <v>545</v>
      </c>
      <c r="I737" s="662" t="s">
        <v>960</v>
      </c>
      <c r="J737" s="662" t="s">
        <v>961</v>
      </c>
      <c r="K737" s="662" t="s">
        <v>3416</v>
      </c>
      <c r="L737" s="663">
        <v>0</v>
      </c>
      <c r="M737" s="663">
        <v>0</v>
      </c>
      <c r="N737" s="662">
        <v>11</v>
      </c>
      <c r="O737" s="745">
        <v>5</v>
      </c>
      <c r="P737" s="663">
        <v>0</v>
      </c>
      <c r="Q737" s="678"/>
      <c r="R737" s="662">
        <v>6</v>
      </c>
      <c r="S737" s="678">
        <v>0.54545454545454541</v>
      </c>
      <c r="T737" s="745">
        <v>4</v>
      </c>
      <c r="U737" s="701">
        <v>0.8</v>
      </c>
    </row>
    <row r="738" spans="1:21" ht="14.4" customHeight="1" x14ac:dyDescent="0.3">
      <c r="A738" s="661">
        <v>7</v>
      </c>
      <c r="B738" s="662" t="s">
        <v>2791</v>
      </c>
      <c r="C738" s="662" t="s">
        <v>3130</v>
      </c>
      <c r="D738" s="743" t="s">
        <v>4774</v>
      </c>
      <c r="E738" s="744" t="s">
        <v>3154</v>
      </c>
      <c r="F738" s="662" t="s">
        <v>3125</v>
      </c>
      <c r="G738" s="662" t="s">
        <v>3210</v>
      </c>
      <c r="H738" s="662" t="s">
        <v>545</v>
      </c>
      <c r="I738" s="662" t="s">
        <v>3523</v>
      </c>
      <c r="J738" s="662" t="s">
        <v>961</v>
      </c>
      <c r="K738" s="662" t="s">
        <v>3416</v>
      </c>
      <c r="L738" s="663">
        <v>0</v>
      </c>
      <c r="M738" s="663">
        <v>0</v>
      </c>
      <c r="N738" s="662">
        <v>1</v>
      </c>
      <c r="O738" s="745">
        <v>1</v>
      </c>
      <c r="P738" s="663">
        <v>0</v>
      </c>
      <c r="Q738" s="678"/>
      <c r="R738" s="662">
        <v>1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7</v>
      </c>
      <c r="B739" s="662" t="s">
        <v>2791</v>
      </c>
      <c r="C739" s="662" t="s">
        <v>3130</v>
      </c>
      <c r="D739" s="743" t="s">
        <v>4774</v>
      </c>
      <c r="E739" s="744" t="s">
        <v>3154</v>
      </c>
      <c r="F739" s="662" t="s">
        <v>3125</v>
      </c>
      <c r="G739" s="662" t="s">
        <v>3210</v>
      </c>
      <c r="H739" s="662" t="s">
        <v>545</v>
      </c>
      <c r="I739" s="662" t="s">
        <v>4363</v>
      </c>
      <c r="J739" s="662" t="s">
        <v>961</v>
      </c>
      <c r="K739" s="662" t="s">
        <v>3416</v>
      </c>
      <c r="L739" s="663">
        <v>0</v>
      </c>
      <c r="M739" s="663">
        <v>0</v>
      </c>
      <c r="N739" s="662">
        <v>1</v>
      </c>
      <c r="O739" s="745"/>
      <c r="P739" s="663"/>
      <c r="Q739" s="678"/>
      <c r="R739" s="662"/>
      <c r="S739" s="678">
        <v>0</v>
      </c>
      <c r="T739" s="745"/>
      <c r="U739" s="701"/>
    </row>
    <row r="740" spans="1:21" ht="14.4" customHeight="1" x14ac:dyDescent="0.3">
      <c r="A740" s="661">
        <v>7</v>
      </c>
      <c r="B740" s="662" t="s">
        <v>2791</v>
      </c>
      <c r="C740" s="662" t="s">
        <v>3130</v>
      </c>
      <c r="D740" s="743" t="s">
        <v>4774</v>
      </c>
      <c r="E740" s="744" t="s">
        <v>3154</v>
      </c>
      <c r="F740" s="662" t="s">
        <v>3125</v>
      </c>
      <c r="G740" s="662" t="s">
        <v>3210</v>
      </c>
      <c r="H740" s="662" t="s">
        <v>545</v>
      </c>
      <c r="I740" s="662" t="s">
        <v>4364</v>
      </c>
      <c r="J740" s="662" t="s">
        <v>961</v>
      </c>
      <c r="K740" s="662" t="s">
        <v>4365</v>
      </c>
      <c r="L740" s="663">
        <v>0</v>
      </c>
      <c r="M740" s="663">
        <v>0</v>
      </c>
      <c r="N740" s="662">
        <v>1</v>
      </c>
      <c r="O740" s="745">
        <v>0.5</v>
      </c>
      <c r="P740" s="663">
        <v>0</v>
      </c>
      <c r="Q740" s="678"/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7</v>
      </c>
      <c r="B741" s="662" t="s">
        <v>2791</v>
      </c>
      <c r="C741" s="662" t="s">
        <v>3130</v>
      </c>
      <c r="D741" s="743" t="s">
        <v>4774</v>
      </c>
      <c r="E741" s="744" t="s">
        <v>3154</v>
      </c>
      <c r="F741" s="662" t="s">
        <v>3125</v>
      </c>
      <c r="G741" s="662" t="s">
        <v>3210</v>
      </c>
      <c r="H741" s="662" t="s">
        <v>545</v>
      </c>
      <c r="I741" s="662" t="s">
        <v>4366</v>
      </c>
      <c r="J741" s="662" t="s">
        <v>961</v>
      </c>
      <c r="K741" s="662" t="s">
        <v>4365</v>
      </c>
      <c r="L741" s="663">
        <v>0</v>
      </c>
      <c r="M741" s="663">
        <v>0</v>
      </c>
      <c r="N741" s="662">
        <v>2</v>
      </c>
      <c r="O741" s="745">
        <v>0.5</v>
      </c>
      <c r="P741" s="663">
        <v>0</v>
      </c>
      <c r="Q741" s="678"/>
      <c r="R741" s="662">
        <v>2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7</v>
      </c>
      <c r="B742" s="662" t="s">
        <v>2791</v>
      </c>
      <c r="C742" s="662" t="s">
        <v>3130</v>
      </c>
      <c r="D742" s="743" t="s">
        <v>4774</v>
      </c>
      <c r="E742" s="744" t="s">
        <v>3154</v>
      </c>
      <c r="F742" s="662" t="s">
        <v>3125</v>
      </c>
      <c r="G742" s="662" t="s">
        <v>3863</v>
      </c>
      <c r="H742" s="662" t="s">
        <v>635</v>
      </c>
      <c r="I742" s="662" t="s">
        <v>3864</v>
      </c>
      <c r="J742" s="662" t="s">
        <v>3865</v>
      </c>
      <c r="K742" s="662" t="s">
        <v>3866</v>
      </c>
      <c r="L742" s="663">
        <v>754.04</v>
      </c>
      <c r="M742" s="663">
        <v>43734.32</v>
      </c>
      <c r="N742" s="662">
        <v>58</v>
      </c>
      <c r="O742" s="745">
        <v>13</v>
      </c>
      <c r="P742" s="663">
        <v>39210.080000000002</v>
      </c>
      <c r="Q742" s="678">
        <v>0.89655172413793105</v>
      </c>
      <c r="R742" s="662">
        <v>52</v>
      </c>
      <c r="S742" s="678">
        <v>0.89655172413793105</v>
      </c>
      <c r="T742" s="745">
        <v>12</v>
      </c>
      <c r="U742" s="701">
        <v>0.92307692307692313</v>
      </c>
    </row>
    <row r="743" spans="1:21" ht="14.4" customHeight="1" x14ac:dyDescent="0.3">
      <c r="A743" s="661">
        <v>7</v>
      </c>
      <c r="B743" s="662" t="s">
        <v>2791</v>
      </c>
      <c r="C743" s="662" t="s">
        <v>3130</v>
      </c>
      <c r="D743" s="743" t="s">
        <v>4774</v>
      </c>
      <c r="E743" s="744" t="s">
        <v>3154</v>
      </c>
      <c r="F743" s="662" t="s">
        <v>3125</v>
      </c>
      <c r="G743" s="662" t="s">
        <v>3863</v>
      </c>
      <c r="H743" s="662" t="s">
        <v>635</v>
      </c>
      <c r="I743" s="662" t="s">
        <v>4041</v>
      </c>
      <c r="J743" s="662" t="s">
        <v>3865</v>
      </c>
      <c r="K743" s="662" t="s">
        <v>4042</v>
      </c>
      <c r="L743" s="663">
        <v>1131.06</v>
      </c>
      <c r="M743" s="663">
        <v>131202.96</v>
      </c>
      <c r="N743" s="662">
        <v>116</v>
      </c>
      <c r="O743" s="745">
        <v>18</v>
      </c>
      <c r="P743" s="663">
        <v>124416.6</v>
      </c>
      <c r="Q743" s="678">
        <v>0.94827586206896564</v>
      </c>
      <c r="R743" s="662">
        <v>110</v>
      </c>
      <c r="S743" s="678">
        <v>0.94827586206896552</v>
      </c>
      <c r="T743" s="745">
        <v>17</v>
      </c>
      <c r="U743" s="701">
        <v>0.94444444444444442</v>
      </c>
    </row>
    <row r="744" spans="1:21" ht="14.4" customHeight="1" x14ac:dyDescent="0.3">
      <c r="A744" s="661">
        <v>7</v>
      </c>
      <c r="B744" s="662" t="s">
        <v>2791</v>
      </c>
      <c r="C744" s="662" t="s">
        <v>3130</v>
      </c>
      <c r="D744" s="743" t="s">
        <v>4774</v>
      </c>
      <c r="E744" s="744" t="s">
        <v>3154</v>
      </c>
      <c r="F744" s="662" t="s">
        <v>3125</v>
      </c>
      <c r="G744" s="662" t="s">
        <v>3863</v>
      </c>
      <c r="H744" s="662" t="s">
        <v>635</v>
      </c>
      <c r="I744" s="662" t="s">
        <v>3973</v>
      </c>
      <c r="J744" s="662" t="s">
        <v>3865</v>
      </c>
      <c r="K744" s="662" t="s">
        <v>3974</v>
      </c>
      <c r="L744" s="663">
        <v>1508.08</v>
      </c>
      <c r="M744" s="663">
        <v>72387.839999999982</v>
      </c>
      <c r="N744" s="662">
        <v>48</v>
      </c>
      <c r="O744" s="745">
        <v>10</v>
      </c>
      <c r="P744" s="663">
        <v>51274.719999999987</v>
      </c>
      <c r="Q744" s="678">
        <v>0.70833333333333337</v>
      </c>
      <c r="R744" s="662">
        <v>34</v>
      </c>
      <c r="S744" s="678">
        <v>0.70833333333333337</v>
      </c>
      <c r="T744" s="745">
        <v>7</v>
      </c>
      <c r="U744" s="701">
        <v>0.7</v>
      </c>
    </row>
    <row r="745" spans="1:21" ht="14.4" customHeight="1" x14ac:dyDescent="0.3">
      <c r="A745" s="661">
        <v>7</v>
      </c>
      <c r="B745" s="662" t="s">
        <v>2791</v>
      </c>
      <c r="C745" s="662" t="s">
        <v>3130</v>
      </c>
      <c r="D745" s="743" t="s">
        <v>4774</v>
      </c>
      <c r="E745" s="744" t="s">
        <v>3154</v>
      </c>
      <c r="F745" s="662" t="s">
        <v>3125</v>
      </c>
      <c r="G745" s="662" t="s">
        <v>3863</v>
      </c>
      <c r="H745" s="662" t="s">
        <v>545</v>
      </c>
      <c r="I745" s="662" t="s">
        <v>4367</v>
      </c>
      <c r="J745" s="662" t="s">
        <v>3976</v>
      </c>
      <c r="K745" s="662" t="s">
        <v>3974</v>
      </c>
      <c r="L745" s="663">
        <v>1292.6500000000001</v>
      </c>
      <c r="M745" s="663">
        <v>15511.800000000001</v>
      </c>
      <c r="N745" s="662">
        <v>12</v>
      </c>
      <c r="O745" s="745">
        <v>2</v>
      </c>
      <c r="P745" s="663">
        <v>15511.800000000001</v>
      </c>
      <c r="Q745" s="678">
        <v>1</v>
      </c>
      <c r="R745" s="662">
        <v>12</v>
      </c>
      <c r="S745" s="678">
        <v>1</v>
      </c>
      <c r="T745" s="745">
        <v>2</v>
      </c>
      <c r="U745" s="701">
        <v>1</v>
      </c>
    </row>
    <row r="746" spans="1:21" ht="14.4" customHeight="1" x14ac:dyDescent="0.3">
      <c r="A746" s="661">
        <v>7</v>
      </c>
      <c r="B746" s="662" t="s">
        <v>2791</v>
      </c>
      <c r="C746" s="662" t="s">
        <v>3130</v>
      </c>
      <c r="D746" s="743" t="s">
        <v>4774</v>
      </c>
      <c r="E746" s="744" t="s">
        <v>3154</v>
      </c>
      <c r="F746" s="662" t="s">
        <v>3125</v>
      </c>
      <c r="G746" s="662" t="s">
        <v>3863</v>
      </c>
      <c r="H746" s="662" t="s">
        <v>545</v>
      </c>
      <c r="I746" s="662" t="s">
        <v>3975</v>
      </c>
      <c r="J746" s="662" t="s">
        <v>3976</v>
      </c>
      <c r="K746" s="662" t="s">
        <v>3866</v>
      </c>
      <c r="L746" s="663">
        <v>646.32000000000005</v>
      </c>
      <c r="M746" s="663">
        <v>15511.68</v>
      </c>
      <c r="N746" s="662">
        <v>24</v>
      </c>
      <c r="O746" s="745">
        <v>5</v>
      </c>
      <c r="P746" s="663">
        <v>7755.8400000000011</v>
      </c>
      <c r="Q746" s="678">
        <v>0.50000000000000011</v>
      </c>
      <c r="R746" s="662">
        <v>12</v>
      </c>
      <c r="S746" s="678">
        <v>0.5</v>
      </c>
      <c r="T746" s="745">
        <v>3</v>
      </c>
      <c r="U746" s="701">
        <v>0.6</v>
      </c>
    </row>
    <row r="747" spans="1:21" ht="14.4" customHeight="1" x14ac:dyDescent="0.3">
      <c r="A747" s="661">
        <v>7</v>
      </c>
      <c r="B747" s="662" t="s">
        <v>2791</v>
      </c>
      <c r="C747" s="662" t="s">
        <v>3130</v>
      </c>
      <c r="D747" s="743" t="s">
        <v>4774</v>
      </c>
      <c r="E747" s="744" t="s">
        <v>3154</v>
      </c>
      <c r="F747" s="662" t="s">
        <v>3125</v>
      </c>
      <c r="G747" s="662" t="s">
        <v>3213</v>
      </c>
      <c r="H747" s="662" t="s">
        <v>545</v>
      </c>
      <c r="I747" s="662" t="s">
        <v>3450</v>
      </c>
      <c r="J747" s="662" t="s">
        <v>3215</v>
      </c>
      <c r="K747" s="662" t="s">
        <v>3247</v>
      </c>
      <c r="L747" s="663">
        <v>170.52</v>
      </c>
      <c r="M747" s="663">
        <v>341.04</v>
      </c>
      <c r="N747" s="662">
        <v>2</v>
      </c>
      <c r="O747" s="745">
        <v>0.5</v>
      </c>
      <c r="P747" s="663">
        <v>341.04</v>
      </c>
      <c r="Q747" s="678">
        <v>1</v>
      </c>
      <c r="R747" s="662">
        <v>2</v>
      </c>
      <c r="S747" s="678">
        <v>1</v>
      </c>
      <c r="T747" s="745">
        <v>0.5</v>
      </c>
      <c r="U747" s="701">
        <v>1</v>
      </c>
    </row>
    <row r="748" spans="1:21" ht="14.4" customHeight="1" x14ac:dyDescent="0.3">
      <c r="A748" s="661">
        <v>7</v>
      </c>
      <c r="B748" s="662" t="s">
        <v>2791</v>
      </c>
      <c r="C748" s="662" t="s">
        <v>3130</v>
      </c>
      <c r="D748" s="743" t="s">
        <v>4774</v>
      </c>
      <c r="E748" s="744" t="s">
        <v>3154</v>
      </c>
      <c r="F748" s="662" t="s">
        <v>3125</v>
      </c>
      <c r="G748" s="662" t="s">
        <v>3179</v>
      </c>
      <c r="H748" s="662" t="s">
        <v>635</v>
      </c>
      <c r="I748" s="662" t="s">
        <v>2785</v>
      </c>
      <c r="J748" s="662" t="s">
        <v>2786</v>
      </c>
      <c r="K748" s="662" t="s">
        <v>3116</v>
      </c>
      <c r="L748" s="663">
        <v>138.31</v>
      </c>
      <c r="M748" s="663">
        <v>138.31</v>
      </c>
      <c r="N748" s="662">
        <v>1</v>
      </c>
      <c r="O748" s="745">
        <v>1</v>
      </c>
      <c r="P748" s="663">
        <v>138.31</v>
      </c>
      <c r="Q748" s="678">
        <v>1</v>
      </c>
      <c r="R748" s="662">
        <v>1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7</v>
      </c>
      <c r="B749" s="662" t="s">
        <v>2791</v>
      </c>
      <c r="C749" s="662" t="s">
        <v>3130</v>
      </c>
      <c r="D749" s="743" t="s">
        <v>4774</v>
      </c>
      <c r="E749" s="744" t="s">
        <v>3154</v>
      </c>
      <c r="F749" s="662" t="s">
        <v>3125</v>
      </c>
      <c r="G749" s="662" t="s">
        <v>3179</v>
      </c>
      <c r="H749" s="662" t="s">
        <v>635</v>
      </c>
      <c r="I749" s="662" t="s">
        <v>3691</v>
      </c>
      <c r="J749" s="662" t="s">
        <v>2786</v>
      </c>
      <c r="K749" s="662" t="s">
        <v>3557</v>
      </c>
      <c r="L749" s="663">
        <v>207.45</v>
      </c>
      <c r="M749" s="663">
        <v>622.34999999999991</v>
      </c>
      <c r="N749" s="662">
        <v>3</v>
      </c>
      <c r="O749" s="745">
        <v>2</v>
      </c>
      <c r="P749" s="663">
        <v>414.9</v>
      </c>
      <c r="Q749" s="678">
        <v>0.66666666666666674</v>
      </c>
      <c r="R749" s="662">
        <v>2</v>
      </c>
      <c r="S749" s="678">
        <v>0.66666666666666663</v>
      </c>
      <c r="T749" s="745">
        <v>1.5</v>
      </c>
      <c r="U749" s="701">
        <v>0.75</v>
      </c>
    </row>
    <row r="750" spans="1:21" ht="14.4" customHeight="1" x14ac:dyDescent="0.3">
      <c r="A750" s="661">
        <v>7</v>
      </c>
      <c r="B750" s="662" t="s">
        <v>2791</v>
      </c>
      <c r="C750" s="662" t="s">
        <v>3130</v>
      </c>
      <c r="D750" s="743" t="s">
        <v>4774</v>
      </c>
      <c r="E750" s="744" t="s">
        <v>3154</v>
      </c>
      <c r="F750" s="662" t="s">
        <v>3125</v>
      </c>
      <c r="G750" s="662" t="s">
        <v>3256</v>
      </c>
      <c r="H750" s="662" t="s">
        <v>635</v>
      </c>
      <c r="I750" s="662" t="s">
        <v>2059</v>
      </c>
      <c r="J750" s="662" t="s">
        <v>2060</v>
      </c>
      <c r="K750" s="662" t="s">
        <v>2929</v>
      </c>
      <c r="L750" s="663">
        <v>65.989999999999995</v>
      </c>
      <c r="M750" s="663">
        <v>1121.83</v>
      </c>
      <c r="N750" s="662">
        <v>17</v>
      </c>
      <c r="O750" s="745">
        <v>5</v>
      </c>
      <c r="P750" s="663">
        <v>791.87999999999988</v>
      </c>
      <c r="Q750" s="678">
        <v>0.70588235294117641</v>
      </c>
      <c r="R750" s="662">
        <v>12</v>
      </c>
      <c r="S750" s="678">
        <v>0.70588235294117652</v>
      </c>
      <c r="T750" s="745">
        <v>3</v>
      </c>
      <c r="U750" s="701">
        <v>0.6</v>
      </c>
    </row>
    <row r="751" spans="1:21" ht="14.4" customHeight="1" x14ac:dyDescent="0.3">
      <c r="A751" s="661">
        <v>7</v>
      </c>
      <c r="B751" s="662" t="s">
        <v>2791</v>
      </c>
      <c r="C751" s="662" t="s">
        <v>3130</v>
      </c>
      <c r="D751" s="743" t="s">
        <v>4774</v>
      </c>
      <c r="E751" s="744" t="s">
        <v>3154</v>
      </c>
      <c r="F751" s="662" t="s">
        <v>3125</v>
      </c>
      <c r="G751" s="662" t="s">
        <v>3256</v>
      </c>
      <c r="H751" s="662" t="s">
        <v>635</v>
      </c>
      <c r="I751" s="662" t="s">
        <v>2059</v>
      </c>
      <c r="J751" s="662" t="s">
        <v>2060</v>
      </c>
      <c r="K751" s="662" t="s">
        <v>2929</v>
      </c>
      <c r="L751" s="663">
        <v>42.57</v>
      </c>
      <c r="M751" s="663">
        <v>2085.9300000000003</v>
      </c>
      <c r="N751" s="662">
        <v>49</v>
      </c>
      <c r="O751" s="745">
        <v>10</v>
      </c>
      <c r="P751" s="663">
        <v>1830.5100000000004</v>
      </c>
      <c r="Q751" s="678">
        <v>0.87755102040816335</v>
      </c>
      <c r="R751" s="662">
        <v>43</v>
      </c>
      <c r="S751" s="678">
        <v>0.87755102040816324</v>
      </c>
      <c r="T751" s="745">
        <v>9</v>
      </c>
      <c r="U751" s="701">
        <v>0.9</v>
      </c>
    </row>
    <row r="752" spans="1:21" ht="14.4" customHeight="1" x14ac:dyDescent="0.3">
      <c r="A752" s="661">
        <v>7</v>
      </c>
      <c r="B752" s="662" t="s">
        <v>2791</v>
      </c>
      <c r="C752" s="662" t="s">
        <v>3130</v>
      </c>
      <c r="D752" s="743" t="s">
        <v>4774</v>
      </c>
      <c r="E752" s="744" t="s">
        <v>3154</v>
      </c>
      <c r="F752" s="662" t="s">
        <v>3125</v>
      </c>
      <c r="G752" s="662" t="s">
        <v>3256</v>
      </c>
      <c r="H752" s="662" t="s">
        <v>635</v>
      </c>
      <c r="I752" s="662" t="s">
        <v>2116</v>
      </c>
      <c r="J752" s="662" t="s">
        <v>2117</v>
      </c>
      <c r="K752" s="662" t="s">
        <v>2948</v>
      </c>
      <c r="L752" s="663">
        <v>85.16</v>
      </c>
      <c r="M752" s="663">
        <v>766.43999999999994</v>
      </c>
      <c r="N752" s="662">
        <v>9</v>
      </c>
      <c r="O752" s="745">
        <v>1</v>
      </c>
      <c r="P752" s="663">
        <v>766.43999999999994</v>
      </c>
      <c r="Q752" s="678">
        <v>1</v>
      </c>
      <c r="R752" s="662">
        <v>9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7</v>
      </c>
      <c r="B753" s="662" t="s">
        <v>2791</v>
      </c>
      <c r="C753" s="662" t="s">
        <v>3130</v>
      </c>
      <c r="D753" s="743" t="s">
        <v>4774</v>
      </c>
      <c r="E753" s="744" t="s">
        <v>3154</v>
      </c>
      <c r="F753" s="662" t="s">
        <v>3125</v>
      </c>
      <c r="G753" s="662" t="s">
        <v>3256</v>
      </c>
      <c r="H753" s="662" t="s">
        <v>635</v>
      </c>
      <c r="I753" s="662" t="s">
        <v>2116</v>
      </c>
      <c r="J753" s="662" t="s">
        <v>2117</v>
      </c>
      <c r="K753" s="662" t="s">
        <v>2948</v>
      </c>
      <c r="L753" s="663">
        <v>132</v>
      </c>
      <c r="M753" s="663">
        <v>396</v>
      </c>
      <c r="N753" s="662">
        <v>3</v>
      </c>
      <c r="O753" s="745">
        <v>0.5</v>
      </c>
      <c r="P753" s="663">
        <v>396</v>
      </c>
      <c r="Q753" s="678">
        <v>1</v>
      </c>
      <c r="R753" s="662">
        <v>3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7</v>
      </c>
      <c r="B754" s="662" t="s">
        <v>2791</v>
      </c>
      <c r="C754" s="662" t="s">
        <v>3130</v>
      </c>
      <c r="D754" s="743" t="s">
        <v>4774</v>
      </c>
      <c r="E754" s="744" t="s">
        <v>3154</v>
      </c>
      <c r="F754" s="662" t="s">
        <v>3125</v>
      </c>
      <c r="G754" s="662" t="s">
        <v>3526</v>
      </c>
      <c r="H754" s="662" t="s">
        <v>635</v>
      </c>
      <c r="I754" s="662" t="s">
        <v>4368</v>
      </c>
      <c r="J754" s="662" t="s">
        <v>4369</v>
      </c>
      <c r="K754" s="662" t="s">
        <v>4370</v>
      </c>
      <c r="L754" s="663">
        <v>207.45</v>
      </c>
      <c r="M754" s="663">
        <v>829.8</v>
      </c>
      <c r="N754" s="662">
        <v>4</v>
      </c>
      <c r="O754" s="745">
        <v>1.5</v>
      </c>
      <c r="P754" s="663">
        <v>414.9</v>
      </c>
      <c r="Q754" s="678">
        <v>0.5</v>
      </c>
      <c r="R754" s="662">
        <v>2</v>
      </c>
      <c r="S754" s="678">
        <v>0.5</v>
      </c>
      <c r="T754" s="745">
        <v>1.5</v>
      </c>
      <c r="U754" s="701">
        <v>1</v>
      </c>
    </row>
    <row r="755" spans="1:21" ht="14.4" customHeight="1" x14ac:dyDescent="0.3">
      <c r="A755" s="661">
        <v>7</v>
      </c>
      <c r="B755" s="662" t="s">
        <v>2791</v>
      </c>
      <c r="C755" s="662" t="s">
        <v>3130</v>
      </c>
      <c r="D755" s="743" t="s">
        <v>4774</v>
      </c>
      <c r="E755" s="744" t="s">
        <v>3154</v>
      </c>
      <c r="F755" s="662" t="s">
        <v>3125</v>
      </c>
      <c r="G755" s="662" t="s">
        <v>3417</v>
      </c>
      <c r="H755" s="662" t="s">
        <v>545</v>
      </c>
      <c r="I755" s="662" t="s">
        <v>4045</v>
      </c>
      <c r="J755" s="662" t="s">
        <v>3419</v>
      </c>
      <c r="K755" s="662" t="s">
        <v>4046</v>
      </c>
      <c r="L755" s="663">
        <v>0</v>
      </c>
      <c r="M755" s="663">
        <v>0</v>
      </c>
      <c r="N755" s="662">
        <v>2</v>
      </c>
      <c r="O755" s="745">
        <v>0.5</v>
      </c>
      <c r="P755" s="663">
        <v>0</v>
      </c>
      <c r="Q755" s="678"/>
      <c r="R755" s="662">
        <v>2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7</v>
      </c>
      <c r="B756" s="662" t="s">
        <v>2791</v>
      </c>
      <c r="C756" s="662" t="s">
        <v>3130</v>
      </c>
      <c r="D756" s="743" t="s">
        <v>4774</v>
      </c>
      <c r="E756" s="744" t="s">
        <v>3154</v>
      </c>
      <c r="F756" s="662" t="s">
        <v>3125</v>
      </c>
      <c r="G756" s="662" t="s">
        <v>3417</v>
      </c>
      <c r="H756" s="662" t="s">
        <v>545</v>
      </c>
      <c r="I756" s="662" t="s">
        <v>4047</v>
      </c>
      <c r="J756" s="662" t="s">
        <v>3419</v>
      </c>
      <c r="K756" s="662" t="s">
        <v>4046</v>
      </c>
      <c r="L756" s="663">
        <v>140.94999999999999</v>
      </c>
      <c r="M756" s="663">
        <v>563.79999999999995</v>
      </c>
      <c r="N756" s="662">
        <v>4</v>
      </c>
      <c r="O756" s="745">
        <v>0.5</v>
      </c>
      <c r="P756" s="663">
        <v>422.84999999999997</v>
      </c>
      <c r="Q756" s="678">
        <v>0.75</v>
      </c>
      <c r="R756" s="662">
        <v>3</v>
      </c>
      <c r="S756" s="678">
        <v>0.75</v>
      </c>
      <c r="T756" s="745">
        <v>0.25</v>
      </c>
      <c r="U756" s="701">
        <v>0.5</v>
      </c>
    </row>
    <row r="757" spans="1:21" ht="14.4" customHeight="1" x14ac:dyDescent="0.3">
      <c r="A757" s="661">
        <v>7</v>
      </c>
      <c r="B757" s="662" t="s">
        <v>2791</v>
      </c>
      <c r="C757" s="662" t="s">
        <v>3130</v>
      </c>
      <c r="D757" s="743" t="s">
        <v>4774</v>
      </c>
      <c r="E757" s="744" t="s">
        <v>3154</v>
      </c>
      <c r="F757" s="662" t="s">
        <v>3125</v>
      </c>
      <c r="G757" s="662" t="s">
        <v>3417</v>
      </c>
      <c r="H757" s="662" t="s">
        <v>545</v>
      </c>
      <c r="I757" s="662" t="s">
        <v>3977</v>
      </c>
      <c r="J757" s="662" t="s">
        <v>3419</v>
      </c>
      <c r="K757" s="662" t="s">
        <v>3978</v>
      </c>
      <c r="L757" s="663">
        <v>211.42</v>
      </c>
      <c r="M757" s="663">
        <v>1479.94</v>
      </c>
      <c r="N757" s="662">
        <v>7</v>
      </c>
      <c r="O757" s="745">
        <v>3</v>
      </c>
      <c r="P757" s="663">
        <v>211.42</v>
      </c>
      <c r="Q757" s="678">
        <v>0.14285714285714285</v>
      </c>
      <c r="R757" s="662">
        <v>1</v>
      </c>
      <c r="S757" s="678">
        <v>0.14285714285714285</v>
      </c>
      <c r="T757" s="745">
        <v>1</v>
      </c>
      <c r="U757" s="701">
        <v>0.33333333333333331</v>
      </c>
    </row>
    <row r="758" spans="1:21" ht="14.4" customHeight="1" x14ac:dyDescent="0.3">
      <c r="A758" s="661">
        <v>7</v>
      </c>
      <c r="B758" s="662" t="s">
        <v>2791</v>
      </c>
      <c r="C758" s="662" t="s">
        <v>3130</v>
      </c>
      <c r="D758" s="743" t="s">
        <v>4774</v>
      </c>
      <c r="E758" s="744" t="s">
        <v>3154</v>
      </c>
      <c r="F758" s="662" t="s">
        <v>3125</v>
      </c>
      <c r="G758" s="662" t="s">
        <v>3417</v>
      </c>
      <c r="H758" s="662" t="s">
        <v>545</v>
      </c>
      <c r="I758" s="662" t="s">
        <v>3421</v>
      </c>
      <c r="J758" s="662" t="s">
        <v>3419</v>
      </c>
      <c r="K758" s="662" t="s">
        <v>3420</v>
      </c>
      <c r="L758" s="663">
        <v>281.88</v>
      </c>
      <c r="M758" s="663">
        <v>845.64</v>
      </c>
      <c r="N758" s="662">
        <v>3</v>
      </c>
      <c r="O758" s="745">
        <v>0.5</v>
      </c>
      <c r="P758" s="663">
        <v>845.64</v>
      </c>
      <c r="Q758" s="678">
        <v>1</v>
      </c>
      <c r="R758" s="662">
        <v>3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7</v>
      </c>
      <c r="B759" s="662" t="s">
        <v>2791</v>
      </c>
      <c r="C759" s="662" t="s">
        <v>3130</v>
      </c>
      <c r="D759" s="743" t="s">
        <v>4774</v>
      </c>
      <c r="E759" s="744" t="s">
        <v>3154</v>
      </c>
      <c r="F759" s="662" t="s">
        <v>3125</v>
      </c>
      <c r="G759" s="662" t="s">
        <v>3417</v>
      </c>
      <c r="H759" s="662" t="s">
        <v>545</v>
      </c>
      <c r="I759" s="662" t="s">
        <v>4371</v>
      </c>
      <c r="J759" s="662" t="s">
        <v>3419</v>
      </c>
      <c r="K759" s="662" t="s">
        <v>4372</v>
      </c>
      <c r="L759" s="663">
        <v>0</v>
      </c>
      <c r="M759" s="663">
        <v>0</v>
      </c>
      <c r="N759" s="662">
        <v>3</v>
      </c>
      <c r="O759" s="745">
        <v>0.5</v>
      </c>
      <c r="P759" s="663">
        <v>0</v>
      </c>
      <c r="Q759" s="678"/>
      <c r="R759" s="662">
        <v>3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7</v>
      </c>
      <c r="B760" s="662" t="s">
        <v>2791</v>
      </c>
      <c r="C760" s="662" t="s">
        <v>3130</v>
      </c>
      <c r="D760" s="743" t="s">
        <v>4774</v>
      </c>
      <c r="E760" s="744" t="s">
        <v>3154</v>
      </c>
      <c r="F760" s="662" t="s">
        <v>3125</v>
      </c>
      <c r="G760" s="662" t="s">
        <v>3374</v>
      </c>
      <c r="H760" s="662" t="s">
        <v>545</v>
      </c>
      <c r="I760" s="662" t="s">
        <v>612</v>
      </c>
      <c r="J760" s="662" t="s">
        <v>613</v>
      </c>
      <c r="K760" s="662" t="s">
        <v>4373</v>
      </c>
      <c r="L760" s="663">
        <v>78.03</v>
      </c>
      <c r="M760" s="663">
        <v>156.06</v>
      </c>
      <c r="N760" s="662">
        <v>2</v>
      </c>
      <c r="O760" s="745">
        <v>0.5</v>
      </c>
      <c r="P760" s="663">
        <v>156.06</v>
      </c>
      <c r="Q760" s="678">
        <v>1</v>
      </c>
      <c r="R760" s="662">
        <v>2</v>
      </c>
      <c r="S760" s="678">
        <v>1</v>
      </c>
      <c r="T760" s="745">
        <v>0.5</v>
      </c>
      <c r="U760" s="701">
        <v>1</v>
      </c>
    </row>
    <row r="761" spans="1:21" ht="14.4" customHeight="1" x14ac:dyDescent="0.3">
      <c r="A761" s="661">
        <v>7</v>
      </c>
      <c r="B761" s="662" t="s">
        <v>2791</v>
      </c>
      <c r="C761" s="662" t="s">
        <v>3130</v>
      </c>
      <c r="D761" s="743" t="s">
        <v>4774</v>
      </c>
      <c r="E761" s="744" t="s">
        <v>3154</v>
      </c>
      <c r="F761" s="662" t="s">
        <v>3125</v>
      </c>
      <c r="G761" s="662" t="s">
        <v>3374</v>
      </c>
      <c r="H761" s="662" t="s">
        <v>545</v>
      </c>
      <c r="I761" s="662" t="s">
        <v>4374</v>
      </c>
      <c r="J761" s="662" t="s">
        <v>2783</v>
      </c>
      <c r="K761" s="662" t="s">
        <v>4375</v>
      </c>
      <c r="L761" s="663">
        <v>0</v>
      </c>
      <c r="M761" s="663">
        <v>0</v>
      </c>
      <c r="N761" s="662">
        <v>2</v>
      </c>
      <c r="O761" s="745">
        <v>1</v>
      </c>
      <c r="P761" s="663">
        <v>0</v>
      </c>
      <c r="Q761" s="678"/>
      <c r="R761" s="662">
        <v>1</v>
      </c>
      <c r="S761" s="678">
        <v>0.5</v>
      </c>
      <c r="T761" s="745">
        <v>0.5</v>
      </c>
      <c r="U761" s="701">
        <v>0.5</v>
      </c>
    </row>
    <row r="762" spans="1:21" ht="14.4" customHeight="1" x14ac:dyDescent="0.3">
      <c r="A762" s="661">
        <v>7</v>
      </c>
      <c r="B762" s="662" t="s">
        <v>2791</v>
      </c>
      <c r="C762" s="662" t="s">
        <v>3130</v>
      </c>
      <c r="D762" s="743" t="s">
        <v>4774</v>
      </c>
      <c r="E762" s="744" t="s">
        <v>3154</v>
      </c>
      <c r="F762" s="662" t="s">
        <v>3125</v>
      </c>
      <c r="G762" s="662" t="s">
        <v>3374</v>
      </c>
      <c r="H762" s="662" t="s">
        <v>545</v>
      </c>
      <c r="I762" s="662" t="s">
        <v>4376</v>
      </c>
      <c r="J762" s="662" t="s">
        <v>2783</v>
      </c>
      <c r="K762" s="662" t="s">
        <v>4377</v>
      </c>
      <c r="L762" s="663">
        <v>0</v>
      </c>
      <c r="M762" s="663">
        <v>0</v>
      </c>
      <c r="N762" s="662">
        <v>3</v>
      </c>
      <c r="O762" s="745">
        <v>1</v>
      </c>
      <c r="P762" s="663">
        <v>0</v>
      </c>
      <c r="Q762" s="678"/>
      <c r="R762" s="662">
        <v>2</v>
      </c>
      <c r="S762" s="678">
        <v>0.66666666666666663</v>
      </c>
      <c r="T762" s="745">
        <v>0.5</v>
      </c>
      <c r="U762" s="701">
        <v>0.5</v>
      </c>
    </row>
    <row r="763" spans="1:21" ht="14.4" customHeight="1" x14ac:dyDescent="0.3">
      <c r="A763" s="661">
        <v>7</v>
      </c>
      <c r="B763" s="662" t="s">
        <v>2791</v>
      </c>
      <c r="C763" s="662" t="s">
        <v>3130</v>
      </c>
      <c r="D763" s="743" t="s">
        <v>4774</v>
      </c>
      <c r="E763" s="744" t="s">
        <v>3154</v>
      </c>
      <c r="F763" s="662" t="s">
        <v>3125</v>
      </c>
      <c r="G763" s="662" t="s">
        <v>3258</v>
      </c>
      <c r="H763" s="662" t="s">
        <v>545</v>
      </c>
      <c r="I763" s="662" t="s">
        <v>4378</v>
      </c>
      <c r="J763" s="662" t="s">
        <v>1797</v>
      </c>
      <c r="K763" s="662" t="s">
        <v>3260</v>
      </c>
      <c r="L763" s="663">
        <v>91.11</v>
      </c>
      <c r="M763" s="663">
        <v>273.33</v>
      </c>
      <c r="N763" s="662">
        <v>3</v>
      </c>
      <c r="O763" s="745">
        <v>0.5</v>
      </c>
      <c r="P763" s="663">
        <v>273.33</v>
      </c>
      <c r="Q763" s="678">
        <v>1</v>
      </c>
      <c r="R763" s="662">
        <v>3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7</v>
      </c>
      <c r="B764" s="662" t="s">
        <v>2791</v>
      </c>
      <c r="C764" s="662" t="s">
        <v>3130</v>
      </c>
      <c r="D764" s="743" t="s">
        <v>4774</v>
      </c>
      <c r="E764" s="744" t="s">
        <v>3154</v>
      </c>
      <c r="F764" s="662" t="s">
        <v>3125</v>
      </c>
      <c r="G764" s="662" t="s">
        <v>3263</v>
      </c>
      <c r="H764" s="662" t="s">
        <v>545</v>
      </c>
      <c r="I764" s="662" t="s">
        <v>3264</v>
      </c>
      <c r="J764" s="662" t="s">
        <v>3265</v>
      </c>
      <c r="K764" s="662" t="s">
        <v>3266</v>
      </c>
      <c r="L764" s="663">
        <v>29.13</v>
      </c>
      <c r="M764" s="663">
        <v>436.95</v>
      </c>
      <c r="N764" s="662">
        <v>15</v>
      </c>
      <c r="O764" s="745">
        <v>2.5</v>
      </c>
      <c r="P764" s="663">
        <v>87.39</v>
      </c>
      <c r="Q764" s="678">
        <v>0.2</v>
      </c>
      <c r="R764" s="662">
        <v>3</v>
      </c>
      <c r="S764" s="678">
        <v>0.2</v>
      </c>
      <c r="T764" s="745">
        <v>0.5</v>
      </c>
      <c r="U764" s="701">
        <v>0.2</v>
      </c>
    </row>
    <row r="765" spans="1:21" ht="14.4" customHeight="1" x14ac:dyDescent="0.3">
      <c r="A765" s="661">
        <v>7</v>
      </c>
      <c r="B765" s="662" t="s">
        <v>2791</v>
      </c>
      <c r="C765" s="662" t="s">
        <v>3130</v>
      </c>
      <c r="D765" s="743" t="s">
        <v>4774</v>
      </c>
      <c r="E765" s="744" t="s">
        <v>3154</v>
      </c>
      <c r="F765" s="662" t="s">
        <v>3125</v>
      </c>
      <c r="G765" s="662" t="s">
        <v>3263</v>
      </c>
      <c r="H765" s="662" t="s">
        <v>545</v>
      </c>
      <c r="I765" s="662" t="s">
        <v>3264</v>
      </c>
      <c r="J765" s="662" t="s">
        <v>3265</v>
      </c>
      <c r="K765" s="662" t="s">
        <v>3266</v>
      </c>
      <c r="L765" s="663">
        <v>24.68</v>
      </c>
      <c r="M765" s="663">
        <v>345.52</v>
      </c>
      <c r="N765" s="662">
        <v>14</v>
      </c>
      <c r="O765" s="745">
        <v>4</v>
      </c>
      <c r="P765" s="663">
        <v>246.79999999999998</v>
      </c>
      <c r="Q765" s="678">
        <v>0.7142857142857143</v>
      </c>
      <c r="R765" s="662">
        <v>10</v>
      </c>
      <c r="S765" s="678">
        <v>0.7142857142857143</v>
      </c>
      <c r="T765" s="745">
        <v>3</v>
      </c>
      <c r="U765" s="701">
        <v>0.75</v>
      </c>
    </row>
    <row r="766" spans="1:21" ht="14.4" customHeight="1" x14ac:dyDescent="0.3">
      <c r="A766" s="661">
        <v>7</v>
      </c>
      <c r="B766" s="662" t="s">
        <v>2791</v>
      </c>
      <c r="C766" s="662" t="s">
        <v>3130</v>
      </c>
      <c r="D766" s="743" t="s">
        <v>4774</v>
      </c>
      <c r="E766" s="744" t="s">
        <v>3154</v>
      </c>
      <c r="F766" s="662" t="s">
        <v>3125</v>
      </c>
      <c r="G766" s="662" t="s">
        <v>3263</v>
      </c>
      <c r="H766" s="662" t="s">
        <v>545</v>
      </c>
      <c r="I766" s="662" t="s">
        <v>3980</v>
      </c>
      <c r="J766" s="662" t="s">
        <v>3981</v>
      </c>
      <c r="K766" s="662" t="s">
        <v>3982</v>
      </c>
      <c r="L766" s="663">
        <v>74.06</v>
      </c>
      <c r="M766" s="663">
        <v>1777.4400000000003</v>
      </c>
      <c r="N766" s="662">
        <v>24</v>
      </c>
      <c r="O766" s="745">
        <v>7</v>
      </c>
      <c r="P766" s="663">
        <v>1555.2600000000002</v>
      </c>
      <c r="Q766" s="678">
        <v>0.875</v>
      </c>
      <c r="R766" s="662">
        <v>21</v>
      </c>
      <c r="S766" s="678">
        <v>0.875</v>
      </c>
      <c r="T766" s="745">
        <v>6.5</v>
      </c>
      <c r="U766" s="701">
        <v>0.9285714285714286</v>
      </c>
    </row>
    <row r="767" spans="1:21" ht="14.4" customHeight="1" x14ac:dyDescent="0.3">
      <c r="A767" s="661">
        <v>7</v>
      </c>
      <c r="B767" s="662" t="s">
        <v>2791</v>
      </c>
      <c r="C767" s="662" t="s">
        <v>3130</v>
      </c>
      <c r="D767" s="743" t="s">
        <v>4774</v>
      </c>
      <c r="E767" s="744" t="s">
        <v>3154</v>
      </c>
      <c r="F767" s="662" t="s">
        <v>3125</v>
      </c>
      <c r="G767" s="662" t="s">
        <v>3263</v>
      </c>
      <c r="H767" s="662" t="s">
        <v>545</v>
      </c>
      <c r="I767" s="662" t="s">
        <v>3980</v>
      </c>
      <c r="J767" s="662" t="s">
        <v>3981</v>
      </c>
      <c r="K767" s="662" t="s">
        <v>3982</v>
      </c>
      <c r="L767" s="663">
        <v>80.319999999999993</v>
      </c>
      <c r="M767" s="663">
        <v>2088.3199999999997</v>
      </c>
      <c r="N767" s="662">
        <v>26</v>
      </c>
      <c r="O767" s="745">
        <v>5</v>
      </c>
      <c r="P767" s="663">
        <v>883.52</v>
      </c>
      <c r="Q767" s="678">
        <v>0.42307692307692313</v>
      </c>
      <c r="R767" s="662">
        <v>11</v>
      </c>
      <c r="S767" s="678">
        <v>0.42307692307692307</v>
      </c>
      <c r="T767" s="745">
        <v>1.5</v>
      </c>
      <c r="U767" s="701">
        <v>0.3</v>
      </c>
    </row>
    <row r="768" spans="1:21" ht="14.4" customHeight="1" x14ac:dyDescent="0.3">
      <c r="A768" s="661">
        <v>7</v>
      </c>
      <c r="B768" s="662" t="s">
        <v>2791</v>
      </c>
      <c r="C768" s="662" t="s">
        <v>3130</v>
      </c>
      <c r="D768" s="743" t="s">
        <v>4774</v>
      </c>
      <c r="E768" s="744" t="s">
        <v>3154</v>
      </c>
      <c r="F768" s="662" t="s">
        <v>3125</v>
      </c>
      <c r="G768" s="662" t="s">
        <v>4379</v>
      </c>
      <c r="H768" s="662" t="s">
        <v>545</v>
      </c>
      <c r="I768" s="662" t="s">
        <v>4380</v>
      </c>
      <c r="J768" s="662" t="s">
        <v>4381</v>
      </c>
      <c r="K768" s="662" t="s">
        <v>4382</v>
      </c>
      <c r="L768" s="663">
        <v>0</v>
      </c>
      <c r="M768" s="663">
        <v>0</v>
      </c>
      <c r="N768" s="662">
        <v>1</v>
      </c>
      <c r="O768" s="745">
        <v>0.5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7</v>
      </c>
      <c r="B769" s="662" t="s">
        <v>2791</v>
      </c>
      <c r="C769" s="662" t="s">
        <v>3130</v>
      </c>
      <c r="D769" s="743" t="s">
        <v>4774</v>
      </c>
      <c r="E769" s="744" t="s">
        <v>3154</v>
      </c>
      <c r="F769" s="662" t="s">
        <v>3125</v>
      </c>
      <c r="G769" s="662" t="s">
        <v>4383</v>
      </c>
      <c r="H769" s="662" t="s">
        <v>545</v>
      </c>
      <c r="I769" s="662" t="s">
        <v>973</v>
      </c>
      <c r="J769" s="662" t="s">
        <v>1098</v>
      </c>
      <c r="K769" s="662" t="s">
        <v>4384</v>
      </c>
      <c r="L769" s="663">
        <v>37.520000000000003</v>
      </c>
      <c r="M769" s="663">
        <v>75.040000000000006</v>
      </c>
      <c r="N769" s="662">
        <v>2</v>
      </c>
      <c r="O769" s="745">
        <v>0.5</v>
      </c>
      <c r="P769" s="663">
        <v>75.040000000000006</v>
      </c>
      <c r="Q769" s="678">
        <v>1</v>
      </c>
      <c r="R769" s="662">
        <v>2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7</v>
      </c>
      <c r="B770" s="662" t="s">
        <v>2791</v>
      </c>
      <c r="C770" s="662" t="s">
        <v>3130</v>
      </c>
      <c r="D770" s="743" t="s">
        <v>4774</v>
      </c>
      <c r="E770" s="744" t="s">
        <v>3154</v>
      </c>
      <c r="F770" s="662" t="s">
        <v>3125</v>
      </c>
      <c r="G770" s="662" t="s">
        <v>4048</v>
      </c>
      <c r="H770" s="662" t="s">
        <v>635</v>
      </c>
      <c r="I770" s="662" t="s">
        <v>4315</v>
      </c>
      <c r="J770" s="662" t="s">
        <v>4316</v>
      </c>
      <c r="K770" s="662" t="s">
        <v>2929</v>
      </c>
      <c r="L770" s="663">
        <v>85.16</v>
      </c>
      <c r="M770" s="663">
        <v>255.48</v>
      </c>
      <c r="N770" s="662">
        <v>3</v>
      </c>
      <c r="O770" s="745">
        <v>0.5</v>
      </c>
      <c r="P770" s="663">
        <v>255.48</v>
      </c>
      <c r="Q770" s="678">
        <v>1</v>
      </c>
      <c r="R770" s="662">
        <v>3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7</v>
      </c>
      <c r="B771" s="662" t="s">
        <v>2791</v>
      </c>
      <c r="C771" s="662" t="s">
        <v>3130</v>
      </c>
      <c r="D771" s="743" t="s">
        <v>4774</v>
      </c>
      <c r="E771" s="744" t="s">
        <v>3154</v>
      </c>
      <c r="F771" s="662" t="s">
        <v>3125</v>
      </c>
      <c r="G771" s="662" t="s">
        <v>4048</v>
      </c>
      <c r="H771" s="662" t="s">
        <v>635</v>
      </c>
      <c r="I771" s="662" t="s">
        <v>4315</v>
      </c>
      <c r="J771" s="662" t="s">
        <v>4316</v>
      </c>
      <c r="K771" s="662" t="s">
        <v>2929</v>
      </c>
      <c r="L771" s="663">
        <v>132</v>
      </c>
      <c r="M771" s="663">
        <v>396</v>
      </c>
      <c r="N771" s="662">
        <v>3</v>
      </c>
      <c r="O771" s="745">
        <v>0.5</v>
      </c>
      <c r="P771" s="663">
        <v>396</v>
      </c>
      <c r="Q771" s="678">
        <v>1</v>
      </c>
      <c r="R771" s="662">
        <v>3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7</v>
      </c>
      <c r="B772" s="662" t="s">
        <v>2791</v>
      </c>
      <c r="C772" s="662" t="s">
        <v>3130</v>
      </c>
      <c r="D772" s="743" t="s">
        <v>4774</v>
      </c>
      <c r="E772" s="744" t="s">
        <v>3154</v>
      </c>
      <c r="F772" s="662" t="s">
        <v>3125</v>
      </c>
      <c r="G772" s="662" t="s">
        <v>4385</v>
      </c>
      <c r="H772" s="662" t="s">
        <v>545</v>
      </c>
      <c r="I772" s="662" t="s">
        <v>4386</v>
      </c>
      <c r="J772" s="662" t="s">
        <v>4387</v>
      </c>
      <c r="K772" s="662" t="s">
        <v>4388</v>
      </c>
      <c r="L772" s="663">
        <v>79.33</v>
      </c>
      <c r="M772" s="663">
        <v>79.33</v>
      </c>
      <c r="N772" s="662">
        <v>1</v>
      </c>
      <c r="O772" s="745">
        <v>1</v>
      </c>
      <c r="P772" s="663">
        <v>79.33</v>
      </c>
      <c r="Q772" s="678">
        <v>1</v>
      </c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7</v>
      </c>
      <c r="B773" s="662" t="s">
        <v>2791</v>
      </c>
      <c r="C773" s="662" t="s">
        <v>3130</v>
      </c>
      <c r="D773" s="743" t="s">
        <v>4774</v>
      </c>
      <c r="E773" s="744" t="s">
        <v>3154</v>
      </c>
      <c r="F773" s="662" t="s">
        <v>3125</v>
      </c>
      <c r="G773" s="662" t="s">
        <v>3867</v>
      </c>
      <c r="H773" s="662" t="s">
        <v>545</v>
      </c>
      <c r="I773" s="662" t="s">
        <v>3983</v>
      </c>
      <c r="J773" s="662" t="s">
        <v>3877</v>
      </c>
      <c r="K773" s="662" t="s">
        <v>3984</v>
      </c>
      <c r="L773" s="663">
        <v>232.68</v>
      </c>
      <c r="M773" s="663">
        <v>2326.8000000000002</v>
      </c>
      <c r="N773" s="662">
        <v>10</v>
      </c>
      <c r="O773" s="745">
        <v>2</v>
      </c>
      <c r="P773" s="663">
        <v>2326.8000000000002</v>
      </c>
      <c r="Q773" s="678">
        <v>1</v>
      </c>
      <c r="R773" s="662">
        <v>10</v>
      </c>
      <c r="S773" s="678">
        <v>1</v>
      </c>
      <c r="T773" s="745">
        <v>2</v>
      </c>
      <c r="U773" s="701">
        <v>1</v>
      </c>
    </row>
    <row r="774" spans="1:21" ht="14.4" customHeight="1" x14ac:dyDescent="0.3">
      <c r="A774" s="661">
        <v>7</v>
      </c>
      <c r="B774" s="662" t="s">
        <v>2791</v>
      </c>
      <c r="C774" s="662" t="s">
        <v>3130</v>
      </c>
      <c r="D774" s="743" t="s">
        <v>4774</v>
      </c>
      <c r="E774" s="744" t="s">
        <v>3154</v>
      </c>
      <c r="F774" s="662" t="s">
        <v>3125</v>
      </c>
      <c r="G774" s="662" t="s">
        <v>3867</v>
      </c>
      <c r="H774" s="662" t="s">
        <v>545</v>
      </c>
      <c r="I774" s="662" t="s">
        <v>4052</v>
      </c>
      <c r="J774" s="662" t="s">
        <v>3869</v>
      </c>
      <c r="K774" s="662" t="s">
        <v>4053</v>
      </c>
      <c r="L774" s="663">
        <v>969.48</v>
      </c>
      <c r="M774" s="663">
        <v>1938.96</v>
      </c>
      <c r="N774" s="662">
        <v>2</v>
      </c>
      <c r="O774" s="745">
        <v>1</v>
      </c>
      <c r="P774" s="663">
        <v>1938.96</v>
      </c>
      <c r="Q774" s="678">
        <v>1</v>
      </c>
      <c r="R774" s="662">
        <v>2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7</v>
      </c>
      <c r="B775" s="662" t="s">
        <v>2791</v>
      </c>
      <c r="C775" s="662" t="s">
        <v>3130</v>
      </c>
      <c r="D775" s="743" t="s">
        <v>4774</v>
      </c>
      <c r="E775" s="744" t="s">
        <v>3154</v>
      </c>
      <c r="F775" s="662" t="s">
        <v>3125</v>
      </c>
      <c r="G775" s="662" t="s">
        <v>3867</v>
      </c>
      <c r="H775" s="662" t="s">
        <v>545</v>
      </c>
      <c r="I775" s="662" t="s">
        <v>3868</v>
      </c>
      <c r="J775" s="662" t="s">
        <v>3869</v>
      </c>
      <c r="K775" s="662" t="s">
        <v>3870</v>
      </c>
      <c r="L775" s="663">
        <v>1454.23</v>
      </c>
      <c r="M775" s="663">
        <v>13088.070000000002</v>
      </c>
      <c r="N775" s="662">
        <v>9</v>
      </c>
      <c r="O775" s="745">
        <v>2</v>
      </c>
      <c r="P775" s="663">
        <v>13088.070000000002</v>
      </c>
      <c r="Q775" s="678">
        <v>1</v>
      </c>
      <c r="R775" s="662">
        <v>9</v>
      </c>
      <c r="S775" s="678">
        <v>1</v>
      </c>
      <c r="T775" s="745">
        <v>2</v>
      </c>
      <c r="U775" s="701">
        <v>1</v>
      </c>
    </row>
    <row r="776" spans="1:21" ht="14.4" customHeight="1" x14ac:dyDescent="0.3">
      <c r="A776" s="661">
        <v>7</v>
      </c>
      <c r="B776" s="662" t="s">
        <v>2791</v>
      </c>
      <c r="C776" s="662" t="s">
        <v>3130</v>
      </c>
      <c r="D776" s="743" t="s">
        <v>4774</v>
      </c>
      <c r="E776" s="744" t="s">
        <v>3154</v>
      </c>
      <c r="F776" s="662" t="s">
        <v>3125</v>
      </c>
      <c r="G776" s="662" t="s">
        <v>3867</v>
      </c>
      <c r="H776" s="662" t="s">
        <v>545</v>
      </c>
      <c r="I776" s="662" t="s">
        <v>3871</v>
      </c>
      <c r="J776" s="662" t="s">
        <v>3869</v>
      </c>
      <c r="K776" s="662" t="s">
        <v>3872</v>
      </c>
      <c r="L776" s="663">
        <v>1938.97</v>
      </c>
      <c r="M776" s="663">
        <v>34901.46</v>
      </c>
      <c r="N776" s="662">
        <v>18</v>
      </c>
      <c r="O776" s="745">
        <v>3</v>
      </c>
      <c r="P776" s="663">
        <v>23267.64</v>
      </c>
      <c r="Q776" s="678">
        <v>0.66666666666666663</v>
      </c>
      <c r="R776" s="662">
        <v>12</v>
      </c>
      <c r="S776" s="678">
        <v>0.66666666666666663</v>
      </c>
      <c r="T776" s="745">
        <v>2</v>
      </c>
      <c r="U776" s="701">
        <v>0.66666666666666663</v>
      </c>
    </row>
    <row r="777" spans="1:21" ht="14.4" customHeight="1" x14ac:dyDescent="0.3">
      <c r="A777" s="661">
        <v>7</v>
      </c>
      <c r="B777" s="662" t="s">
        <v>2791</v>
      </c>
      <c r="C777" s="662" t="s">
        <v>3130</v>
      </c>
      <c r="D777" s="743" t="s">
        <v>4774</v>
      </c>
      <c r="E777" s="744" t="s">
        <v>3154</v>
      </c>
      <c r="F777" s="662" t="s">
        <v>3125</v>
      </c>
      <c r="G777" s="662" t="s">
        <v>3867</v>
      </c>
      <c r="H777" s="662" t="s">
        <v>545</v>
      </c>
      <c r="I777" s="662" t="s">
        <v>3873</v>
      </c>
      <c r="J777" s="662" t="s">
        <v>3874</v>
      </c>
      <c r="K777" s="662" t="s">
        <v>3875</v>
      </c>
      <c r="L777" s="663">
        <v>5322.08</v>
      </c>
      <c r="M777" s="663">
        <v>143696.16</v>
      </c>
      <c r="N777" s="662">
        <v>27</v>
      </c>
      <c r="O777" s="745">
        <v>8</v>
      </c>
      <c r="P777" s="663">
        <v>143696.16</v>
      </c>
      <c r="Q777" s="678">
        <v>1</v>
      </c>
      <c r="R777" s="662">
        <v>27</v>
      </c>
      <c r="S777" s="678">
        <v>1</v>
      </c>
      <c r="T777" s="745">
        <v>8</v>
      </c>
      <c r="U777" s="701">
        <v>1</v>
      </c>
    </row>
    <row r="778" spans="1:21" ht="14.4" customHeight="1" x14ac:dyDescent="0.3">
      <c r="A778" s="661">
        <v>7</v>
      </c>
      <c r="B778" s="662" t="s">
        <v>2791</v>
      </c>
      <c r="C778" s="662" t="s">
        <v>3130</v>
      </c>
      <c r="D778" s="743" t="s">
        <v>4774</v>
      </c>
      <c r="E778" s="744" t="s">
        <v>3154</v>
      </c>
      <c r="F778" s="662" t="s">
        <v>3125</v>
      </c>
      <c r="G778" s="662" t="s">
        <v>3867</v>
      </c>
      <c r="H778" s="662" t="s">
        <v>545</v>
      </c>
      <c r="I778" s="662" t="s">
        <v>4054</v>
      </c>
      <c r="J778" s="662" t="s">
        <v>3874</v>
      </c>
      <c r="K778" s="662" t="s">
        <v>4055</v>
      </c>
      <c r="L778" s="663">
        <v>5322.08</v>
      </c>
      <c r="M778" s="663">
        <v>31932.48</v>
      </c>
      <c r="N778" s="662">
        <v>6</v>
      </c>
      <c r="O778" s="745">
        <v>2</v>
      </c>
      <c r="P778" s="663">
        <v>31932.48</v>
      </c>
      <c r="Q778" s="678">
        <v>1</v>
      </c>
      <c r="R778" s="662">
        <v>6</v>
      </c>
      <c r="S778" s="678">
        <v>1</v>
      </c>
      <c r="T778" s="745">
        <v>2</v>
      </c>
      <c r="U778" s="701">
        <v>1</v>
      </c>
    </row>
    <row r="779" spans="1:21" ht="14.4" customHeight="1" x14ac:dyDescent="0.3">
      <c r="A779" s="661">
        <v>7</v>
      </c>
      <c r="B779" s="662" t="s">
        <v>2791</v>
      </c>
      <c r="C779" s="662" t="s">
        <v>3130</v>
      </c>
      <c r="D779" s="743" t="s">
        <v>4774</v>
      </c>
      <c r="E779" s="744" t="s">
        <v>3154</v>
      </c>
      <c r="F779" s="662" t="s">
        <v>3125</v>
      </c>
      <c r="G779" s="662" t="s">
        <v>3867</v>
      </c>
      <c r="H779" s="662" t="s">
        <v>545</v>
      </c>
      <c r="I779" s="662" t="s">
        <v>4389</v>
      </c>
      <c r="J779" s="662" t="s">
        <v>3882</v>
      </c>
      <c r="K779" s="662" t="s">
        <v>4390</v>
      </c>
      <c r="L779" s="663">
        <v>0</v>
      </c>
      <c r="M779" s="663">
        <v>0</v>
      </c>
      <c r="N779" s="662">
        <v>24</v>
      </c>
      <c r="O779" s="745">
        <v>4</v>
      </c>
      <c r="P779" s="663">
        <v>0</v>
      </c>
      <c r="Q779" s="678"/>
      <c r="R779" s="662">
        <v>24</v>
      </c>
      <c r="S779" s="678">
        <v>1</v>
      </c>
      <c r="T779" s="745">
        <v>4</v>
      </c>
      <c r="U779" s="701">
        <v>1</v>
      </c>
    </row>
    <row r="780" spans="1:21" ht="14.4" customHeight="1" x14ac:dyDescent="0.3">
      <c r="A780" s="661">
        <v>7</v>
      </c>
      <c r="B780" s="662" t="s">
        <v>2791</v>
      </c>
      <c r="C780" s="662" t="s">
        <v>3130</v>
      </c>
      <c r="D780" s="743" t="s">
        <v>4774</v>
      </c>
      <c r="E780" s="744" t="s">
        <v>3154</v>
      </c>
      <c r="F780" s="662" t="s">
        <v>3125</v>
      </c>
      <c r="G780" s="662" t="s">
        <v>3867</v>
      </c>
      <c r="H780" s="662" t="s">
        <v>545</v>
      </c>
      <c r="I780" s="662" t="s">
        <v>3876</v>
      </c>
      <c r="J780" s="662" t="s">
        <v>3877</v>
      </c>
      <c r="K780" s="662" t="s">
        <v>3878</v>
      </c>
      <c r="L780" s="663">
        <v>1938.97</v>
      </c>
      <c r="M780" s="663">
        <v>56230.13</v>
      </c>
      <c r="N780" s="662">
        <v>29</v>
      </c>
      <c r="O780" s="745">
        <v>6</v>
      </c>
      <c r="P780" s="663">
        <v>48474.25</v>
      </c>
      <c r="Q780" s="678">
        <v>0.86206896551724144</v>
      </c>
      <c r="R780" s="662">
        <v>25</v>
      </c>
      <c r="S780" s="678">
        <v>0.86206896551724133</v>
      </c>
      <c r="T780" s="745">
        <v>5</v>
      </c>
      <c r="U780" s="701">
        <v>0.83333333333333337</v>
      </c>
    </row>
    <row r="781" spans="1:21" ht="14.4" customHeight="1" x14ac:dyDescent="0.3">
      <c r="A781" s="661">
        <v>7</v>
      </c>
      <c r="B781" s="662" t="s">
        <v>2791</v>
      </c>
      <c r="C781" s="662" t="s">
        <v>3130</v>
      </c>
      <c r="D781" s="743" t="s">
        <v>4774</v>
      </c>
      <c r="E781" s="744" t="s">
        <v>3154</v>
      </c>
      <c r="F781" s="662" t="s">
        <v>3125</v>
      </c>
      <c r="G781" s="662" t="s">
        <v>3867</v>
      </c>
      <c r="H781" s="662" t="s">
        <v>545</v>
      </c>
      <c r="I781" s="662" t="s">
        <v>4056</v>
      </c>
      <c r="J781" s="662" t="s">
        <v>3877</v>
      </c>
      <c r="K781" s="662" t="s">
        <v>4057</v>
      </c>
      <c r="L781" s="663">
        <v>1454.23</v>
      </c>
      <c r="M781" s="663">
        <v>116338.40000000001</v>
      </c>
      <c r="N781" s="662">
        <v>80</v>
      </c>
      <c r="O781" s="745">
        <v>14</v>
      </c>
      <c r="P781" s="663">
        <v>110521.48000000001</v>
      </c>
      <c r="Q781" s="678">
        <v>0.95000000000000007</v>
      </c>
      <c r="R781" s="662">
        <v>76</v>
      </c>
      <c r="S781" s="678">
        <v>0.95</v>
      </c>
      <c r="T781" s="745">
        <v>13</v>
      </c>
      <c r="U781" s="701">
        <v>0.9285714285714286</v>
      </c>
    </row>
    <row r="782" spans="1:21" ht="14.4" customHeight="1" x14ac:dyDescent="0.3">
      <c r="A782" s="661">
        <v>7</v>
      </c>
      <c r="B782" s="662" t="s">
        <v>2791</v>
      </c>
      <c r="C782" s="662" t="s">
        <v>3130</v>
      </c>
      <c r="D782" s="743" t="s">
        <v>4774</v>
      </c>
      <c r="E782" s="744" t="s">
        <v>3154</v>
      </c>
      <c r="F782" s="662" t="s">
        <v>3125</v>
      </c>
      <c r="G782" s="662" t="s">
        <v>3867</v>
      </c>
      <c r="H782" s="662" t="s">
        <v>545</v>
      </c>
      <c r="I782" s="662" t="s">
        <v>3879</v>
      </c>
      <c r="J782" s="662" t="s">
        <v>3877</v>
      </c>
      <c r="K782" s="662" t="s">
        <v>3880</v>
      </c>
      <c r="L782" s="663">
        <v>484.75</v>
      </c>
      <c r="M782" s="663">
        <v>24237.5</v>
      </c>
      <c r="N782" s="662">
        <v>50</v>
      </c>
      <c r="O782" s="745">
        <v>11</v>
      </c>
      <c r="P782" s="663">
        <v>21329</v>
      </c>
      <c r="Q782" s="678">
        <v>0.88</v>
      </c>
      <c r="R782" s="662">
        <v>44</v>
      </c>
      <c r="S782" s="678">
        <v>0.88</v>
      </c>
      <c r="T782" s="745">
        <v>10</v>
      </c>
      <c r="U782" s="701">
        <v>0.90909090909090906</v>
      </c>
    </row>
    <row r="783" spans="1:21" ht="14.4" customHeight="1" x14ac:dyDescent="0.3">
      <c r="A783" s="661">
        <v>7</v>
      </c>
      <c r="B783" s="662" t="s">
        <v>2791</v>
      </c>
      <c r="C783" s="662" t="s">
        <v>3130</v>
      </c>
      <c r="D783" s="743" t="s">
        <v>4774</v>
      </c>
      <c r="E783" s="744" t="s">
        <v>3154</v>
      </c>
      <c r="F783" s="662" t="s">
        <v>3125</v>
      </c>
      <c r="G783" s="662" t="s">
        <v>3867</v>
      </c>
      <c r="H783" s="662" t="s">
        <v>545</v>
      </c>
      <c r="I783" s="662" t="s">
        <v>3985</v>
      </c>
      <c r="J783" s="662" t="s">
        <v>3877</v>
      </c>
      <c r="K783" s="662" t="s">
        <v>3986</v>
      </c>
      <c r="L783" s="663">
        <v>969.48</v>
      </c>
      <c r="M783" s="663">
        <v>17450.64</v>
      </c>
      <c r="N783" s="662">
        <v>18</v>
      </c>
      <c r="O783" s="745">
        <v>4</v>
      </c>
      <c r="P783" s="663">
        <v>11633.759999999998</v>
      </c>
      <c r="Q783" s="678">
        <v>0.66666666666666663</v>
      </c>
      <c r="R783" s="662">
        <v>12</v>
      </c>
      <c r="S783" s="678">
        <v>0.66666666666666663</v>
      </c>
      <c r="T783" s="745">
        <v>3</v>
      </c>
      <c r="U783" s="701">
        <v>0.75</v>
      </c>
    </row>
    <row r="784" spans="1:21" ht="14.4" customHeight="1" x14ac:dyDescent="0.3">
      <c r="A784" s="661">
        <v>7</v>
      </c>
      <c r="B784" s="662" t="s">
        <v>2791</v>
      </c>
      <c r="C784" s="662" t="s">
        <v>3130</v>
      </c>
      <c r="D784" s="743" t="s">
        <v>4774</v>
      </c>
      <c r="E784" s="744" t="s">
        <v>3154</v>
      </c>
      <c r="F784" s="662" t="s">
        <v>3125</v>
      </c>
      <c r="G784" s="662" t="s">
        <v>3867</v>
      </c>
      <c r="H784" s="662" t="s">
        <v>545</v>
      </c>
      <c r="I784" s="662" t="s">
        <v>4391</v>
      </c>
      <c r="J784" s="662" t="s">
        <v>3882</v>
      </c>
      <c r="K784" s="662" t="s">
        <v>4392</v>
      </c>
      <c r="L784" s="663">
        <v>1938.97</v>
      </c>
      <c r="M784" s="663">
        <v>139605.84</v>
      </c>
      <c r="N784" s="662">
        <v>72</v>
      </c>
      <c r="O784" s="745">
        <v>11</v>
      </c>
      <c r="P784" s="663">
        <v>100826.44</v>
      </c>
      <c r="Q784" s="678">
        <v>0.72222222222222221</v>
      </c>
      <c r="R784" s="662">
        <v>52</v>
      </c>
      <c r="S784" s="678">
        <v>0.72222222222222221</v>
      </c>
      <c r="T784" s="745">
        <v>7</v>
      </c>
      <c r="U784" s="701">
        <v>0.63636363636363635</v>
      </c>
    </row>
    <row r="785" spans="1:21" ht="14.4" customHeight="1" x14ac:dyDescent="0.3">
      <c r="A785" s="661">
        <v>7</v>
      </c>
      <c r="B785" s="662" t="s">
        <v>2791</v>
      </c>
      <c r="C785" s="662" t="s">
        <v>3130</v>
      </c>
      <c r="D785" s="743" t="s">
        <v>4774</v>
      </c>
      <c r="E785" s="744" t="s">
        <v>3154</v>
      </c>
      <c r="F785" s="662" t="s">
        <v>3125</v>
      </c>
      <c r="G785" s="662" t="s">
        <v>3867</v>
      </c>
      <c r="H785" s="662" t="s">
        <v>545</v>
      </c>
      <c r="I785" s="662" t="s">
        <v>4058</v>
      </c>
      <c r="J785" s="662" t="s">
        <v>3882</v>
      </c>
      <c r="K785" s="662" t="s">
        <v>4059</v>
      </c>
      <c r="L785" s="663">
        <v>484.75</v>
      </c>
      <c r="M785" s="663">
        <v>8725.5</v>
      </c>
      <c r="N785" s="662">
        <v>18</v>
      </c>
      <c r="O785" s="745">
        <v>2</v>
      </c>
      <c r="P785" s="663">
        <v>8725.5</v>
      </c>
      <c r="Q785" s="678">
        <v>1</v>
      </c>
      <c r="R785" s="662">
        <v>18</v>
      </c>
      <c r="S785" s="678">
        <v>1</v>
      </c>
      <c r="T785" s="745">
        <v>2</v>
      </c>
      <c r="U785" s="701">
        <v>1</v>
      </c>
    </row>
    <row r="786" spans="1:21" ht="14.4" customHeight="1" x14ac:dyDescent="0.3">
      <c r="A786" s="661">
        <v>7</v>
      </c>
      <c r="B786" s="662" t="s">
        <v>2791</v>
      </c>
      <c r="C786" s="662" t="s">
        <v>3130</v>
      </c>
      <c r="D786" s="743" t="s">
        <v>4774</v>
      </c>
      <c r="E786" s="744" t="s">
        <v>3154</v>
      </c>
      <c r="F786" s="662" t="s">
        <v>3125</v>
      </c>
      <c r="G786" s="662" t="s">
        <v>3867</v>
      </c>
      <c r="H786" s="662" t="s">
        <v>545</v>
      </c>
      <c r="I786" s="662" t="s">
        <v>3881</v>
      </c>
      <c r="J786" s="662" t="s">
        <v>3882</v>
      </c>
      <c r="K786" s="662" t="s">
        <v>3883</v>
      </c>
      <c r="L786" s="663">
        <v>969.48</v>
      </c>
      <c r="M786" s="663">
        <v>68833.079999999987</v>
      </c>
      <c r="N786" s="662">
        <v>71</v>
      </c>
      <c r="O786" s="745">
        <v>10</v>
      </c>
      <c r="P786" s="663">
        <v>63016.19999999999</v>
      </c>
      <c r="Q786" s="678">
        <v>0.91549295774647887</v>
      </c>
      <c r="R786" s="662">
        <v>65</v>
      </c>
      <c r="S786" s="678">
        <v>0.91549295774647887</v>
      </c>
      <c r="T786" s="745">
        <v>9</v>
      </c>
      <c r="U786" s="701">
        <v>0.9</v>
      </c>
    </row>
    <row r="787" spans="1:21" ht="14.4" customHeight="1" x14ac:dyDescent="0.3">
      <c r="A787" s="661">
        <v>7</v>
      </c>
      <c r="B787" s="662" t="s">
        <v>2791</v>
      </c>
      <c r="C787" s="662" t="s">
        <v>3130</v>
      </c>
      <c r="D787" s="743" t="s">
        <v>4774</v>
      </c>
      <c r="E787" s="744" t="s">
        <v>3154</v>
      </c>
      <c r="F787" s="662" t="s">
        <v>3125</v>
      </c>
      <c r="G787" s="662" t="s">
        <v>3867</v>
      </c>
      <c r="H787" s="662" t="s">
        <v>545</v>
      </c>
      <c r="I787" s="662" t="s">
        <v>4060</v>
      </c>
      <c r="J787" s="662" t="s">
        <v>3882</v>
      </c>
      <c r="K787" s="662" t="s">
        <v>4061</v>
      </c>
      <c r="L787" s="663">
        <v>0</v>
      </c>
      <c r="M787" s="663">
        <v>0</v>
      </c>
      <c r="N787" s="662">
        <v>18</v>
      </c>
      <c r="O787" s="745">
        <v>3</v>
      </c>
      <c r="P787" s="663">
        <v>0</v>
      </c>
      <c r="Q787" s="678"/>
      <c r="R787" s="662">
        <v>18</v>
      </c>
      <c r="S787" s="678">
        <v>1</v>
      </c>
      <c r="T787" s="745">
        <v>3</v>
      </c>
      <c r="U787" s="701">
        <v>1</v>
      </c>
    </row>
    <row r="788" spans="1:21" ht="14.4" customHeight="1" x14ac:dyDescent="0.3">
      <c r="A788" s="661">
        <v>7</v>
      </c>
      <c r="B788" s="662" t="s">
        <v>2791</v>
      </c>
      <c r="C788" s="662" t="s">
        <v>3130</v>
      </c>
      <c r="D788" s="743" t="s">
        <v>4774</v>
      </c>
      <c r="E788" s="744" t="s">
        <v>3154</v>
      </c>
      <c r="F788" s="662" t="s">
        <v>3125</v>
      </c>
      <c r="G788" s="662" t="s">
        <v>3867</v>
      </c>
      <c r="H788" s="662" t="s">
        <v>545</v>
      </c>
      <c r="I788" s="662" t="s">
        <v>4393</v>
      </c>
      <c r="J788" s="662" t="s">
        <v>4394</v>
      </c>
      <c r="K788" s="662" t="s">
        <v>4395</v>
      </c>
      <c r="L788" s="663">
        <v>1938.97</v>
      </c>
      <c r="M788" s="663">
        <v>23267.64</v>
      </c>
      <c r="N788" s="662">
        <v>12</v>
      </c>
      <c r="O788" s="745">
        <v>1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7</v>
      </c>
      <c r="B789" s="662" t="s">
        <v>2791</v>
      </c>
      <c r="C789" s="662" t="s">
        <v>3130</v>
      </c>
      <c r="D789" s="743" t="s">
        <v>4774</v>
      </c>
      <c r="E789" s="744" t="s">
        <v>3154</v>
      </c>
      <c r="F789" s="662" t="s">
        <v>3125</v>
      </c>
      <c r="G789" s="662" t="s">
        <v>3867</v>
      </c>
      <c r="H789" s="662" t="s">
        <v>545</v>
      </c>
      <c r="I789" s="662" t="s">
        <v>4396</v>
      </c>
      <c r="J789" s="662" t="s">
        <v>4397</v>
      </c>
      <c r="K789" s="662" t="s">
        <v>4398</v>
      </c>
      <c r="L789" s="663">
        <v>7096.12</v>
      </c>
      <c r="M789" s="663">
        <v>70961.2</v>
      </c>
      <c r="N789" s="662">
        <v>10</v>
      </c>
      <c r="O789" s="745">
        <v>3</v>
      </c>
      <c r="P789" s="663">
        <v>14192.24</v>
      </c>
      <c r="Q789" s="678">
        <v>0.2</v>
      </c>
      <c r="R789" s="662">
        <v>2</v>
      </c>
      <c r="S789" s="678">
        <v>0.2</v>
      </c>
      <c r="T789" s="745">
        <v>1</v>
      </c>
      <c r="U789" s="701">
        <v>0.33333333333333331</v>
      </c>
    </row>
    <row r="790" spans="1:21" ht="14.4" customHeight="1" x14ac:dyDescent="0.3">
      <c r="A790" s="661">
        <v>7</v>
      </c>
      <c r="B790" s="662" t="s">
        <v>2791</v>
      </c>
      <c r="C790" s="662" t="s">
        <v>3130</v>
      </c>
      <c r="D790" s="743" t="s">
        <v>4774</v>
      </c>
      <c r="E790" s="744" t="s">
        <v>3154</v>
      </c>
      <c r="F790" s="662" t="s">
        <v>3125</v>
      </c>
      <c r="G790" s="662" t="s">
        <v>4399</v>
      </c>
      <c r="H790" s="662" t="s">
        <v>545</v>
      </c>
      <c r="I790" s="662" t="s">
        <v>4400</v>
      </c>
      <c r="J790" s="662" t="s">
        <v>4401</v>
      </c>
      <c r="K790" s="662" t="s">
        <v>4402</v>
      </c>
      <c r="L790" s="663">
        <v>0</v>
      </c>
      <c r="M790" s="663">
        <v>0</v>
      </c>
      <c r="N790" s="662">
        <v>3</v>
      </c>
      <c r="O790" s="745">
        <v>1</v>
      </c>
      <c r="P790" s="663">
        <v>0</v>
      </c>
      <c r="Q790" s="678"/>
      <c r="R790" s="662">
        <v>3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7</v>
      </c>
      <c r="B791" s="662" t="s">
        <v>2791</v>
      </c>
      <c r="C791" s="662" t="s">
        <v>3130</v>
      </c>
      <c r="D791" s="743" t="s">
        <v>4774</v>
      </c>
      <c r="E791" s="744" t="s">
        <v>3154</v>
      </c>
      <c r="F791" s="662" t="s">
        <v>3125</v>
      </c>
      <c r="G791" s="662" t="s">
        <v>3269</v>
      </c>
      <c r="H791" s="662" t="s">
        <v>545</v>
      </c>
      <c r="I791" s="662" t="s">
        <v>4403</v>
      </c>
      <c r="J791" s="662" t="s">
        <v>4404</v>
      </c>
      <c r="K791" s="662" t="s">
        <v>3271</v>
      </c>
      <c r="L791" s="663">
        <v>848.49</v>
      </c>
      <c r="M791" s="663">
        <v>3393.96</v>
      </c>
      <c r="N791" s="662">
        <v>4</v>
      </c>
      <c r="O791" s="745">
        <v>2</v>
      </c>
      <c r="P791" s="663">
        <v>3393.96</v>
      </c>
      <c r="Q791" s="678">
        <v>1</v>
      </c>
      <c r="R791" s="662">
        <v>4</v>
      </c>
      <c r="S791" s="678">
        <v>1</v>
      </c>
      <c r="T791" s="745">
        <v>2</v>
      </c>
      <c r="U791" s="701">
        <v>1</v>
      </c>
    </row>
    <row r="792" spans="1:21" ht="14.4" customHeight="1" x14ac:dyDescent="0.3">
      <c r="A792" s="661">
        <v>7</v>
      </c>
      <c r="B792" s="662" t="s">
        <v>2791</v>
      </c>
      <c r="C792" s="662" t="s">
        <v>3130</v>
      </c>
      <c r="D792" s="743" t="s">
        <v>4774</v>
      </c>
      <c r="E792" s="744" t="s">
        <v>3154</v>
      </c>
      <c r="F792" s="662" t="s">
        <v>3125</v>
      </c>
      <c r="G792" s="662" t="s">
        <v>3269</v>
      </c>
      <c r="H792" s="662" t="s">
        <v>635</v>
      </c>
      <c r="I792" s="662" t="s">
        <v>4068</v>
      </c>
      <c r="J792" s="662" t="s">
        <v>3061</v>
      </c>
      <c r="K792" s="662" t="s">
        <v>4069</v>
      </c>
      <c r="L792" s="663">
        <v>565.94000000000005</v>
      </c>
      <c r="M792" s="663">
        <v>1131.8800000000001</v>
      </c>
      <c r="N792" s="662">
        <v>2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7</v>
      </c>
      <c r="B793" s="662" t="s">
        <v>2791</v>
      </c>
      <c r="C793" s="662" t="s">
        <v>3130</v>
      </c>
      <c r="D793" s="743" t="s">
        <v>4774</v>
      </c>
      <c r="E793" s="744" t="s">
        <v>3154</v>
      </c>
      <c r="F793" s="662" t="s">
        <v>3125</v>
      </c>
      <c r="G793" s="662" t="s">
        <v>3269</v>
      </c>
      <c r="H793" s="662" t="s">
        <v>635</v>
      </c>
      <c r="I793" s="662" t="s">
        <v>2120</v>
      </c>
      <c r="J793" s="662" t="s">
        <v>3061</v>
      </c>
      <c r="K793" s="662" t="s">
        <v>3062</v>
      </c>
      <c r="L793" s="663">
        <v>107.42</v>
      </c>
      <c r="M793" s="663">
        <v>107.42</v>
      </c>
      <c r="N793" s="662">
        <v>1</v>
      </c>
      <c r="O793" s="745">
        <v>0.5</v>
      </c>
      <c r="P793" s="663">
        <v>107.42</v>
      </c>
      <c r="Q793" s="678">
        <v>1</v>
      </c>
      <c r="R793" s="662">
        <v>1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7</v>
      </c>
      <c r="B794" s="662" t="s">
        <v>2791</v>
      </c>
      <c r="C794" s="662" t="s">
        <v>3130</v>
      </c>
      <c r="D794" s="743" t="s">
        <v>4774</v>
      </c>
      <c r="E794" s="744" t="s">
        <v>3154</v>
      </c>
      <c r="F794" s="662" t="s">
        <v>3125</v>
      </c>
      <c r="G794" s="662" t="s">
        <v>3269</v>
      </c>
      <c r="H794" s="662" t="s">
        <v>635</v>
      </c>
      <c r="I794" s="662" t="s">
        <v>3890</v>
      </c>
      <c r="J794" s="662" t="s">
        <v>3061</v>
      </c>
      <c r="K794" s="662" t="s">
        <v>3891</v>
      </c>
      <c r="L794" s="663">
        <v>537.12</v>
      </c>
      <c r="M794" s="663">
        <v>8593.92</v>
      </c>
      <c r="N794" s="662">
        <v>16</v>
      </c>
      <c r="O794" s="745">
        <v>4</v>
      </c>
      <c r="P794" s="663">
        <v>6982.5599999999995</v>
      </c>
      <c r="Q794" s="678">
        <v>0.81249999999999989</v>
      </c>
      <c r="R794" s="662">
        <v>13</v>
      </c>
      <c r="S794" s="678">
        <v>0.8125</v>
      </c>
      <c r="T794" s="745">
        <v>3.5</v>
      </c>
      <c r="U794" s="701">
        <v>0.875</v>
      </c>
    </row>
    <row r="795" spans="1:21" ht="14.4" customHeight="1" x14ac:dyDescent="0.3">
      <c r="A795" s="661">
        <v>7</v>
      </c>
      <c r="B795" s="662" t="s">
        <v>2791</v>
      </c>
      <c r="C795" s="662" t="s">
        <v>3130</v>
      </c>
      <c r="D795" s="743" t="s">
        <v>4774</v>
      </c>
      <c r="E795" s="744" t="s">
        <v>3154</v>
      </c>
      <c r="F795" s="662" t="s">
        <v>3125</v>
      </c>
      <c r="G795" s="662" t="s">
        <v>3269</v>
      </c>
      <c r="H795" s="662" t="s">
        <v>635</v>
      </c>
      <c r="I795" s="662" t="s">
        <v>3270</v>
      </c>
      <c r="J795" s="662" t="s">
        <v>3061</v>
      </c>
      <c r="K795" s="662" t="s">
        <v>3271</v>
      </c>
      <c r="L795" s="663">
        <v>848.49</v>
      </c>
      <c r="M795" s="663">
        <v>130667.46000000004</v>
      </c>
      <c r="N795" s="662">
        <v>154</v>
      </c>
      <c r="O795" s="745">
        <v>35</v>
      </c>
      <c r="P795" s="663">
        <v>112000.68000000004</v>
      </c>
      <c r="Q795" s="678">
        <v>0.85714285714285721</v>
      </c>
      <c r="R795" s="662">
        <v>132</v>
      </c>
      <c r="S795" s="678">
        <v>0.8571428571428571</v>
      </c>
      <c r="T795" s="745">
        <v>31.25</v>
      </c>
      <c r="U795" s="701">
        <v>0.8928571428571429</v>
      </c>
    </row>
    <row r="796" spans="1:21" ht="14.4" customHeight="1" x14ac:dyDescent="0.3">
      <c r="A796" s="661">
        <v>7</v>
      </c>
      <c r="B796" s="662" t="s">
        <v>2791</v>
      </c>
      <c r="C796" s="662" t="s">
        <v>3130</v>
      </c>
      <c r="D796" s="743" t="s">
        <v>4774</v>
      </c>
      <c r="E796" s="744" t="s">
        <v>3154</v>
      </c>
      <c r="F796" s="662" t="s">
        <v>3125</v>
      </c>
      <c r="G796" s="662" t="s">
        <v>3272</v>
      </c>
      <c r="H796" s="662" t="s">
        <v>545</v>
      </c>
      <c r="I796" s="662" t="s">
        <v>916</v>
      </c>
      <c r="J796" s="662" t="s">
        <v>917</v>
      </c>
      <c r="K796" s="662" t="s">
        <v>3273</v>
      </c>
      <c r="L796" s="663">
        <v>107.27</v>
      </c>
      <c r="M796" s="663">
        <v>858.16000000000008</v>
      </c>
      <c r="N796" s="662">
        <v>8</v>
      </c>
      <c r="O796" s="745">
        <v>3</v>
      </c>
      <c r="P796" s="663">
        <v>858.16000000000008</v>
      </c>
      <c r="Q796" s="678">
        <v>1</v>
      </c>
      <c r="R796" s="662">
        <v>8</v>
      </c>
      <c r="S796" s="678">
        <v>1</v>
      </c>
      <c r="T796" s="745">
        <v>3</v>
      </c>
      <c r="U796" s="701">
        <v>1</v>
      </c>
    </row>
    <row r="797" spans="1:21" ht="14.4" customHeight="1" x14ac:dyDescent="0.3">
      <c r="A797" s="661">
        <v>7</v>
      </c>
      <c r="B797" s="662" t="s">
        <v>2791</v>
      </c>
      <c r="C797" s="662" t="s">
        <v>3130</v>
      </c>
      <c r="D797" s="743" t="s">
        <v>4774</v>
      </c>
      <c r="E797" s="744" t="s">
        <v>3154</v>
      </c>
      <c r="F797" s="662" t="s">
        <v>3125</v>
      </c>
      <c r="G797" s="662" t="s">
        <v>3272</v>
      </c>
      <c r="H797" s="662" t="s">
        <v>545</v>
      </c>
      <c r="I797" s="662" t="s">
        <v>3760</v>
      </c>
      <c r="J797" s="662" t="s">
        <v>917</v>
      </c>
      <c r="K797" s="662" t="s">
        <v>3273</v>
      </c>
      <c r="L797" s="663">
        <v>107.27</v>
      </c>
      <c r="M797" s="663">
        <v>214.54</v>
      </c>
      <c r="N797" s="662">
        <v>2</v>
      </c>
      <c r="O797" s="745">
        <v>1</v>
      </c>
      <c r="P797" s="663">
        <v>214.54</v>
      </c>
      <c r="Q797" s="678">
        <v>1</v>
      </c>
      <c r="R797" s="662">
        <v>2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7</v>
      </c>
      <c r="B798" s="662" t="s">
        <v>2791</v>
      </c>
      <c r="C798" s="662" t="s">
        <v>3130</v>
      </c>
      <c r="D798" s="743" t="s">
        <v>4774</v>
      </c>
      <c r="E798" s="744" t="s">
        <v>3154</v>
      </c>
      <c r="F798" s="662" t="s">
        <v>3125</v>
      </c>
      <c r="G798" s="662" t="s">
        <v>3662</v>
      </c>
      <c r="H798" s="662" t="s">
        <v>545</v>
      </c>
      <c r="I798" s="662" t="s">
        <v>3663</v>
      </c>
      <c r="J798" s="662" t="s">
        <v>3664</v>
      </c>
      <c r="K798" s="662" t="s">
        <v>3665</v>
      </c>
      <c r="L798" s="663">
        <v>0</v>
      </c>
      <c r="M798" s="663">
        <v>0</v>
      </c>
      <c r="N798" s="662">
        <v>22</v>
      </c>
      <c r="O798" s="745">
        <v>7.5</v>
      </c>
      <c r="P798" s="663">
        <v>0</v>
      </c>
      <c r="Q798" s="678"/>
      <c r="R798" s="662">
        <v>13</v>
      </c>
      <c r="S798" s="678">
        <v>0.59090909090909094</v>
      </c>
      <c r="T798" s="745">
        <v>6</v>
      </c>
      <c r="U798" s="701">
        <v>0.8</v>
      </c>
    </row>
    <row r="799" spans="1:21" ht="14.4" customHeight="1" x14ac:dyDescent="0.3">
      <c r="A799" s="661">
        <v>7</v>
      </c>
      <c r="B799" s="662" t="s">
        <v>2791</v>
      </c>
      <c r="C799" s="662" t="s">
        <v>3130</v>
      </c>
      <c r="D799" s="743" t="s">
        <v>4774</v>
      </c>
      <c r="E799" s="744" t="s">
        <v>3154</v>
      </c>
      <c r="F799" s="662" t="s">
        <v>3125</v>
      </c>
      <c r="G799" s="662" t="s">
        <v>3333</v>
      </c>
      <c r="H799" s="662" t="s">
        <v>545</v>
      </c>
      <c r="I799" s="662" t="s">
        <v>3334</v>
      </c>
      <c r="J799" s="662" t="s">
        <v>3335</v>
      </c>
      <c r="K799" s="662" t="s">
        <v>3336</v>
      </c>
      <c r="L799" s="663">
        <v>79.64</v>
      </c>
      <c r="M799" s="663">
        <v>637.12</v>
      </c>
      <c r="N799" s="662">
        <v>8</v>
      </c>
      <c r="O799" s="745">
        <v>3.5</v>
      </c>
      <c r="P799" s="663">
        <v>637.12</v>
      </c>
      <c r="Q799" s="678">
        <v>1</v>
      </c>
      <c r="R799" s="662">
        <v>8</v>
      </c>
      <c r="S799" s="678">
        <v>1</v>
      </c>
      <c r="T799" s="745">
        <v>3.5</v>
      </c>
      <c r="U799" s="701">
        <v>1</v>
      </c>
    </row>
    <row r="800" spans="1:21" ht="14.4" customHeight="1" x14ac:dyDescent="0.3">
      <c r="A800" s="661">
        <v>7</v>
      </c>
      <c r="B800" s="662" t="s">
        <v>2791</v>
      </c>
      <c r="C800" s="662" t="s">
        <v>3130</v>
      </c>
      <c r="D800" s="743" t="s">
        <v>4774</v>
      </c>
      <c r="E800" s="744" t="s">
        <v>3154</v>
      </c>
      <c r="F800" s="662" t="s">
        <v>3125</v>
      </c>
      <c r="G800" s="662" t="s">
        <v>3892</v>
      </c>
      <c r="H800" s="662" t="s">
        <v>545</v>
      </c>
      <c r="I800" s="662" t="s">
        <v>4321</v>
      </c>
      <c r="J800" s="662" t="s">
        <v>3894</v>
      </c>
      <c r="K800" s="662" t="s">
        <v>4322</v>
      </c>
      <c r="L800" s="663">
        <v>908.53</v>
      </c>
      <c r="M800" s="663">
        <v>12719.42</v>
      </c>
      <c r="N800" s="662">
        <v>14</v>
      </c>
      <c r="O800" s="745">
        <v>6</v>
      </c>
      <c r="P800" s="663">
        <v>12719.42</v>
      </c>
      <c r="Q800" s="678">
        <v>1</v>
      </c>
      <c r="R800" s="662">
        <v>14</v>
      </c>
      <c r="S800" s="678">
        <v>1</v>
      </c>
      <c r="T800" s="745">
        <v>6</v>
      </c>
      <c r="U800" s="701">
        <v>1</v>
      </c>
    </row>
    <row r="801" spans="1:21" ht="14.4" customHeight="1" x14ac:dyDescent="0.3">
      <c r="A801" s="661">
        <v>7</v>
      </c>
      <c r="B801" s="662" t="s">
        <v>2791</v>
      </c>
      <c r="C801" s="662" t="s">
        <v>3130</v>
      </c>
      <c r="D801" s="743" t="s">
        <v>4774</v>
      </c>
      <c r="E801" s="744" t="s">
        <v>3154</v>
      </c>
      <c r="F801" s="662" t="s">
        <v>3125</v>
      </c>
      <c r="G801" s="662" t="s">
        <v>3892</v>
      </c>
      <c r="H801" s="662" t="s">
        <v>545</v>
      </c>
      <c r="I801" s="662" t="s">
        <v>3896</v>
      </c>
      <c r="J801" s="662" t="s">
        <v>3894</v>
      </c>
      <c r="K801" s="662" t="s">
        <v>3897</v>
      </c>
      <c r="L801" s="663">
        <v>454.27</v>
      </c>
      <c r="M801" s="663">
        <v>908.54</v>
      </c>
      <c r="N801" s="662">
        <v>2</v>
      </c>
      <c r="O801" s="745">
        <v>1</v>
      </c>
      <c r="P801" s="663">
        <v>908.54</v>
      </c>
      <c r="Q801" s="678">
        <v>1</v>
      </c>
      <c r="R801" s="662">
        <v>2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7</v>
      </c>
      <c r="B802" s="662" t="s">
        <v>2791</v>
      </c>
      <c r="C802" s="662" t="s">
        <v>3130</v>
      </c>
      <c r="D802" s="743" t="s">
        <v>4774</v>
      </c>
      <c r="E802" s="744" t="s">
        <v>3154</v>
      </c>
      <c r="F802" s="662" t="s">
        <v>3125</v>
      </c>
      <c r="G802" s="662" t="s">
        <v>3892</v>
      </c>
      <c r="H802" s="662" t="s">
        <v>545</v>
      </c>
      <c r="I802" s="662" t="s">
        <v>4078</v>
      </c>
      <c r="J802" s="662" t="s">
        <v>3894</v>
      </c>
      <c r="K802" s="662" t="s">
        <v>4079</v>
      </c>
      <c r="L802" s="663">
        <v>1677.3</v>
      </c>
      <c r="M802" s="663">
        <v>18450.3</v>
      </c>
      <c r="N802" s="662">
        <v>11</v>
      </c>
      <c r="O802" s="745">
        <v>4</v>
      </c>
      <c r="P802" s="663">
        <v>13418.4</v>
      </c>
      <c r="Q802" s="678">
        <v>0.72727272727272729</v>
      </c>
      <c r="R802" s="662">
        <v>8</v>
      </c>
      <c r="S802" s="678">
        <v>0.72727272727272729</v>
      </c>
      <c r="T802" s="745">
        <v>3</v>
      </c>
      <c r="U802" s="701">
        <v>0.75</v>
      </c>
    </row>
    <row r="803" spans="1:21" ht="14.4" customHeight="1" x14ac:dyDescent="0.3">
      <c r="A803" s="661">
        <v>7</v>
      </c>
      <c r="B803" s="662" t="s">
        <v>2791</v>
      </c>
      <c r="C803" s="662" t="s">
        <v>3130</v>
      </c>
      <c r="D803" s="743" t="s">
        <v>4774</v>
      </c>
      <c r="E803" s="744" t="s">
        <v>3154</v>
      </c>
      <c r="F803" s="662" t="s">
        <v>3125</v>
      </c>
      <c r="G803" s="662" t="s">
        <v>3892</v>
      </c>
      <c r="H803" s="662" t="s">
        <v>545</v>
      </c>
      <c r="I803" s="662" t="s">
        <v>4080</v>
      </c>
      <c r="J803" s="662" t="s">
        <v>3894</v>
      </c>
      <c r="K803" s="662" t="s">
        <v>4081</v>
      </c>
      <c r="L803" s="663">
        <v>4714.62</v>
      </c>
      <c r="M803" s="663">
        <v>122580.12</v>
      </c>
      <c r="N803" s="662">
        <v>26</v>
      </c>
      <c r="O803" s="745">
        <v>7</v>
      </c>
      <c r="P803" s="663">
        <v>108436.26</v>
      </c>
      <c r="Q803" s="678">
        <v>0.88461538461538458</v>
      </c>
      <c r="R803" s="662">
        <v>23</v>
      </c>
      <c r="S803" s="678">
        <v>0.88461538461538458</v>
      </c>
      <c r="T803" s="745">
        <v>6</v>
      </c>
      <c r="U803" s="701">
        <v>0.8571428571428571</v>
      </c>
    </row>
    <row r="804" spans="1:21" ht="14.4" customHeight="1" x14ac:dyDescent="0.3">
      <c r="A804" s="661">
        <v>7</v>
      </c>
      <c r="B804" s="662" t="s">
        <v>2791</v>
      </c>
      <c r="C804" s="662" t="s">
        <v>3130</v>
      </c>
      <c r="D804" s="743" t="s">
        <v>4774</v>
      </c>
      <c r="E804" s="744" t="s">
        <v>3154</v>
      </c>
      <c r="F804" s="662" t="s">
        <v>3125</v>
      </c>
      <c r="G804" s="662" t="s">
        <v>3892</v>
      </c>
      <c r="H804" s="662" t="s">
        <v>545</v>
      </c>
      <c r="I804" s="662" t="s">
        <v>4323</v>
      </c>
      <c r="J804" s="662" t="s">
        <v>3894</v>
      </c>
      <c r="K804" s="662" t="s">
        <v>4324</v>
      </c>
      <c r="L804" s="663">
        <v>3354.59</v>
      </c>
      <c r="M804" s="663">
        <v>36900.490000000005</v>
      </c>
      <c r="N804" s="662">
        <v>11</v>
      </c>
      <c r="O804" s="745">
        <v>4</v>
      </c>
      <c r="P804" s="663">
        <v>36900.490000000005</v>
      </c>
      <c r="Q804" s="678">
        <v>1</v>
      </c>
      <c r="R804" s="662">
        <v>11</v>
      </c>
      <c r="S804" s="678">
        <v>1</v>
      </c>
      <c r="T804" s="745">
        <v>4</v>
      </c>
      <c r="U804" s="701">
        <v>1</v>
      </c>
    </row>
    <row r="805" spans="1:21" ht="14.4" customHeight="1" x14ac:dyDescent="0.3">
      <c r="A805" s="661">
        <v>7</v>
      </c>
      <c r="B805" s="662" t="s">
        <v>2791</v>
      </c>
      <c r="C805" s="662" t="s">
        <v>3130</v>
      </c>
      <c r="D805" s="743" t="s">
        <v>4774</v>
      </c>
      <c r="E805" s="744" t="s">
        <v>3154</v>
      </c>
      <c r="F805" s="662" t="s">
        <v>3125</v>
      </c>
      <c r="G805" s="662" t="s">
        <v>3892</v>
      </c>
      <c r="H805" s="662" t="s">
        <v>545</v>
      </c>
      <c r="I805" s="662" t="s">
        <v>4405</v>
      </c>
      <c r="J805" s="662" t="s">
        <v>3894</v>
      </c>
      <c r="K805" s="662" t="s">
        <v>4406</v>
      </c>
      <c r="L805" s="663">
        <v>583.70000000000005</v>
      </c>
      <c r="M805" s="663">
        <v>4669.6000000000004</v>
      </c>
      <c r="N805" s="662">
        <v>8</v>
      </c>
      <c r="O805" s="745">
        <v>3</v>
      </c>
      <c r="P805" s="663">
        <v>4669.6000000000004</v>
      </c>
      <c r="Q805" s="678">
        <v>1</v>
      </c>
      <c r="R805" s="662">
        <v>8</v>
      </c>
      <c r="S805" s="678">
        <v>1</v>
      </c>
      <c r="T805" s="745">
        <v>3</v>
      </c>
      <c r="U805" s="701">
        <v>1</v>
      </c>
    </row>
    <row r="806" spans="1:21" ht="14.4" customHeight="1" x14ac:dyDescent="0.3">
      <c r="A806" s="661">
        <v>7</v>
      </c>
      <c r="B806" s="662" t="s">
        <v>2791</v>
      </c>
      <c r="C806" s="662" t="s">
        <v>3130</v>
      </c>
      <c r="D806" s="743" t="s">
        <v>4774</v>
      </c>
      <c r="E806" s="744" t="s">
        <v>3154</v>
      </c>
      <c r="F806" s="662" t="s">
        <v>3125</v>
      </c>
      <c r="G806" s="662" t="s">
        <v>3892</v>
      </c>
      <c r="H806" s="662" t="s">
        <v>545</v>
      </c>
      <c r="I806" s="662" t="s">
        <v>4407</v>
      </c>
      <c r="J806" s="662" t="s">
        <v>3894</v>
      </c>
      <c r="K806" s="662" t="s">
        <v>4408</v>
      </c>
      <c r="L806" s="663">
        <v>0</v>
      </c>
      <c r="M806" s="663">
        <v>0</v>
      </c>
      <c r="N806" s="662">
        <v>2</v>
      </c>
      <c r="O806" s="745">
        <v>1</v>
      </c>
      <c r="P806" s="663">
        <v>0</v>
      </c>
      <c r="Q806" s="678"/>
      <c r="R806" s="662">
        <v>2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7</v>
      </c>
      <c r="B807" s="662" t="s">
        <v>2791</v>
      </c>
      <c r="C807" s="662" t="s">
        <v>3130</v>
      </c>
      <c r="D807" s="743" t="s">
        <v>4774</v>
      </c>
      <c r="E807" s="744" t="s">
        <v>3154</v>
      </c>
      <c r="F807" s="662" t="s">
        <v>3125</v>
      </c>
      <c r="G807" s="662" t="s">
        <v>3278</v>
      </c>
      <c r="H807" s="662" t="s">
        <v>545</v>
      </c>
      <c r="I807" s="662" t="s">
        <v>1491</v>
      </c>
      <c r="J807" s="662" t="s">
        <v>1492</v>
      </c>
      <c r="K807" s="662" t="s">
        <v>3279</v>
      </c>
      <c r="L807" s="663">
        <v>34.6</v>
      </c>
      <c r="M807" s="663">
        <v>103.80000000000001</v>
      </c>
      <c r="N807" s="662">
        <v>3</v>
      </c>
      <c r="O807" s="745">
        <v>1</v>
      </c>
      <c r="P807" s="663">
        <v>103.80000000000001</v>
      </c>
      <c r="Q807" s="678">
        <v>1</v>
      </c>
      <c r="R807" s="662">
        <v>3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7</v>
      </c>
      <c r="B808" s="662" t="s">
        <v>2791</v>
      </c>
      <c r="C808" s="662" t="s">
        <v>3130</v>
      </c>
      <c r="D808" s="743" t="s">
        <v>4774</v>
      </c>
      <c r="E808" s="744" t="s">
        <v>3154</v>
      </c>
      <c r="F808" s="662" t="s">
        <v>3125</v>
      </c>
      <c r="G808" s="662" t="s">
        <v>3462</v>
      </c>
      <c r="H808" s="662" t="s">
        <v>545</v>
      </c>
      <c r="I808" s="662" t="s">
        <v>1389</v>
      </c>
      <c r="J808" s="662" t="s">
        <v>1390</v>
      </c>
      <c r="K808" s="662" t="s">
        <v>4088</v>
      </c>
      <c r="L808" s="663">
        <v>30.46</v>
      </c>
      <c r="M808" s="663">
        <v>60.92</v>
      </c>
      <c r="N808" s="662">
        <v>2</v>
      </c>
      <c r="O808" s="745">
        <v>1</v>
      </c>
      <c r="P808" s="663">
        <v>60.92</v>
      </c>
      <c r="Q808" s="678">
        <v>1</v>
      </c>
      <c r="R808" s="662">
        <v>2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7</v>
      </c>
      <c r="B809" s="662" t="s">
        <v>2791</v>
      </c>
      <c r="C809" s="662" t="s">
        <v>3130</v>
      </c>
      <c r="D809" s="743" t="s">
        <v>4774</v>
      </c>
      <c r="E809" s="744" t="s">
        <v>3154</v>
      </c>
      <c r="F809" s="662" t="s">
        <v>3125</v>
      </c>
      <c r="G809" s="662" t="s">
        <v>3462</v>
      </c>
      <c r="H809" s="662" t="s">
        <v>545</v>
      </c>
      <c r="I809" s="662" t="s">
        <v>1201</v>
      </c>
      <c r="J809" s="662" t="s">
        <v>1202</v>
      </c>
      <c r="K809" s="662" t="s">
        <v>3463</v>
      </c>
      <c r="L809" s="663">
        <v>60.9</v>
      </c>
      <c r="M809" s="663">
        <v>487.2</v>
      </c>
      <c r="N809" s="662">
        <v>8</v>
      </c>
      <c r="O809" s="745">
        <v>2</v>
      </c>
      <c r="P809" s="663">
        <v>304.5</v>
      </c>
      <c r="Q809" s="678">
        <v>0.625</v>
      </c>
      <c r="R809" s="662">
        <v>5</v>
      </c>
      <c r="S809" s="678">
        <v>0.625</v>
      </c>
      <c r="T809" s="745">
        <v>1.5</v>
      </c>
      <c r="U809" s="701">
        <v>0.75</v>
      </c>
    </row>
    <row r="810" spans="1:21" ht="14.4" customHeight="1" x14ac:dyDescent="0.3">
      <c r="A810" s="661">
        <v>7</v>
      </c>
      <c r="B810" s="662" t="s">
        <v>2791</v>
      </c>
      <c r="C810" s="662" t="s">
        <v>3130</v>
      </c>
      <c r="D810" s="743" t="s">
        <v>4774</v>
      </c>
      <c r="E810" s="744" t="s">
        <v>3154</v>
      </c>
      <c r="F810" s="662" t="s">
        <v>3125</v>
      </c>
      <c r="G810" s="662" t="s">
        <v>3464</v>
      </c>
      <c r="H810" s="662" t="s">
        <v>545</v>
      </c>
      <c r="I810" s="662" t="s">
        <v>2326</v>
      </c>
      <c r="J810" s="662" t="s">
        <v>2327</v>
      </c>
      <c r="K810" s="662" t="s">
        <v>3465</v>
      </c>
      <c r="L810" s="663">
        <v>48.09</v>
      </c>
      <c r="M810" s="663">
        <v>144.27000000000001</v>
      </c>
      <c r="N810" s="662">
        <v>3</v>
      </c>
      <c r="O810" s="745">
        <v>2</v>
      </c>
      <c r="P810" s="663">
        <v>144.27000000000001</v>
      </c>
      <c r="Q810" s="678">
        <v>1</v>
      </c>
      <c r="R810" s="662">
        <v>3</v>
      </c>
      <c r="S810" s="678">
        <v>1</v>
      </c>
      <c r="T810" s="745">
        <v>2</v>
      </c>
      <c r="U810" s="701">
        <v>1</v>
      </c>
    </row>
    <row r="811" spans="1:21" ht="14.4" customHeight="1" x14ac:dyDescent="0.3">
      <c r="A811" s="661">
        <v>7</v>
      </c>
      <c r="B811" s="662" t="s">
        <v>2791</v>
      </c>
      <c r="C811" s="662" t="s">
        <v>3130</v>
      </c>
      <c r="D811" s="743" t="s">
        <v>4774</v>
      </c>
      <c r="E811" s="744" t="s">
        <v>3154</v>
      </c>
      <c r="F811" s="662" t="s">
        <v>3125</v>
      </c>
      <c r="G811" s="662" t="s">
        <v>3464</v>
      </c>
      <c r="H811" s="662" t="s">
        <v>545</v>
      </c>
      <c r="I811" s="662" t="s">
        <v>2460</v>
      </c>
      <c r="J811" s="662" t="s">
        <v>2461</v>
      </c>
      <c r="K811" s="662" t="s">
        <v>4409</v>
      </c>
      <c r="L811" s="663">
        <v>89.91</v>
      </c>
      <c r="M811" s="663">
        <v>359.64</v>
      </c>
      <c r="N811" s="662">
        <v>4</v>
      </c>
      <c r="O811" s="745">
        <v>0.5</v>
      </c>
      <c r="P811" s="663">
        <v>359.64</v>
      </c>
      <c r="Q811" s="678">
        <v>1</v>
      </c>
      <c r="R811" s="662">
        <v>4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7</v>
      </c>
      <c r="B812" s="662" t="s">
        <v>2791</v>
      </c>
      <c r="C812" s="662" t="s">
        <v>3130</v>
      </c>
      <c r="D812" s="743" t="s">
        <v>4774</v>
      </c>
      <c r="E812" s="744" t="s">
        <v>3154</v>
      </c>
      <c r="F812" s="662" t="s">
        <v>3125</v>
      </c>
      <c r="G812" s="662" t="s">
        <v>3969</v>
      </c>
      <c r="H812" s="662" t="s">
        <v>545</v>
      </c>
      <c r="I812" s="662" t="s">
        <v>1799</v>
      </c>
      <c r="J812" s="662" t="s">
        <v>1023</v>
      </c>
      <c r="K812" s="662" t="s">
        <v>3970</v>
      </c>
      <c r="L812" s="663">
        <v>0</v>
      </c>
      <c r="M812" s="663">
        <v>0</v>
      </c>
      <c r="N812" s="662">
        <v>4</v>
      </c>
      <c r="O812" s="745">
        <v>1</v>
      </c>
      <c r="P812" s="663">
        <v>0</v>
      </c>
      <c r="Q812" s="678"/>
      <c r="R812" s="662">
        <v>2</v>
      </c>
      <c r="S812" s="678">
        <v>0.5</v>
      </c>
      <c r="T812" s="745">
        <v>0.5</v>
      </c>
      <c r="U812" s="701">
        <v>0.5</v>
      </c>
    </row>
    <row r="813" spans="1:21" ht="14.4" customHeight="1" x14ac:dyDescent="0.3">
      <c r="A813" s="661">
        <v>7</v>
      </c>
      <c r="B813" s="662" t="s">
        <v>2791</v>
      </c>
      <c r="C813" s="662" t="s">
        <v>3130</v>
      </c>
      <c r="D813" s="743" t="s">
        <v>4774</v>
      </c>
      <c r="E813" s="744" t="s">
        <v>3154</v>
      </c>
      <c r="F813" s="662" t="s">
        <v>3125</v>
      </c>
      <c r="G813" s="662" t="s">
        <v>4098</v>
      </c>
      <c r="H813" s="662" t="s">
        <v>545</v>
      </c>
      <c r="I813" s="662" t="s">
        <v>4099</v>
      </c>
      <c r="J813" s="662" t="s">
        <v>4100</v>
      </c>
      <c r="K813" s="662" t="s">
        <v>4101</v>
      </c>
      <c r="L813" s="663">
        <v>105.08</v>
      </c>
      <c r="M813" s="663">
        <v>840.64</v>
      </c>
      <c r="N813" s="662">
        <v>8</v>
      </c>
      <c r="O813" s="745">
        <v>2</v>
      </c>
      <c r="P813" s="663">
        <v>840.64</v>
      </c>
      <c r="Q813" s="678">
        <v>1</v>
      </c>
      <c r="R813" s="662">
        <v>8</v>
      </c>
      <c r="S813" s="678">
        <v>1</v>
      </c>
      <c r="T813" s="745">
        <v>2</v>
      </c>
      <c r="U813" s="701">
        <v>1</v>
      </c>
    </row>
    <row r="814" spans="1:21" ht="14.4" customHeight="1" x14ac:dyDescent="0.3">
      <c r="A814" s="661">
        <v>7</v>
      </c>
      <c r="B814" s="662" t="s">
        <v>2791</v>
      </c>
      <c r="C814" s="662" t="s">
        <v>3130</v>
      </c>
      <c r="D814" s="743" t="s">
        <v>4774</v>
      </c>
      <c r="E814" s="744" t="s">
        <v>3154</v>
      </c>
      <c r="F814" s="662" t="s">
        <v>3125</v>
      </c>
      <c r="G814" s="662" t="s">
        <v>4098</v>
      </c>
      <c r="H814" s="662" t="s">
        <v>545</v>
      </c>
      <c r="I814" s="662" t="s">
        <v>4102</v>
      </c>
      <c r="J814" s="662" t="s">
        <v>4103</v>
      </c>
      <c r="K814" s="662" t="s">
        <v>4104</v>
      </c>
      <c r="L814" s="663">
        <v>70.05</v>
      </c>
      <c r="M814" s="663">
        <v>560.4</v>
      </c>
      <c r="N814" s="662">
        <v>8</v>
      </c>
      <c r="O814" s="745">
        <v>2.5</v>
      </c>
      <c r="P814" s="663">
        <v>280.2</v>
      </c>
      <c r="Q814" s="678">
        <v>0.5</v>
      </c>
      <c r="R814" s="662">
        <v>4</v>
      </c>
      <c r="S814" s="678">
        <v>0.5</v>
      </c>
      <c r="T814" s="745">
        <v>1.5</v>
      </c>
      <c r="U814" s="701">
        <v>0.6</v>
      </c>
    </row>
    <row r="815" spans="1:21" ht="14.4" customHeight="1" x14ac:dyDescent="0.3">
      <c r="A815" s="661">
        <v>7</v>
      </c>
      <c r="B815" s="662" t="s">
        <v>2791</v>
      </c>
      <c r="C815" s="662" t="s">
        <v>3130</v>
      </c>
      <c r="D815" s="743" t="s">
        <v>4774</v>
      </c>
      <c r="E815" s="744" t="s">
        <v>3154</v>
      </c>
      <c r="F815" s="662" t="s">
        <v>3125</v>
      </c>
      <c r="G815" s="662" t="s">
        <v>4098</v>
      </c>
      <c r="H815" s="662" t="s">
        <v>545</v>
      </c>
      <c r="I815" s="662" t="s">
        <v>4105</v>
      </c>
      <c r="J815" s="662" t="s">
        <v>4106</v>
      </c>
      <c r="K815" s="662" t="s">
        <v>4107</v>
      </c>
      <c r="L815" s="663">
        <v>76.22</v>
      </c>
      <c r="M815" s="663">
        <v>2820.1400000000003</v>
      </c>
      <c r="N815" s="662">
        <v>37</v>
      </c>
      <c r="O815" s="745">
        <v>13</v>
      </c>
      <c r="P815" s="663">
        <v>1753.0600000000002</v>
      </c>
      <c r="Q815" s="678">
        <v>0.6216216216216216</v>
      </c>
      <c r="R815" s="662">
        <v>23</v>
      </c>
      <c r="S815" s="678">
        <v>0.6216216216216216</v>
      </c>
      <c r="T815" s="745">
        <v>9.5</v>
      </c>
      <c r="U815" s="701">
        <v>0.73076923076923073</v>
      </c>
    </row>
    <row r="816" spans="1:21" ht="14.4" customHeight="1" x14ac:dyDescent="0.3">
      <c r="A816" s="661">
        <v>7</v>
      </c>
      <c r="B816" s="662" t="s">
        <v>2791</v>
      </c>
      <c r="C816" s="662" t="s">
        <v>3130</v>
      </c>
      <c r="D816" s="743" t="s">
        <v>4774</v>
      </c>
      <c r="E816" s="744" t="s">
        <v>3154</v>
      </c>
      <c r="F816" s="662" t="s">
        <v>3125</v>
      </c>
      <c r="G816" s="662" t="s">
        <v>4098</v>
      </c>
      <c r="H816" s="662" t="s">
        <v>545</v>
      </c>
      <c r="I816" s="662" t="s">
        <v>4410</v>
      </c>
      <c r="J816" s="662" t="s">
        <v>4411</v>
      </c>
      <c r="K816" s="662" t="s">
        <v>4412</v>
      </c>
      <c r="L816" s="663">
        <v>84.06</v>
      </c>
      <c r="M816" s="663">
        <v>252.18</v>
      </c>
      <c r="N816" s="662">
        <v>3</v>
      </c>
      <c r="O816" s="745">
        <v>1</v>
      </c>
      <c r="P816" s="663">
        <v>252.18</v>
      </c>
      <c r="Q816" s="678">
        <v>1</v>
      </c>
      <c r="R816" s="662">
        <v>3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7</v>
      </c>
      <c r="B817" s="662" t="s">
        <v>2791</v>
      </c>
      <c r="C817" s="662" t="s">
        <v>3130</v>
      </c>
      <c r="D817" s="743" t="s">
        <v>4774</v>
      </c>
      <c r="E817" s="744" t="s">
        <v>3154</v>
      </c>
      <c r="F817" s="662" t="s">
        <v>3125</v>
      </c>
      <c r="G817" s="662" t="s">
        <v>3617</v>
      </c>
      <c r="H817" s="662" t="s">
        <v>545</v>
      </c>
      <c r="I817" s="662" t="s">
        <v>4329</v>
      </c>
      <c r="J817" s="662" t="s">
        <v>4330</v>
      </c>
      <c r="K817" s="662" t="s">
        <v>4331</v>
      </c>
      <c r="L817" s="663">
        <v>48.72</v>
      </c>
      <c r="M817" s="663">
        <v>146.16</v>
      </c>
      <c r="N817" s="662">
        <v>3</v>
      </c>
      <c r="O817" s="745">
        <v>1</v>
      </c>
      <c r="P817" s="663">
        <v>146.16</v>
      </c>
      <c r="Q817" s="678">
        <v>1</v>
      </c>
      <c r="R817" s="662">
        <v>3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7</v>
      </c>
      <c r="B818" s="662" t="s">
        <v>2791</v>
      </c>
      <c r="C818" s="662" t="s">
        <v>3130</v>
      </c>
      <c r="D818" s="743" t="s">
        <v>4774</v>
      </c>
      <c r="E818" s="744" t="s">
        <v>3154</v>
      </c>
      <c r="F818" s="662" t="s">
        <v>3125</v>
      </c>
      <c r="G818" s="662" t="s">
        <v>3898</v>
      </c>
      <c r="H818" s="662" t="s">
        <v>545</v>
      </c>
      <c r="I818" s="662" t="s">
        <v>812</v>
      </c>
      <c r="J818" s="662" t="s">
        <v>1700</v>
      </c>
      <c r="K818" s="662" t="s">
        <v>4108</v>
      </c>
      <c r="L818" s="663">
        <v>23.61</v>
      </c>
      <c r="M818" s="663">
        <v>47.22</v>
      </c>
      <c r="N818" s="662">
        <v>2</v>
      </c>
      <c r="O818" s="745">
        <v>0.5</v>
      </c>
      <c r="P818" s="663">
        <v>47.22</v>
      </c>
      <c r="Q818" s="678">
        <v>1</v>
      </c>
      <c r="R818" s="662">
        <v>2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7</v>
      </c>
      <c r="B819" s="662" t="s">
        <v>2791</v>
      </c>
      <c r="C819" s="662" t="s">
        <v>3130</v>
      </c>
      <c r="D819" s="743" t="s">
        <v>4774</v>
      </c>
      <c r="E819" s="744" t="s">
        <v>3154</v>
      </c>
      <c r="F819" s="662" t="s">
        <v>3125</v>
      </c>
      <c r="G819" s="662" t="s">
        <v>3898</v>
      </c>
      <c r="H819" s="662" t="s">
        <v>545</v>
      </c>
      <c r="I819" s="662" t="s">
        <v>3899</v>
      </c>
      <c r="J819" s="662" t="s">
        <v>1700</v>
      </c>
      <c r="K819" s="662" t="s">
        <v>3433</v>
      </c>
      <c r="L819" s="663">
        <v>37.369999999999997</v>
      </c>
      <c r="M819" s="663">
        <v>112.10999999999999</v>
      </c>
      <c r="N819" s="662">
        <v>3</v>
      </c>
      <c r="O819" s="745">
        <v>0.5</v>
      </c>
      <c r="P819" s="663">
        <v>112.10999999999999</v>
      </c>
      <c r="Q819" s="678">
        <v>1</v>
      </c>
      <c r="R819" s="662">
        <v>3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7</v>
      </c>
      <c r="B820" s="662" t="s">
        <v>2791</v>
      </c>
      <c r="C820" s="662" t="s">
        <v>3130</v>
      </c>
      <c r="D820" s="743" t="s">
        <v>4774</v>
      </c>
      <c r="E820" s="744" t="s">
        <v>3154</v>
      </c>
      <c r="F820" s="662" t="s">
        <v>3125</v>
      </c>
      <c r="G820" s="662" t="s">
        <v>3796</v>
      </c>
      <c r="H820" s="662" t="s">
        <v>545</v>
      </c>
      <c r="I820" s="662" t="s">
        <v>3900</v>
      </c>
      <c r="J820" s="662" t="s">
        <v>3901</v>
      </c>
      <c r="K820" s="662" t="s">
        <v>3902</v>
      </c>
      <c r="L820" s="663">
        <v>65.36</v>
      </c>
      <c r="M820" s="663">
        <v>3202.64</v>
      </c>
      <c r="N820" s="662">
        <v>49</v>
      </c>
      <c r="O820" s="745">
        <v>9</v>
      </c>
      <c r="P820" s="663">
        <v>1764.7199999999998</v>
      </c>
      <c r="Q820" s="678">
        <v>0.55102040816326525</v>
      </c>
      <c r="R820" s="662">
        <v>27</v>
      </c>
      <c r="S820" s="678">
        <v>0.55102040816326525</v>
      </c>
      <c r="T820" s="745">
        <v>5</v>
      </c>
      <c r="U820" s="701">
        <v>0.55555555555555558</v>
      </c>
    </row>
    <row r="821" spans="1:21" ht="14.4" customHeight="1" x14ac:dyDescent="0.3">
      <c r="A821" s="661">
        <v>7</v>
      </c>
      <c r="B821" s="662" t="s">
        <v>2791</v>
      </c>
      <c r="C821" s="662" t="s">
        <v>3130</v>
      </c>
      <c r="D821" s="743" t="s">
        <v>4774</v>
      </c>
      <c r="E821" s="744" t="s">
        <v>3154</v>
      </c>
      <c r="F821" s="662" t="s">
        <v>3125</v>
      </c>
      <c r="G821" s="662" t="s">
        <v>3346</v>
      </c>
      <c r="H821" s="662" t="s">
        <v>545</v>
      </c>
      <c r="I821" s="662" t="s">
        <v>3347</v>
      </c>
      <c r="J821" s="662" t="s">
        <v>3348</v>
      </c>
      <c r="K821" s="662" t="s">
        <v>3349</v>
      </c>
      <c r="L821" s="663">
        <v>126.59</v>
      </c>
      <c r="M821" s="663">
        <v>126.59</v>
      </c>
      <c r="N821" s="662">
        <v>1</v>
      </c>
      <c r="O821" s="745">
        <v>1</v>
      </c>
      <c r="P821" s="663">
        <v>126.59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7</v>
      </c>
      <c r="B822" s="662" t="s">
        <v>2791</v>
      </c>
      <c r="C822" s="662" t="s">
        <v>3130</v>
      </c>
      <c r="D822" s="743" t="s">
        <v>4774</v>
      </c>
      <c r="E822" s="744" t="s">
        <v>3154</v>
      </c>
      <c r="F822" s="662" t="s">
        <v>3125</v>
      </c>
      <c r="G822" s="662" t="s">
        <v>4113</v>
      </c>
      <c r="H822" s="662" t="s">
        <v>635</v>
      </c>
      <c r="I822" s="662" t="s">
        <v>4114</v>
      </c>
      <c r="J822" s="662" t="s">
        <v>3058</v>
      </c>
      <c r="K822" s="662" t="s">
        <v>3608</v>
      </c>
      <c r="L822" s="663">
        <v>0</v>
      </c>
      <c r="M822" s="663">
        <v>0</v>
      </c>
      <c r="N822" s="662">
        <v>3</v>
      </c>
      <c r="O822" s="745">
        <v>0.5</v>
      </c>
      <c r="P822" s="663">
        <v>0</v>
      </c>
      <c r="Q822" s="678"/>
      <c r="R822" s="662">
        <v>3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7</v>
      </c>
      <c r="B823" s="662" t="s">
        <v>2791</v>
      </c>
      <c r="C823" s="662" t="s">
        <v>3130</v>
      </c>
      <c r="D823" s="743" t="s">
        <v>4774</v>
      </c>
      <c r="E823" s="744" t="s">
        <v>3154</v>
      </c>
      <c r="F823" s="662" t="s">
        <v>3125</v>
      </c>
      <c r="G823" s="662" t="s">
        <v>4413</v>
      </c>
      <c r="H823" s="662" t="s">
        <v>635</v>
      </c>
      <c r="I823" s="662" t="s">
        <v>4414</v>
      </c>
      <c r="J823" s="662" t="s">
        <v>4415</v>
      </c>
      <c r="K823" s="662" t="s">
        <v>4416</v>
      </c>
      <c r="L823" s="663">
        <v>115.27</v>
      </c>
      <c r="M823" s="663">
        <v>230.54</v>
      </c>
      <c r="N823" s="662">
        <v>2</v>
      </c>
      <c r="O823" s="745">
        <v>1.5</v>
      </c>
      <c r="P823" s="663">
        <v>230.54</v>
      </c>
      <c r="Q823" s="678">
        <v>1</v>
      </c>
      <c r="R823" s="662">
        <v>2</v>
      </c>
      <c r="S823" s="678">
        <v>1</v>
      </c>
      <c r="T823" s="745">
        <v>1.5</v>
      </c>
      <c r="U823" s="701">
        <v>1</v>
      </c>
    </row>
    <row r="824" spans="1:21" ht="14.4" customHeight="1" x14ac:dyDescent="0.3">
      <c r="A824" s="661">
        <v>7</v>
      </c>
      <c r="B824" s="662" t="s">
        <v>2791</v>
      </c>
      <c r="C824" s="662" t="s">
        <v>3130</v>
      </c>
      <c r="D824" s="743" t="s">
        <v>4774</v>
      </c>
      <c r="E824" s="744" t="s">
        <v>3154</v>
      </c>
      <c r="F824" s="662" t="s">
        <v>3125</v>
      </c>
      <c r="G824" s="662" t="s">
        <v>3185</v>
      </c>
      <c r="H824" s="662" t="s">
        <v>545</v>
      </c>
      <c r="I824" s="662" t="s">
        <v>4417</v>
      </c>
      <c r="J824" s="662" t="s">
        <v>3351</v>
      </c>
      <c r="K824" s="662" t="s">
        <v>4418</v>
      </c>
      <c r="L824" s="663">
        <v>115.26</v>
      </c>
      <c r="M824" s="663">
        <v>115.26</v>
      </c>
      <c r="N824" s="662">
        <v>1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7</v>
      </c>
      <c r="B825" s="662" t="s">
        <v>2791</v>
      </c>
      <c r="C825" s="662" t="s">
        <v>3130</v>
      </c>
      <c r="D825" s="743" t="s">
        <v>4774</v>
      </c>
      <c r="E825" s="744" t="s">
        <v>3154</v>
      </c>
      <c r="F825" s="662" t="s">
        <v>3125</v>
      </c>
      <c r="G825" s="662" t="s">
        <v>4419</v>
      </c>
      <c r="H825" s="662" t="s">
        <v>545</v>
      </c>
      <c r="I825" s="662" t="s">
        <v>4420</v>
      </c>
      <c r="J825" s="662" t="s">
        <v>4421</v>
      </c>
      <c r="K825" s="662" t="s">
        <v>4422</v>
      </c>
      <c r="L825" s="663">
        <v>0</v>
      </c>
      <c r="M825" s="663">
        <v>0</v>
      </c>
      <c r="N825" s="662">
        <v>1</v>
      </c>
      <c r="O825" s="745">
        <v>0.5</v>
      </c>
      <c r="P825" s="663">
        <v>0</v>
      </c>
      <c r="Q825" s="678"/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7</v>
      </c>
      <c r="B826" s="662" t="s">
        <v>2791</v>
      </c>
      <c r="C826" s="662" t="s">
        <v>3130</v>
      </c>
      <c r="D826" s="743" t="s">
        <v>4774</v>
      </c>
      <c r="E826" s="744" t="s">
        <v>3154</v>
      </c>
      <c r="F826" s="662" t="s">
        <v>3125</v>
      </c>
      <c r="G826" s="662" t="s">
        <v>4115</v>
      </c>
      <c r="H826" s="662" t="s">
        <v>545</v>
      </c>
      <c r="I826" s="662" t="s">
        <v>4116</v>
      </c>
      <c r="J826" s="662" t="s">
        <v>4117</v>
      </c>
      <c r="K826" s="662" t="s">
        <v>4118</v>
      </c>
      <c r="L826" s="663">
        <v>1567.35</v>
      </c>
      <c r="M826" s="663">
        <v>4702.0499999999993</v>
      </c>
      <c r="N826" s="662">
        <v>3</v>
      </c>
      <c r="O826" s="745">
        <v>0.5</v>
      </c>
      <c r="P826" s="663">
        <v>4702.0499999999993</v>
      </c>
      <c r="Q826" s="678">
        <v>1</v>
      </c>
      <c r="R826" s="662">
        <v>3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7</v>
      </c>
      <c r="B827" s="662" t="s">
        <v>2791</v>
      </c>
      <c r="C827" s="662" t="s">
        <v>3130</v>
      </c>
      <c r="D827" s="743" t="s">
        <v>4774</v>
      </c>
      <c r="E827" s="744" t="s">
        <v>3154</v>
      </c>
      <c r="F827" s="662" t="s">
        <v>3125</v>
      </c>
      <c r="G827" s="662" t="s">
        <v>4423</v>
      </c>
      <c r="H827" s="662" t="s">
        <v>635</v>
      </c>
      <c r="I827" s="662" t="s">
        <v>4424</v>
      </c>
      <c r="J827" s="662" t="s">
        <v>4425</v>
      </c>
      <c r="K827" s="662" t="s">
        <v>3391</v>
      </c>
      <c r="L827" s="663">
        <v>207.45</v>
      </c>
      <c r="M827" s="663">
        <v>207.45</v>
      </c>
      <c r="N827" s="662">
        <v>1</v>
      </c>
      <c r="O827" s="745">
        <v>1</v>
      </c>
      <c r="P827" s="663">
        <v>207.45</v>
      </c>
      <c r="Q827" s="678">
        <v>1</v>
      </c>
      <c r="R827" s="662">
        <v>1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7</v>
      </c>
      <c r="B828" s="662" t="s">
        <v>2791</v>
      </c>
      <c r="C828" s="662" t="s">
        <v>3130</v>
      </c>
      <c r="D828" s="743" t="s">
        <v>4774</v>
      </c>
      <c r="E828" s="744" t="s">
        <v>3154</v>
      </c>
      <c r="F828" s="662" t="s">
        <v>3125</v>
      </c>
      <c r="G828" s="662" t="s">
        <v>4121</v>
      </c>
      <c r="H828" s="662" t="s">
        <v>545</v>
      </c>
      <c r="I828" s="662" t="s">
        <v>4122</v>
      </c>
      <c r="J828" s="662" t="s">
        <v>4123</v>
      </c>
      <c r="K828" s="662" t="s">
        <v>4124</v>
      </c>
      <c r="L828" s="663">
        <v>48.72</v>
      </c>
      <c r="M828" s="663">
        <v>97.44</v>
      </c>
      <c r="N828" s="662">
        <v>2</v>
      </c>
      <c r="O828" s="745">
        <v>1</v>
      </c>
      <c r="P828" s="663">
        <v>97.44</v>
      </c>
      <c r="Q828" s="678">
        <v>1</v>
      </c>
      <c r="R828" s="662">
        <v>2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7</v>
      </c>
      <c r="B829" s="662" t="s">
        <v>2791</v>
      </c>
      <c r="C829" s="662" t="s">
        <v>3130</v>
      </c>
      <c r="D829" s="743" t="s">
        <v>4774</v>
      </c>
      <c r="E829" s="744" t="s">
        <v>3154</v>
      </c>
      <c r="F829" s="662" t="s">
        <v>3125</v>
      </c>
      <c r="G829" s="662" t="s">
        <v>3906</v>
      </c>
      <c r="H829" s="662" t="s">
        <v>635</v>
      </c>
      <c r="I829" s="662" t="s">
        <v>3910</v>
      </c>
      <c r="J829" s="662" t="s">
        <v>3908</v>
      </c>
      <c r="K829" s="662" t="s">
        <v>3911</v>
      </c>
      <c r="L829" s="663">
        <v>146.15</v>
      </c>
      <c r="M829" s="663">
        <v>292.3</v>
      </c>
      <c r="N829" s="662">
        <v>2</v>
      </c>
      <c r="O829" s="745">
        <v>0.5</v>
      </c>
      <c r="P829" s="663">
        <v>292.3</v>
      </c>
      <c r="Q829" s="678">
        <v>1</v>
      </c>
      <c r="R829" s="662">
        <v>2</v>
      </c>
      <c r="S829" s="678">
        <v>1</v>
      </c>
      <c r="T829" s="745">
        <v>0.5</v>
      </c>
      <c r="U829" s="701">
        <v>1</v>
      </c>
    </row>
    <row r="830" spans="1:21" ht="14.4" customHeight="1" x14ac:dyDescent="0.3">
      <c r="A830" s="661">
        <v>7</v>
      </c>
      <c r="B830" s="662" t="s">
        <v>2791</v>
      </c>
      <c r="C830" s="662" t="s">
        <v>3130</v>
      </c>
      <c r="D830" s="743" t="s">
        <v>4774</v>
      </c>
      <c r="E830" s="744" t="s">
        <v>3154</v>
      </c>
      <c r="F830" s="662" t="s">
        <v>3125</v>
      </c>
      <c r="G830" s="662" t="s">
        <v>4129</v>
      </c>
      <c r="H830" s="662" t="s">
        <v>545</v>
      </c>
      <c r="I830" s="662" t="s">
        <v>981</v>
      </c>
      <c r="J830" s="662" t="s">
        <v>982</v>
      </c>
      <c r="K830" s="662" t="s">
        <v>4130</v>
      </c>
      <c r="L830" s="663">
        <v>53.57</v>
      </c>
      <c r="M830" s="663">
        <v>910.69000000000017</v>
      </c>
      <c r="N830" s="662">
        <v>17</v>
      </c>
      <c r="O830" s="745">
        <v>4</v>
      </c>
      <c r="P830" s="663">
        <v>910.69000000000017</v>
      </c>
      <c r="Q830" s="678">
        <v>1</v>
      </c>
      <c r="R830" s="662">
        <v>17</v>
      </c>
      <c r="S830" s="678">
        <v>1</v>
      </c>
      <c r="T830" s="745">
        <v>4</v>
      </c>
      <c r="U830" s="701">
        <v>1</v>
      </c>
    </row>
    <row r="831" spans="1:21" ht="14.4" customHeight="1" x14ac:dyDescent="0.3">
      <c r="A831" s="661">
        <v>7</v>
      </c>
      <c r="B831" s="662" t="s">
        <v>2791</v>
      </c>
      <c r="C831" s="662" t="s">
        <v>3130</v>
      </c>
      <c r="D831" s="743" t="s">
        <v>4774</v>
      </c>
      <c r="E831" s="744" t="s">
        <v>3154</v>
      </c>
      <c r="F831" s="662" t="s">
        <v>3125</v>
      </c>
      <c r="G831" s="662" t="s">
        <v>3506</v>
      </c>
      <c r="H831" s="662" t="s">
        <v>545</v>
      </c>
      <c r="I831" s="662" t="s">
        <v>4426</v>
      </c>
      <c r="J831" s="662" t="s">
        <v>1889</v>
      </c>
      <c r="K831" s="662" t="s">
        <v>3508</v>
      </c>
      <c r="L831" s="663">
        <v>27.5</v>
      </c>
      <c r="M831" s="663">
        <v>110</v>
      </c>
      <c r="N831" s="662">
        <v>4</v>
      </c>
      <c r="O831" s="745">
        <v>0.5</v>
      </c>
      <c r="P831" s="663">
        <v>110</v>
      </c>
      <c r="Q831" s="678">
        <v>1</v>
      </c>
      <c r="R831" s="662">
        <v>4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7</v>
      </c>
      <c r="B832" s="662" t="s">
        <v>2791</v>
      </c>
      <c r="C832" s="662" t="s">
        <v>3130</v>
      </c>
      <c r="D832" s="743" t="s">
        <v>4774</v>
      </c>
      <c r="E832" s="744" t="s">
        <v>3154</v>
      </c>
      <c r="F832" s="662" t="s">
        <v>3125</v>
      </c>
      <c r="G832" s="662" t="s">
        <v>3912</v>
      </c>
      <c r="H832" s="662" t="s">
        <v>545</v>
      </c>
      <c r="I832" s="662" t="s">
        <v>4332</v>
      </c>
      <c r="J832" s="662" t="s">
        <v>4134</v>
      </c>
      <c r="K832" s="662" t="s">
        <v>4333</v>
      </c>
      <c r="L832" s="663">
        <v>127</v>
      </c>
      <c r="M832" s="663">
        <v>9525</v>
      </c>
      <c r="N832" s="662">
        <v>75</v>
      </c>
      <c r="O832" s="745">
        <v>11</v>
      </c>
      <c r="P832" s="663">
        <v>2921</v>
      </c>
      <c r="Q832" s="678">
        <v>0.30666666666666664</v>
      </c>
      <c r="R832" s="662">
        <v>23</v>
      </c>
      <c r="S832" s="678">
        <v>0.30666666666666664</v>
      </c>
      <c r="T832" s="745">
        <v>5</v>
      </c>
      <c r="U832" s="701">
        <v>0.45454545454545453</v>
      </c>
    </row>
    <row r="833" spans="1:21" ht="14.4" customHeight="1" x14ac:dyDescent="0.3">
      <c r="A833" s="661">
        <v>7</v>
      </c>
      <c r="B833" s="662" t="s">
        <v>2791</v>
      </c>
      <c r="C833" s="662" t="s">
        <v>3130</v>
      </c>
      <c r="D833" s="743" t="s">
        <v>4774</v>
      </c>
      <c r="E833" s="744" t="s">
        <v>3154</v>
      </c>
      <c r="F833" s="662" t="s">
        <v>3125</v>
      </c>
      <c r="G833" s="662" t="s">
        <v>3912</v>
      </c>
      <c r="H833" s="662" t="s">
        <v>545</v>
      </c>
      <c r="I833" s="662" t="s">
        <v>4133</v>
      </c>
      <c r="J833" s="662" t="s">
        <v>4134</v>
      </c>
      <c r="K833" s="662" t="s">
        <v>3735</v>
      </c>
      <c r="L833" s="663">
        <v>389.92</v>
      </c>
      <c r="M833" s="663">
        <v>21445.599999999999</v>
      </c>
      <c r="N833" s="662">
        <v>55</v>
      </c>
      <c r="O833" s="745">
        <v>6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7</v>
      </c>
      <c r="B834" s="662" t="s">
        <v>2791</v>
      </c>
      <c r="C834" s="662" t="s">
        <v>3130</v>
      </c>
      <c r="D834" s="743" t="s">
        <v>4774</v>
      </c>
      <c r="E834" s="744" t="s">
        <v>3154</v>
      </c>
      <c r="F834" s="662" t="s">
        <v>3125</v>
      </c>
      <c r="G834" s="662" t="s">
        <v>3912</v>
      </c>
      <c r="H834" s="662" t="s">
        <v>545</v>
      </c>
      <c r="I834" s="662" t="s">
        <v>4135</v>
      </c>
      <c r="J834" s="662" t="s">
        <v>4134</v>
      </c>
      <c r="K834" s="662" t="s">
        <v>3437</v>
      </c>
      <c r="L834" s="663">
        <v>701.65</v>
      </c>
      <c r="M834" s="663">
        <v>4209.8999999999996</v>
      </c>
      <c r="N834" s="662">
        <v>6</v>
      </c>
      <c r="O834" s="745">
        <v>1</v>
      </c>
      <c r="P834" s="663">
        <v>4209.8999999999996</v>
      </c>
      <c r="Q834" s="678">
        <v>1</v>
      </c>
      <c r="R834" s="662">
        <v>6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7</v>
      </c>
      <c r="B835" s="662" t="s">
        <v>2791</v>
      </c>
      <c r="C835" s="662" t="s">
        <v>3130</v>
      </c>
      <c r="D835" s="743" t="s">
        <v>4774</v>
      </c>
      <c r="E835" s="744" t="s">
        <v>3154</v>
      </c>
      <c r="F835" s="662" t="s">
        <v>3125</v>
      </c>
      <c r="G835" s="662" t="s">
        <v>3912</v>
      </c>
      <c r="H835" s="662" t="s">
        <v>545</v>
      </c>
      <c r="I835" s="662" t="s">
        <v>3913</v>
      </c>
      <c r="J835" s="662" t="s">
        <v>3914</v>
      </c>
      <c r="K835" s="662" t="s">
        <v>2929</v>
      </c>
      <c r="L835" s="663">
        <v>208.18</v>
      </c>
      <c r="M835" s="663">
        <v>208.18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7</v>
      </c>
      <c r="B836" s="662" t="s">
        <v>2791</v>
      </c>
      <c r="C836" s="662" t="s">
        <v>3130</v>
      </c>
      <c r="D836" s="743" t="s">
        <v>4774</v>
      </c>
      <c r="E836" s="744" t="s">
        <v>3154</v>
      </c>
      <c r="F836" s="662" t="s">
        <v>3125</v>
      </c>
      <c r="G836" s="662" t="s">
        <v>3912</v>
      </c>
      <c r="H836" s="662" t="s">
        <v>545</v>
      </c>
      <c r="I836" s="662" t="s">
        <v>4136</v>
      </c>
      <c r="J836" s="662" t="s">
        <v>3914</v>
      </c>
      <c r="K836" s="662" t="s">
        <v>2948</v>
      </c>
      <c r="L836" s="663">
        <v>383.18</v>
      </c>
      <c r="M836" s="663">
        <v>6130.8799999999992</v>
      </c>
      <c r="N836" s="662">
        <v>16</v>
      </c>
      <c r="O836" s="745">
        <v>6</v>
      </c>
      <c r="P836" s="663">
        <v>6130.8799999999992</v>
      </c>
      <c r="Q836" s="678">
        <v>1</v>
      </c>
      <c r="R836" s="662">
        <v>16</v>
      </c>
      <c r="S836" s="678">
        <v>1</v>
      </c>
      <c r="T836" s="745">
        <v>6</v>
      </c>
      <c r="U836" s="701">
        <v>1</v>
      </c>
    </row>
    <row r="837" spans="1:21" ht="14.4" customHeight="1" x14ac:dyDescent="0.3">
      <c r="A837" s="661">
        <v>7</v>
      </c>
      <c r="B837" s="662" t="s">
        <v>2791</v>
      </c>
      <c r="C837" s="662" t="s">
        <v>3130</v>
      </c>
      <c r="D837" s="743" t="s">
        <v>4774</v>
      </c>
      <c r="E837" s="744" t="s">
        <v>3154</v>
      </c>
      <c r="F837" s="662" t="s">
        <v>3125</v>
      </c>
      <c r="G837" s="662" t="s">
        <v>3912</v>
      </c>
      <c r="H837" s="662" t="s">
        <v>545</v>
      </c>
      <c r="I837" s="662" t="s">
        <v>4137</v>
      </c>
      <c r="J837" s="662" t="s">
        <v>4134</v>
      </c>
      <c r="K837" s="662" t="s">
        <v>4138</v>
      </c>
      <c r="L837" s="663">
        <v>233.95</v>
      </c>
      <c r="M837" s="663">
        <v>3977.1499999999992</v>
      </c>
      <c r="N837" s="662">
        <v>17</v>
      </c>
      <c r="O837" s="745">
        <v>3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7</v>
      </c>
      <c r="B838" s="662" t="s">
        <v>2791</v>
      </c>
      <c r="C838" s="662" t="s">
        <v>3130</v>
      </c>
      <c r="D838" s="743" t="s">
        <v>4774</v>
      </c>
      <c r="E838" s="744" t="s">
        <v>3154</v>
      </c>
      <c r="F838" s="662" t="s">
        <v>3125</v>
      </c>
      <c r="G838" s="662" t="s">
        <v>4145</v>
      </c>
      <c r="H838" s="662" t="s">
        <v>545</v>
      </c>
      <c r="I838" s="662" t="s">
        <v>4146</v>
      </c>
      <c r="J838" s="662" t="s">
        <v>4147</v>
      </c>
      <c r="K838" s="662" t="s">
        <v>4148</v>
      </c>
      <c r="L838" s="663">
        <v>0</v>
      </c>
      <c r="M838" s="663">
        <v>0</v>
      </c>
      <c r="N838" s="662">
        <v>6</v>
      </c>
      <c r="O838" s="745">
        <v>1.5</v>
      </c>
      <c r="P838" s="663">
        <v>0</v>
      </c>
      <c r="Q838" s="678"/>
      <c r="R838" s="662">
        <v>3</v>
      </c>
      <c r="S838" s="678">
        <v>0.5</v>
      </c>
      <c r="T838" s="745">
        <v>0.5</v>
      </c>
      <c r="U838" s="701">
        <v>0.33333333333333331</v>
      </c>
    </row>
    <row r="839" spans="1:21" ht="14.4" customHeight="1" x14ac:dyDescent="0.3">
      <c r="A839" s="661">
        <v>7</v>
      </c>
      <c r="B839" s="662" t="s">
        <v>2791</v>
      </c>
      <c r="C839" s="662" t="s">
        <v>3130</v>
      </c>
      <c r="D839" s="743" t="s">
        <v>4774</v>
      </c>
      <c r="E839" s="744" t="s">
        <v>3154</v>
      </c>
      <c r="F839" s="662" t="s">
        <v>3125</v>
      </c>
      <c r="G839" s="662" t="s">
        <v>4427</v>
      </c>
      <c r="H839" s="662" t="s">
        <v>545</v>
      </c>
      <c r="I839" s="662" t="s">
        <v>4428</v>
      </c>
      <c r="J839" s="662" t="s">
        <v>4429</v>
      </c>
      <c r="K839" s="662" t="s">
        <v>4430</v>
      </c>
      <c r="L839" s="663">
        <v>113.93</v>
      </c>
      <c r="M839" s="663">
        <v>4329.34</v>
      </c>
      <c r="N839" s="662">
        <v>38</v>
      </c>
      <c r="O839" s="745">
        <v>17.5</v>
      </c>
      <c r="P839" s="663">
        <v>3076.11</v>
      </c>
      <c r="Q839" s="678">
        <v>0.71052631578947367</v>
      </c>
      <c r="R839" s="662">
        <v>27</v>
      </c>
      <c r="S839" s="678">
        <v>0.71052631578947367</v>
      </c>
      <c r="T839" s="745">
        <v>12.5</v>
      </c>
      <c r="U839" s="701">
        <v>0.7142857142857143</v>
      </c>
    </row>
    <row r="840" spans="1:21" ht="14.4" customHeight="1" x14ac:dyDescent="0.3">
      <c r="A840" s="661">
        <v>7</v>
      </c>
      <c r="B840" s="662" t="s">
        <v>2791</v>
      </c>
      <c r="C840" s="662" t="s">
        <v>3130</v>
      </c>
      <c r="D840" s="743" t="s">
        <v>4774</v>
      </c>
      <c r="E840" s="744" t="s">
        <v>3154</v>
      </c>
      <c r="F840" s="662" t="s">
        <v>3125</v>
      </c>
      <c r="G840" s="662" t="s">
        <v>3225</v>
      </c>
      <c r="H840" s="662" t="s">
        <v>545</v>
      </c>
      <c r="I840" s="662" t="s">
        <v>3226</v>
      </c>
      <c r="J840" s="662" t="s">
        <v>3227</v>
      </c>
      <c r="K840" s="662" t="s">
        <v>3228</v>
      </c>
      <c r="L840" s="663">
        <v>0</v>
      </c>
      <c r="M840" s="663">
        <v>0</v>
      </c>
      <c r="N840" s="662">
        <v>1</v>
      </c>
      <c r="O840" s="745">
        <v>1</v>
      </c>
      <c r="P840" s="663">
        <v>0</v>
      </c>
      <c r="Q840" s="678"/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7</v>
      </c>
      <c r="B841" s="662" t="s">
        <v>2791</v>
      </c>
      <c r="C841" s="662" t="s">
        <v>3130</v>
      </c>
      <c r="D841" s="743" t="s">
        <v>4774</v>
      </c>
      <c r="E841" s="744" t="s">
        <v>3154</v>
      </c>
      <c r="F841" s="662" t="s">
        <v>3125</v>
      </c>
      <c r="G841" s="662" t="s">
        <v>3229</v>
      </c>
      <c r="H841" s="662" t="s">
        <v>635</v>
      </c>
      <c r="I841" s="662" t="s">
        <v>1988</v>
      </c>
      <c r="J841" s="662" t="s">
        <v>801</v>
      </c>
      <c r="K841" s="662" t="s">
        <v>3045</v>
      </c>
      <c r="L841" s="663">
        <v>48.42</v>
      </c>
      <c r="M841" s="663">
        <v>145.26</v>
      </c>
      <c r="N841" s="662">
        <v>3</v>
      </c>
      <c r="O841" s="745">
        <v>1</v>
      </c>
      <c r="P841" s="663">
        <v>145.26</v>
      </c>
      <c r="Q841" s="678">
        <v>1</v>
      </c>
      <c r="R841" s="662">
        <v>3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7</v>
      </c>
      <c r="B842" s="662" t="s">
        <v>2791</v>
      </c>
      <c r="C842" s="662" t="s">
        <v>3130</v>
      </c>
      <c r="D842" s="743" t="s">
        <v>4774</v>
      </c>
      <c r="E842" s="744" t="s">
        <v>3154</v>
      </c>
      <c r="F842" s="662" t="s">
        <v>3125</v>
      </c>
      <c r="G842" s="662" t="s">
        <v>3229</v>
      </c>
      <c r="H842" s="662" t="s">
        <v>545</v>
      </c>
      <c r="I842" s="662" t="s">
        <v>1722</v>
      </c>
      <c r="J842" s="662" t="s">
        <v>801</v>
      </c>
      <c r="K842" s="662" t="s">
        <v>3230</v>
      </c>
      <c r="L842" s="663">
        <v>36.54</v>
      </c>
      <c r="M842" s="663">
        <v>73.08</v>
      </c>
      <c r="N842" s="662">
        <v>2</v>
      </c>
      <c r="O842" s="745">
        <v>0.5</v>
      </c>
      <c r="P842" s="663">
        <v>73.08</v>
      </c>
      <c r="Q842" s="678">
        <v>1</v>
      </c>
      <c r="R842" s="662">
        <v>2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7</v>
      </c>
      <c r="B843" s="662" t="s">
        <v>2791</v>
      </c>
      <c r="C843" s="662" t="s">
        <v>3130</v>
      </c>
      <c r="D843" s="743" t="s">
        <v>4774</v>
      </c>
      <c r="E843" s="744" t="s">
        <v>3154</v>
      </c>
      <c r="F843" s="662" t="s">
        <v>3125</v>
      </c>
      <c r="G843" s="662" t="s">
        <v>3229</v>
      </c>
      <c r="H843" s="662" t="s">
        <v>545</v>
      </c>
      <c r="I843" s="662" t="s">
        <v>800</v>
      </c>
      <c r="J843" s="662" t="s">
        <v>801</v>
      </c>
      <c r="K843" s="662" t="s">
        <v>3511</v>
      </c>
      <c r="L843" s="663">
        <v>18.260000000000002</v>
      </c>
      <c r="M843" s="663">
        <v>18.260000000000002</v>
      </c>
      <c r="N843" s="662">
        <v>1</v>
      </c>
      <c r="O843" s="745">
        <v>0.5</v>
      </c>
      <c r="P843" s="663">
        <v>18.260000000000002</v>
      </c>
      <c r="Q843" s="678">
        <v>1</v>
      </c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7</v>
      </c>
      <c r="B844" s="662" t="s">
        <v>2791</v>
      </c>
      <c r="C844" s="662" t="s">
        <v>3130</v>
      </c>
      <c r="D844" s="743" t="s">
        <v>4774</v>
      </c>
      <c r="E844" s="744" t="s">
        <v>3154</v>
      </c>
      <c r="F844" s="662" t="s">
        <v>3125</v>
      </c>
      <c r="G844" s="662" t="s">
        <v>3189</v>
      </c>
      <c r="H844" s="662" t="s">
        <v>545</v>
      </c>
      <c r="I844" s="662" t="s">
        <v>3190</v>
      </c>
      <c r="J844" s="662" t="s">
        <v>820</v>
      </c>
      <c r="K844" s="662" t="s">
        <v>3191</v>
      </c>
      <c r="L844" s="663">
        <v>185.26</v>
      </c>
      <c r="M844" s="663">
        <v>1667.34</v>
      </c>
      <c r="N844" s="662">
        <v>9</v>
      </c>
      <c r="O844" s="745">
        <v>3.5</v>
      </c>
      <c r="P844" s="663">
        <v>1482.08</v>
      </c>
      <c r="Q844" s="678">
        <v>0.88888888888888884</v>
      </c>
      <c r="R844" s="662">
        <v>8</v>
      </c>
      <c r="S844" s="678">
        <v>0.88888888888888884</v>
      </c>
      <c r="T844" s="745">
        <v>3</v>
      </c>
      <c r="U844" s="701">
        <v>0.8571428571428571</v>
      </c>
    </row>
    <row r="845" spans="1:21" ht="14.4" customHeight="1" x14ac:dyDescent="0.3">
      <c r="A845" s="661">
        <v>7</v>
      </c>
      <c r="B845" s="662" t="s">
        <v>2791</v>
      </c>
      <c r="C845" s="662" t="s">
        <v>3130</v>
      </c>
      <c r="D845" s="743" t="s">
        <v>4774</v>
      </c>
      <c r="E845" s="744" t="s">
        <v>3154</v>
      </c>
      <c r="F845" s="662" t="s">
        <v>3125</v>
      </c>
      <c r="G845" s="662" t="s">
        <v>3189</v>
      </c>
      <c r="H845" s="662" t="s">
        <v>545</v>
      </c>
      <c r="I845" s="662" t="s">
        <v>1945</v>
      </c>
      <c r="J845" s="662" t="s">
        <v>820</v>
      </c>
      <c r="K845" s="662" t="s">
        <v>3191</v>
      </c>
      <c r="L845" s="663">
        <v>301.2</v>
      </c>
      <c r="M845" s="663">
        <v>602.4</v>
      </c>
      <c r="N845" s="662">
        <v>2</v>
      </c>
      <c r="O845" s="745">
        <v>1.5</v>
      </c>
      <c r="P845" s="663">
        <v>301.2</v>
      </c>
      <c r="Q845" s="678">
        <v>0.5</v>
      </c>
      <c r="R845" s="662">
        <v>1</v>
      </c>
      <c r="S845" s="678">
        <v>0.5</v>
      </c>
      <c r="T845" s="745">
        <v>1</v>
      </c>
      <c r="U845" s="701">
        <v>0.66666666666666663</v>
      </c>
    </row>
    <row r="846" spans="1:21" ht="14.4" customHeight="1" x14ac:dyDescent="0.3">
      <c r="A846" s="661">
        <v>7</v>
      </c>
      <c r="B846" s="662" t="s">
        <v>2791</v>
      </c>
      <c r="C846" s="662" t="s">
        <v>3130</v>
      </c>
      <c r="D846" s="743" t="s">
        <v>4774</v>
      </c>
      <c r="E846" s="744" t="s">
        <v>3154</v>
      </c>
      <c r="F846" s="662" t="s">
        <v>3125</v>
      </c>
      <c r="G846" s="662" t="s">
        <v>4154</v>
      </c>
      <c r="H846" s="662" t="s">
        <v>545</v>
      </c>
      <c r="I846" s="662" t="s">
        <v>1739</v>
      </c>
      <c r="J846" s="662" t="s">
        <v>4431</v>
      </c>
      <c r="K846" s="662" t="s">
        <v>4432</v>
      </c>
      <c r="L846" s="663">
        <v>334.27</v>
      </c>
      <c r="M846" s="663">
        <v>2339.89</v>
      </c>
      <c r="N846" s="662">
        <v>7</v>
      </c>
      <c r="O846" s="745">
        <v>2</v>
      </c>
      <c r="P846" s="663">
        <v>2339.89</v>
      </c>
      <c r="Q846" s="678">
        <v>1</v>
      </c>
      <c r="R846" s="662">
        <v>7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7</v>
      </c>
      <c r="B847" s="662" t="s">
        <v>2791</v>
      </c>
      <c r="C847" s="662" t="s">
        <v>3130</v>
      </c>
      <c r="D847" s="743" t="s">
        <v>4774</v>
      </c>
      <c r="E847" s="744" t="s">
        <v>3154</v>
      </c>
      <c r="F847" s="662" t="s">
        <v>3125</v>
      </c>
      <c r="G847" s="662" t="s">
        <v>4154</v>
      </c>
      <c r="H847" s="662" t="s">
        <v>635</v>
      </c>
      <c r="I847" s="662" t="s">
        <v>4433</v>
      </c>
      <c r="J847" s="662" t="s">
        <v>4434</v>
      </c>
      <c r="K847" s="662" t="s">
        <v>4435</v>
      </c>
      <c r="L847" s="663">
        <v>668.54</v>
      </c>
      <c r="M847" s="663">
        <v>2005.62</v>
      </c>
      <c r="N847" s="662">
        <v>3</v>
      </c>
      <c r="O847" s="745">
        <v>0.5</v>
      </c>
      <c r="P847" s="663">
        <v>2005.62</v>
      </c>
      <c r="Q847" s="678">
        <v>1</v>
      </c>
      <c r="R847" s="662">
        <v>3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7</v>
      </c>
      <c r="B848" s="662" t="s">
        <v>2791</v>
      </c>
      <c r="C848" s="662" t="s">
        <v>3130</v>
      </c>
      <c r="D848" s="743" t="s">
        <v>4774</v>
      </c>
      <c r="E848" s="744" t="s">
        <v>3154</v>
      </c>
      <c r="F848" s="662" t="s">
        <v>3125</v>
      </c>
      <c r="G848" s="662" t="s">
        <v>4154</v>
      </c>
      <c r="H848" s="662" t="s">
        <v>545</v>
      </c>
      <c r="I848" s="662" t="s">
        <v>4436</v>
      </c>
      <c r="J848" s="662" t="s">
        <v>4434</v>
      </c>
      <c r="K848" s="662" t="s">
        <v>4437</v>
      </c>
      <c r="L848" s="663">
        <v>0</v>
      </c>
      <c r="M848" s="663">
        <v>0</v>
      </c>
      <c r="N848" s="662">
        <v>1</v>
      </c>
      <c r="O848" s="745">
        <v>1</v>
      </c>
      <c r="P848" s="663">
        <v>0</v>
      </c>
      <c r="Q848" s="678"/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7</v>
      </c>
      <c r="B849" s="662" t="s">
        <v>2791</v>
      </c>
      <c r="C849" s="662" t="s">
        <v>3130</v>
      </c>
      <c r="D849" s="743" t="s">
        <v>4774</v>
      </c>
      <c r="E849" s="744" t="s">
        <v>3154</v>
      </c>
      <c r="F849" s="662" t="s">
        <v>3125</v>
      </c>
      <c r="G849" s="662" t="s">
        <v>3915</v>
      </c>
      <c r="H849" s="662" t="s">
        <v>545</v>
      </c>
      <c r="I849" s="662" t="s">
        <v>4156</v>
      </c>
      <c r="J849" s="662" t="s">
        <v>3995</v>
      </c>
      <c r="K849" s="662" t="s">
        <v>4157</v>
      </c>
      <c r="L849" s="663">
        <v>0</v>
      </c>
      <c r="M849" s="663">
        <v>0</v>
      </c>
      <c r="N849" s="662">
        <v>6</v>
      </c>
      <c r="O849" s="745">
        <v>1</v>
      </c>
      <c r="P849" s="663">
        <v>0</v>
      </c>
      <c r="Q849" s="678"/>
      <c r="R849" s="662">
        <v>6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7</v>
      </c>
      <c r="B850" s="662" t="s">
        <v>2791</v>
      </c>
      <c r="C850" s="662" t="s">
        <v>3130</v>
      </c>
      <c r="D850" s="743" t="s">
        <v>4774</v>
      </c>
      <c r="E850" s="744" t="s">
        <v>3154</v>
      </c>
      <c r="F850" s="662" t="s">
        <v>3125</v>
      </c>
      <c r="G850" s="662" t="s">
        <v>3915</v>
      </c>
      <c r="H850" s="662" t="s">
        <v>545</v>
      </c>
      <c r="I850" s="662" t="s">
        <v>3994</v>
      </c>
      <c r="J850" s="662" t="s">
        <v>3995</v>
      </c>
      <c r="K850" s="662" t="s">
        <v>3996</v>
      </c>
      <c r="L850" s="663">
        <v>3354.59</v>
      </c>
      <c r="M850" s="663">
        <v>43609.670000000006</v>
      </c>
      <c r="N850" s="662">
        <v>13</v>
      </c>
      <c r="O850" s="745">
        <v>5</v>
      </c>
      <c r="P850" s="663">
        <v>43609.670000000006</v>
      </c>
      <c r="Q850" s="678">
        <v>1</v>
      </c>
      <c r="R850" s="662">
        <v>13</v>
      </c>
      <c r="S850" s="678">
        <v>1</v>
      </c>
      <c r="T850" s="745">
        <v>5</v>
      </c>
      <c r="U850" s="701">
        <v>1</v>
      </c>
    </row>
    <row r="851" spans="1:21" ht="14.4" customHeight="1" x14ac:dyDescent="0.3">
      <c r="A851" s="661">
        <v>7</v>
      </c>
      <c r="B851" s="662" t="s">
        <v>2791</v>
      </c>
      <c r="C851" s="662" t="s">
        <v>3130</v>
      </c>
      <c r="D851" s="743" t="s">
        <v>4774</v>
      </c>
      <c r="E851" s="744" t="s">
        <v>3154</v>
      </c>
      <c r="F851" s="662" t="s">
        <v>3125</v>
      </c>
      <c r="G851" s="662" t="s">
        <v>3915</v>
      </c>
      <c r="H851" s="662" t="s">
        <v>545</v>
      </c>
      <c r="I851" s="662" t="s">
        <v>4158</v>
      </c>
      <c r="J851" s="662" t="s">
        <v>3995</v>
      </c>
      <c r="K851" s="662" t="s">
        <v>4159</v>
      </c>
      <c r="L851" s="663">
        <v>0</v>
      </c>
      <c r="M851" s="663">
        <v>0</v>
      </c>
      <c r="N851" s="662">
        <v>33</v>
      </c>
      <c r="O851" s="745">
        <v>3</v>
      </c>
      <c r="P851" s="663">
        <v>0</v>
      </c>
      <c r="Q851" s="678"/>
      <c r="R851" s="662">
        <v>33</v>
      </c>
      <c r="S851" s="678">
        <v>1</v>
      </c>
      <c r="T851" s="745">
        <v>3</v>
      </c>
      <c r="U851" s="701">
        <v>1</v>
      </c>
    </row>
    <row r="852" spans="1:21" ht="14.4" customHeight="1" x14ac:dyDescent="0.3">
      <c r="A852" s="661">
        <v>7</v>
      </c>
      <c r="B852" s="662" t="s">
        <v>2791</v>
      </c>
      <c r="C852" s="662" t="s">
        <v>3130</v>
      </c>
      <c r="D852" s="743" t="s">
        <v>4774</v>
      </c>
      <c r="E852" s="744" t="s">
        <v>3154</v>
      </c>
      <c r="F852" s="662" t="s">
        <v>3125</v>
      </c>
      <c r="G852" s="662" t="s">
        <v>3915</v>
      </c>
      <c r="H852" s="662" t="s">
        <v>545</v>
      </c>
      <c r="I852" s="662" t="s">
        <v>4158</v>
      </c>
      <c r="J852" s="662" t="s">
        <v>3995</v>
      </c>
      <c r="K852" s="662" t="s">
        <v>4159</v>
      </c>
      <c r="L852" s="663">
        <v>454.27</v>
      </c>
      <c r="M852" s="663">
        <v>9539.67</v>
      </c>
      <c r="N852" s="662">
        <v>21</v>
      </c>
      <c r="O852" s="745">
        <v>3</v>
      </c>
      <c r="P852" s="663">
        <v>9539.67</v>
      </c>
      <c r="Q852" s="678">
        <v>1</v>
      </c>
      <c r="R852" s="662">
        <v>21</v>
      </c>
      <c r="S852" s="678">
        <v>1</v>
      </c>
      <c r="T852" s="745">
        <v>3</v>
      </c>
      <c r="U852" s="701">
        <v>1</v>
      </c>
    </row>
    <row r="853" spans="1:21" ht="14.4" customHeight="1" x14ac:dyDescent="0.3">
      <c r="A853" s="661">
        <v>7</v>
      </c>
      <c r="B853" s="662" t="s">
        <v>2791</v>
      </c>
      <c r="C853" s="662" t="s">
        <v>3130</v>
      </c>
      <c r="D853" s="743" t="s">
        <v>4774</v>
      </c>
      <c r="E853" s="744" t="s">
        <v>3154</v>
      </c>
      <c r="F853" s="662" t="s">
        <v>3125</v>
      </c>
      <c r="G853" s="662" t="s">
        <v>3915</v>
      </c>
      <c r="H853" s="662" t="s">
        <v>545</v>
      </c>
      <c r="I853" s="662" t="s">
        <v>4160</v>
      </c>
      <c r="J853" s="662" t="s">
        <v>3995</v>
      </c>
      <c r="K853" s="662" t="s">
        <v>3920</v>
      </c>
      <c r="L853" s="663">
        <v>908.53</v>
      </c>
      <c r="M853" s="663">
        <v>44517.97</v>
      </c>
      <c r="N853" s="662">
        <v>49</v>
      </c>
      <c r="O853" s="745">
        <v>15</v>
      </c>
      <c r="P853" s="663">
        <v>33615.61</v>
      </c>
      <c r="Q853" s="678">
        <v>0.75510204081632648</v>
      </c>
      <c r="R853" s="662">
        <v>37</v>
      </c>
      <c r="S853" s="678">
        <v>0.75510204081632648</v>
      </c>
      <c r="T853" s="745">
        <v>11</v>
      </c>
      <c r="U853" s="701">
        <v>0.73333333333333328</v>
      </c>
    </row>
    <row r="854" spans="1:21" ht="14.4" customHeight="1" x14ac:dyDescent="0.3">
      <c r="A854" s="661">
        <v>7</v>
      </c>
      <c r="B854" s="662" t="s">
        <v>2791</v>
      </c>
      <c r="C854" s="662" t="s">
        <v>3130</v>
      </c>
      <c r="D854" s="743" t="s">
        <v>4774</v>
      </c>
      <c r="E854" s="744" t="s">
        <v>3154</v>
      </c>
      <c r="F854" s="662" t="s">
        <v>3125</v>
      </c>
      <c r="G854" s="662" t="s">
        <v>3915</v>
      </c>
      <c r="H854" s="662" t="s">
        <v>545</v>
      </c>
      <c r="I854" s="662" t="s">
        <v>4161</v>
      </c>
      <c r="J854" s="662" t="s">
        <v>3995</v>
      </c>
      <c r="K854" s="662" t="s">
        <v>3923</v>
      </c>
      <c r="L854" s="663">
        <v>291.85000000000002</v>
      </c>
      <c r="M854" s="663">
        <v>875.55000000000007</v>
      </c>
      <c r="N854" s="662">
        <v>3</v>
      </c>
      <c r="O854" s="745">
        <v>1</v>
      </c>
      <c r="P854" s="663">
        <v>875.55000000000007</v>
      </c>
      <c r="Q854" s="678">
        <v>1</v>
      </c>
      <c r="R854" s="662">
        <v>3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7</v>
      </c>
      <c r="B855" s="662" t="s">
        <v>2791</v>
      </c>
      <c r="C855" s="662" t="s">
        <v>3130</v>
      </c>
      <c r="D855" s="743" t="s">
        <v>4774</v>
      </c>
      <c r="E855" s="744" t="s">
        <v>3154</v>
      </c>
      <c r="F855" s="662" t="s">
        <v>3125</v>
      </c>
      <c r="G855" s="662" t="s">
        <v>3915</v>
      </c>
      <c r="H855" s="662" t="s">
        <v>545</v>
      </c>
      <c r="I855" s="662" t="s">
        <v>4162</v>
      </c>
      <c r="J855" s="662" t="s">
        <v>3995</v>
      </c>
      <c r="K855" s="662" t="s">
        <v>4163</v>
      </c>
      <c r="L855" s="663">
        <v>583.70000000000005</v>
      </c>
      <c r="M855" s="663">
        <v>4669.6000000000004</v>
      </c>
      <c r="N855" s="662">
        <v>8</v>
      </c>
      <c r="O855" s="745">
        <v>3</v>
      </c>
      <c r="P855" s="663">
        <v>4669.6000000000004</v>
      </c>
      <c r="Q855" s="678">
        <v>1</v>
      </c>
      <c r="R855" s="662">
        <v>8</v>
      </c>
      <c r="S855" s="678">
        <v>1</v>
      </c>
      <c r="T855" s="745">
        <v>3</v>
      </c>
      <c r="U855" s="701">
        <v>1</v>
      </c>
    </row>
    <row r="856" spans="1:21" ht="14.4" customHeight="1" x14ac:dyDescent="0.3">
      <c r="A856" s="661">
        <v>7</v>
      </c>
      <c r="B856" s="662" t="s">
        <v>2791</v>
      </c>
      <c r="C856" s="662" t="s">
        <v>3130</v>
      </c>
      <c r="D856" s="743" t="s">
        <v>4774</v>
      </c>
      <c r="E856" s="744" t="s">
        <v>3154</v>
      </c>
      <c r="F856" s="662" t="s">
        <v>3125</v>
      </c>
      <c r="G856" s="662" t="s">
        <v>3915</v>
      </c>
      <c r="H856" s="662" t="s">
        <v>545</v>
      </c>
      <c r="I856" s="662" t="s">
        <v>4164</v>
      </c>
      <c r="J856" s="662" t="s">
        <v>3995</v>
      </c>
      <c r="K856" s="662" t="s">
        <v>4165</v>
      </c>
      <c r="L856" s="663">
        <v>0</v>
      </c>
      <c r="M856" s="663">
        <v>0</v>
      </c>
      <c r="N856" s="662">
        <v>33</v>
      </c>
      <c r="O856" s="745">
        <v>3</v>
      </c>
      <c r="P856" s="663">
        <v>0</v>
      </c>
      <c r="Q856" s="678"/>
      <c r="R856" s="662">
        <v>33</v>
      </c>
      <c r="S856" s="678">
        <v>1</v>
      </c>
      <c r="T856" s="745">
        <v>3</v>
      </c>
      <c r="U856" s="701">
        <v>1</v>
      </c>
    </row>
    <row r="857" spans="1:21" ht="14.4" customHeight="1" x14ac:dyDescent="0.3">
      <c r="A857" s="661">
        <v>7</v>
      </c>
      <c r="B857" s="662" t="s">
        <v>2791</v>
      </c>
      <c r="C857" s="662" t="s">
        <v>3130</v>
      </c>
      <c r="D857" s="743" t="s">
        <v>4774</v>
      </c>
      <c r="E857" s="744" t="s">
        <v>3154</v>
      </c>
      <c r="F857" s="662" t="s">
        <v>3125</v>
      </c>
      <c r="G857" s="662" t="s">
        <v>3915</v>
      </c>
      <c r="H857" s="662" t="s">
        <v>545</v>
      </c>
      <c r="I857" s="662" t="s">
        <v>4164</v>
      </c>
      <c r="J857" s="662" t="s">
        <v>3995</v>
      </c>
      <c r="K857" s="662" t="s">
        <v>4165</v>
      </c>
      <c r="L857" s="663">
        <v>838.65</v>
      </c>
      <c r="M857" s="663">
        <v>19288.95</v>
      </c>
      <c r="N857" s="662">
        <v>23</v>
      </c>
      <c r="O857" s="745">
        <v>5</v>
      </c>
      <c r="P857" s="663">
        <v>19288.95</v>
      </c>
      <c r="Q857" s="678">
        <v>1</v>
      </c>
      <c r="R857" s="662">
        <v>23</v>
      </c>
      <c r="S857" s="678">
        <v>1</v>
      </c>
      <c r="T857" s="745">
        <v>5</v>
      </c>
      <c r="U857" s="701">
        <v>1</v>
      </c>
    </row>
    <row r="858" spans="1:21" ht="14.4" customHeight="1" x14ac:dyDescent="0.3">
      <c r="A858" s="661">
        <v>7</v>
      </c>
      <c r="B858" s="662" t="s">
        <v>2791</v>
      </c>
      <c r="C858" s="662" t="s">
        <v>3130</v>
      </c>
      <c r="D858" s="743" t="s">
        <v>4774</v>
      </c>
      <c r="E858" s="744" t="s">
        <v>3154</v>
      </c>
      <c r="F858" s="662" t="s">
        <v>3125</v>
      </c>
      <c r="G858" s="662" t="s">
        <v>3915</v>
      </c>
      <c r="H858" s="662" t="s">
        <v>545</v>
      </c>
      <c r="I858" s="662" t="s">
        <v>4166</v>
      </c>
      <c r="J858" s="662" t="s">
        <v>3995</v>
      </c>
      <c r="K858" s="662" t="s">
        <v>3918</v>
      </c>
      <c r="L858" s="663">
        <v>1677.3</v>
      </c>
      <c r="M858" s="663">
        <v>102315.3</v>
      </c>
      <c r="N858" s="662">
        <v>61</v>
      </c>
      <c r="O858" s="745">
        <v>19</v>
      </c>
      <c r="P858" s="663">
        <v>93928.8</v>
      </c>
      <c r="Q858" s="678">
        <v>0.91803278688524592</v>
      </c>
      <c r="R858" s="662">
        <v>56</v>
      </c>
      <c r="S858" s="678">
        <v>0.91803278688524592</v>
      </c>
      <c r="T858" s="745">
        <v>16</v>
      </c>
      <c r="U858" s="701">
        <v>0.84210526315789469</v>
      </c>
    </row>
    <row r="859" spans="1:21" ht="14.4" customHeight="1" x14ac:dyDescent="0.3">
      <c r="A859" s="661">
        <v>7</v>
      </c>
      <c r="B859" s="662" t="s">
        <v>2791</v>
      </c>
      <c r="C859" s="662" t="s">
        <v>3130</v>
      </c>
      <c r="D859" s="743" t="s">
        <v>4774</v>
      </c>
      <c r="E859" s="744" t="s">
        <v>3154</v>
      </c>
      <c r="F859" s="662" t="s">
        <v>3125</v>
      </c>
      <c r="G859" s="662" t="s">
        <v>3915</v>
      </c>
      <c r="H859" s="662" t="s">
        <v>545</v>
      </c>
      <c r="I859" s="662" t="s">
        <v>3919</v>
      </c>
      <c r="J859" s="662" t="s">
        <v>3917</v>
      </c>
      <c r="K859" s="662" t="s">
        <v>3920</v>
      </c>
      <c r="L859" s="663">
        <v>908.53</v>
      </c>
      <c r="M859" s="663">
        <v>36341.200000000004</v>
      </c>
      <c r="N859" s="662">
        <v>40</v>
      </c>
      <c r="O859" s="745">
        <v>8</v>
      </c>
      <c r="P859" s="663">
        <v>36341.200000000004</v>
      </c>
      <c r="Q859" s="678">
        <v>1</v>
      </c>
      <c r="R859" s="662">
        <v>40</v>
      </c>
      <c r="S859" s="678">
        <v>1</v>
      </c>
      <c r="T859" s="745">
        <v>8</v>
      </c>
      <c r="U859" s="701">
        <v>1</v>
      </c>
    </row>
    <row r="860" spans="1:21" ht="14.4" customHeight="1" x14ac:dyDescent="0.3">
      <c r="A860" s="661">
        <v>7</v>
      </c>
      <c r="B860" s="662" t="s">
        <v>2791</v>
      </c>
      <c r="C860" s="662" t="s">
        <v>3130</v>
      </c>
      <c r="D860" s="743" t="s">
        <v>4774</v>
      </c>
      <c r="E860" s="744" t="s">
        <v>3154</v>
      </c>
      <c r="F860" s="662" t="s">
        <v>3125</v>
      </c>
      <c r="G860" s="662" t="s">
        <v>3915</v>
      </c>
      <c r="H860" s="662" t="s">
        <v>545</v>
      </c>
      <c r="I860" s="662" t="s">
        <v>3997</v>
      </c>
      <c r="J860" s="662" t="s">
        <v>3922</v>
      </c>
      <c r="K860" s="662" t="s">
        <v>3998</v>
      </c>
      <c r="L860" s="663">
        <v>0</v>
      </c>
      <c r="M860" s="663">
        <v>0</v>
      </c>
      <c r="N860" s="662">
        <v>8</v>
      </c>
      <c r="O860" s="745">
        <v>2</v>
      </c>
      <c r="P860" s="663">
        <v>0</v>
      </c>
      <c r="Q860" s="678"/>
      <c r="R860" s="662">
        <v>5</v>
      </c>
      <c r="S860" s="678">
        <v>0.625</v>
      </c>
      <c r="T860" s="745">
        <v>1</v>
      </c>
      <c r="U860" s="701">
        <v>0.5</v>
      </c>
    </row>
    <row r="861" spans="1:21" ht="14.4" customHeight="1" x14ac:dyDescent="0.3">
      <c r="A861" s="661">
        <v>7</v>
      </c>
      <c r="B861" s="662" t="s">
        <v>2791</v>
      </c>
      <c r="C861" s="662" t="s">
        <v>3130</v>
      </c>
      <c r="D861" s="743" t="s">
        <v>4774</v>
      </c>
      <c r="E861" s="744" t="s">
        <v>3154</v>
      </c>
      <c r="F861" s="662" t="s">
        <v>3125</v>
      </c>
      <c r="G861" s="662" t="s">
        <v>3915</v>
      </c>
      <c r="H861" s="662" t="s">
        <v>545</v>
      </c>
      <c r="I861" s="662" t="s">
        <v>4438</v>
      </c>
      <c r="J861" s="662" t="s">
        <v>3922</v>
      </c>
      <c r="K861" s="662" t="s">
        <v>3996</v>
      </c>
      <c r="L861" s="663">
        <v>3354.59</v>
      </c>
      <c r="M861" s="663">
        <v>114056.06</v>
      </c>
      <c r="N861" s="662">
        <v>34</v>
      </c>
      <c r="O861" s="745">
        <v>7</v>
      </c>
      <c r="P861" s="663">
        <v>114056.06</v>
      </c>
      <c r="Q861" s="678">
        <v>1</v>
      </c>
      <c r="R861" s="662">
        <v>34</v>
      </c>
      <c r="S861" s="678">
        <v>1</v>
      </c>
      <c r="T861" s="745">
        <v>7</v>
      </c>
      <c r="U861" s="701">
        <v>1</v>
      </c>
    </row>
    <row r="862" spans="1:21" ht="14.4" customHeight="1" x14ac:dyDescent="0.3">
      <c r="A862" s="661">
        <v>7</v>
      </c>
      <c r="B862" s="662" t="s">
        <v>2791</v>
      </c>
      <c r="C862" s="662" t="s">
        <v>3130</v>
      </c>
      <c r="D862" s="743" t="s">
        <v>4774</v>
      </c>
      <c r="E862" s="744" t="s">
        <v>3154</v>
      </c>
      <c r="F862" s="662" t="s">
        <v>3125</v>
      </c>
      <c r="G862" s="662" t="s">
        <v>3915</v>
      </c>
      <c r="H862" s="662" t="s">
        <v>545</v>
      </c>
      <c r="I862" s="662" t="s">
        <v>4167</v>
      </c>
      <c r="J862" s="662" t="s">
        <v>3922</v>
      </c>
      <c r="K862" s="662" t="s">
        <v>4163</v>
      </c>
      <c r="L862" s="663">
        <v>583.70000000000005</v>
      </c>
      <c r="M862" s="663">
        <v>5837</v>
      </c>
      <c r="N862" s="662">
        <v>10</v>
      </c>
      <c r="O862" s="745">
        <v>6</v>
      </c>
      <c r="P862" s="663">
        <v>5837</v>
      </c>
      <c r="Q862" s="678">
        <v>1</v>
      </c>
      <c r="R862" s="662">
        <v>10</v>
      </c>
      <c r="S862" s="678">
        <v>1</v>
      </c>
      <c r="T862" s="745">
        <v>6</v>
      </c>
      <c r="U862" s="701">
        <v>1</v>
      </c>
    </row>
    <row r="863" spans="1:21" ht="14.4" customHeight="1" x14ac:dyDescent="0.3">
      <c r="A863" s="661">
        <v>7</v>
      </c>
      <c r="B863" s="662" t="s">
        <v>2791</v>
      </c>
      <c r="C863" s="662" t="s">
        <v>3130</v>
      </c>
      <c r="D863" s="743" t="s">
        <v>4774</v>
      </c>
      <c r="E863" s="744" t="s">
        <v>3154</v>
      </c>
      <c r="F863" s="662" t="s">
        <v>3125</v>
      </c>
      <c r="G863" s="662" t="s">
        <v>3915</v>
      </c>
      <c r="H863" s="662" t="s">
        <v>545</v>
      </c>
      <c r="I863" s="662" t="s">
        <v>4168</v>
      </c>
      <c r="J863" s="662" t="s">
        <v>3922</v>
      </c>
      <c r="K863" s="662" t="s">
        <v>3920</v>
      </c>
      <c r="L863" s="663">
        <v>908.53</v>
      </c>
      <c r="M863" s="663">
        <v>32707.080000000005</v>
      </c>
      <c r="N863" s="662">
        <v>36</v>
      </c>
      <c r="O863" s="745">
        <v>9</v>
      </c>
      <c r="P863" s="663">
        <v>29981.490000000005</v>
      </c>
      <c r="Q863" s="678">
        <v>0.91666666666666663</v>
      </c>
      <c r="R863" s="662">
        <v>33</v>
      </c>
      <c r="S863" s="678">
        <v>0.91666666666666663</v>
      </c>
      <c r="T863" s="745">
        <v>8</v>
      </c>
      <c r="U863" s="701">
        <v>0.88888888888888884</v>
      </c>
    </row>
    <row r="864" spans="1:21" ht="14.4" customHeight="1" x14ac:dyDescent="0.3">
      <c r="A864" s="661">
        <v>7</v>
      </c>
      <c r="B864" s="662" t="s">
        <v>2791</v>
      </c>
      <c r="C864" s="662" t="s">
        <v>3130</v>
      </c>
      <c r="D864" s="743" t="s">
        <v>4774</v>
      </c>
      <c r="E864" s="744" t="s">
        <v>3154</v>
      </c>
      <c r="F864" s="662" t="s">
        <v>3125</v>
      </c>
      <c r="G864" s="662" t="s">
        <v>3915</v>
      </c>
      <c r="H864" s="662" t="s">
        <v>545</v>
      </c>
      <c r="I864" s="662" t="s">
        <v>4169</v>
      </c>
      <c r="J864" s="662" t="s">
        <v>3922</v>
      </c>
      <c r="K864" s="662" t="s">
        <v>3918</v>
      </c>
      <c r="L864" s="663">
        <v>1677.3</v>
      </c>
      <c r="M864" s="663">
        <v>36900.6</v>
      </c>
      <c r="N864" s="662">
        <v>22</v>
      </c>
      <c r="O864" s="745">
        <v>7</v>
      </c>
      <c r="P864" s="663">
        <v>36900.6</v>
      </c>
      <c r="Q864" s="678">
        <v>1</v>
      </c>
      <c r="R864" s="662">
        <v>22</v>
      </c>
      <c r="S864" s="678">
        <v>1</v>
      </c>
      <c r="T864" s="745">
        <v>7</v>
      </c>
      <c r="U864" s="701">
        <v>1</v>
      </c>
    </row>
    <row r="865" spans="1:21" ht="14.4" customHeight="1" x14ac:dyDescent="0.3">
      <c r="A865" s="661">
        <v>7</v>
      </c>
      <c r="B865" s="662" t="s">
        <v>2791</v>
      </c>
      <c r="C865" s="662" t="s">
        <v>3130</v>
      </c>
      <c r="D865" s="743" t="s">
        <v>4774</v>
      </c>
      <c r="E865" s="744" t="s">
        <v>3154</v>
      </c>
      <c r="F865" s="662" t="s">
        <v>3125</v>
      </c>
      <c r="G865" s="662" t="s">
        <v>3915</v>
      </c>
      <c r="H865" s="662" t="s">
        <v>545</v>
      </c>
      <c r="I865" s="662" t="s">
        <v>4439</v>
      </c>
      <c r="J865" s="662" t="s">
        <v>3922</v>
      </c>
      <c r="K865" s="662" t="s">
        <v>4440</v>
      </c>
      <c r="L865" s="663">
        <v>0</v>
      </c>
      <c r="M865" s="663">
        <v>0</v>
      </c>
      <c r="N865" s="662">
        <v>3</v>
      </c>
      <c r="O865" s="745">
        <v>1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7</v>
      </c>
      <c r="B866" s="662" t="s">
        <v>2791</v>
      </c>
      <c r="C866" s="662" t="s">
        <v>3130</v>
      </c>
      <c r="D866" s="743" t="s">
        <v>4774</v>
      </c>
      <c r="E866" s="744" t="s">
        <v>3154</v>
      </c>
      <c r="F866" s="662" t="s">
        <v>3125</v>
      </c>
      <c r="G866" s="662" t="s">
        <v>3915</v>
      </c>
      <c r="H866" s="662" t="s">
        <v>545</v>
      </c>
      <c r="I866" s="662" t="s">
        <v>4441</v>
      </c>
      <c r="J866" s="662" t="s">
        <v>3917</v>
      </c>
      <c r="K866" s="662" t="s">
        <v>4163</v>
      </c>
      <c r="L866" s="663">
        <v>583.70000000000005</v>
      </c>
      <c r="M866" s="663">
        <v>6420.7000000000007</v>
      </c>
      <c r="N866" s="662">
        <v>11</v>
      </c>
      <c r="O866" s="745">
        <v>3</v>
      </c>
      <c r="P866" s="663">
        <v>4669.6000000000004</v>
      </c>
      <c r="Q866" s="678">
        <v>0.72727272727272729</v>
      </c>
      <c r="R866" s="662">
        <v>8</v>
      </c>
      <c r="S866" s="678">
        <v>0.72727272727272729</v>
      </c>
      <c r="T866" s="745">
        <v>2</v>
      </c>
      <c r="U866" s="701">
        <v>0.66666666666666663</v>
      </c>
    </row>
    <row r="867" spans="1:21" ht="14.4" customHeight="1" x14ac:dyDescent="0.3">
      <c r="A867" s="661">
        <v>7</v>
      </c>
      <c r="B867" s="662" t="s">
        <v>2791</v>
      </c>
      <c r="C867" s="662" t="s">
        <v>3130</v>
      </c>
      <c r="D867" s="743" t="s">
        <v>4774</v>
      </c>
      <c r="E867" s="744" t="s">
        <v>3154</v>
      </c>
      <c r="F867" s="662" t="s">
        <v>3125</v>
      </c>
      <c r="G867" s="662" t="s">
        <v>3924</v>
      </c>
      <c r="H867" s="662" t="s">
        <v>545</v>
      </c>
      <c r="I867" s="662" t="s">
        <v>3925</v>
      </c>
      <c r="J867" s="662" t="s">
        <v>3926</v>
      </c>
      <c r="K867" s="662" t="s">
        <v>3927</v>
      </c>
      <c r="L867" s="663">
        <v>1112.45</v>
      </c>
      <c r="M867" s="663">
        <v>3337.3500000000004</v>
      </c>
      <c r="N867" s="662">
        <v>3</v>
      </c>
      <c r="O867" s="745">
        <v>1</v>
      </c>
      <c r="P867" s="663">
        <v>3337.3500000000004</v>
      </c>
      <c r="Q867" s="678">
        <v>1</v>
      </c>
      <c r="R867" s="662">
        <v>3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7</v>
      </c>
      <c r="B868" s="662" t="s">
        <v>2791</v>
      </c>
      <c r="C868" s="662" t="s">
        <v>3130</v>
      </c>
      <c r="D868" s="743" t="s">
        <v>4774</v>
      </c>
      <c r="E868" s="744" t="s">
        <v>3154</v>
      </c>
      <c r="F868" s="662" t="s">
        <v>3125</v>
      </c>
      <c r="G868" s="662" t="s">
        <v>3924</v>
      </c>
      <c r="H868" s="662" t="s">
        <v>545</v>
      </c>
      <c r="I868" s="662" t="s">
        <v>3999</v>
      </c>
      <c r="J868" s="662" t="s">
        <v>3926</v>
      </c>
      <c r="K868" s="662" t="s">
        <v>4000</v>
      </c>
      <c r="L868" s="663">
        <v>2146.12</v>
      </c>
      <c r="M868" s="663">
        <v>30045.679999999997</v>
      </c>
      <c r="N868" s="662">
        <v>14</v>
      </c>
      <c r="O868" s="745">
        <v>4</v>
      </c>
      <c r="P868" s="663">
        <v>27899.559999999998</v>
      </c>
      <c r="Q868" s="678">
        <v>0.9285714285714286</v>
      </c>
      <c r="R868" s="662">
        <v>13</v>
      </c>
      <c r="S868" s="678">
        <v>0.9285714285714286</v>
      </c>
      <c r="T868" s="745">
        <v>3</v>
      </c>
      <c r="U868" s="701">
        <v>0.75</v>
      </c>
    </row>
    <row r="869" spans="1:21" ht="14.4" customHeight="1" x14ac:dyDescent="0.3">
      <c r="A869" s="661">
        <v>7</v>
      </c>
      <c r="B869" s="662" t="s">
        <v>2791</v>
      </c>
      <c r="C869" s="662" t="s">
        <v>3130</v>
      </c>
      <c r="D869" s="743" t="s">
        <v>4774</v>
      </c>
      <c r="E869" s="744" t="s">
        <v>3154</v>
      </c>
      <c r="F869" s="662" t="s">
        <v>3125</v>
      </c>
      <c r="G869" s="662" t="s">
        <v>3924</v>
      </c>
      <c r="H869" s="662" t="s">
        <v>545</v>
      </c>
      <c r="I869" s="662" t="s">
        <v>4001</v>
      </c>
      <c r="J869" s="662" t="s">
        <v>3926</v>
      </c>
      <c r="K869" s="662" t="s">
        <v>4002</v>
      </c>
      <c r="L869" s="663">
        <v>3690.52</v>
      </c>
      <c r="M869" s="663">
        <v>114406.12</v>
      </c>
      <c r="N869" s="662">
        <v>31</v>
      </c>
      <c r="O869" s="745">
        <v>5</v>
      </c>
      <c r="P869" s="663">
        <v>114406.12</v>
      </c>
      <c r="Q869" s="678">
        <v>1</v>
      </c>
      <c r="R869" s="662">
        <v>31</v>
      </c>
      <c r="S869" s="678">
        <v>1</v>
      </c>
      <c r="T869" s="745">
        <v>5</v>
      </c>
      <c r="U869" s="701">
        <v>1</v>
      </c>
    </row>
    <row r="870" spans="1:21" ht="14.4" customHeight="1" x14ac:dyDescent="0.3">
      <c r="A870" s="661">
        <v>7</v>
      </c>
      <c r="B870" s="662" t="s">
        <v>2791</v>
      </c>
      <c r="C870" s="662" t="s">
        <v>3130</v>
      </c>
      <c r="D870" s="743" t="s">
        <v>4774</v>
      </c>
      <c r="E870" s="744" t="s">
        <v>3154</v>
      </c>
      <c r="F870" s="662" t="s">
        <v>3125</v>
      </c>
      <c r="G870" s="662" t="s">
        <v>4442</v>
      </c>
      <c r="H870" s="662" t="s">
        <v>545</v>
      </c>
      <c r="I870" s="662" t="s">
        <v>784</v>
      </c>
      <c r="J870" s="662" t="s">
        <v>4443</v>
      </c>
      <c r="K870" s="662" t="s">
        <v>4444</v>
      </c>
      <c r="L870" s="663">
        <v>0</v>
      </c>
      <c r="M870" s="663">
        <v>0</v>
      </c>
      <c r="N870" s="662">
        <v>2</v>
      </c>
      <c r="O870" s="745">
        <v>0.5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7</v>
      </c>
      <c r="B871" s="662" t="s">
        <v>2791</v>
      </c>
      <c r="C871" s="662" t="s">
        <v>3130</v>
      </c>
      <c r="D871" s="743" t="s">
        <v>4774</v>
      </c>
      <c r="E871" s="744" t="s">
        <v>3154</v>
      </c>
      <c r="F871" s="662" t="s">
        <v>3125</v>
      </c>
      <c r="G871" s="662" t="s">
        <v>3231</v>
      </c>
      <c r="H871" s="662" t="s">
        <v>545</v>
      </c>
      <c r="I871" s="662" t="s">
        <v>1785</v>
      </c>
      <c r="J871" s="662" t="s">
        <v>1786</v>
      </c>
      <c r="K871" s="662" t="s">
        <v>3232</v>
      </c>
      <c r="L871" s="663">
        <v>108.44</v>
      </c>
      <c r="M871" s="663">
        <v>7265.48</v>
      </c>
      <c r="N871" s="662">
        <v>67</v>
      </c>
      <c r="O871" s="745">
        <v>19</v>
      </c>
      <c r="P871" s="663">
        <v>6181.079999999999</v>
      </c>
      <c r="Q871" s="678">
        <v>0.85074626865671632</v>
      </c>
      <c r="R871" s="662">
        <v>57</v>
      </c>
      <c r="S871" s="678">
        <v>0.85074626865671643</v>
      </c>
      <c r="T871" s="745">
        <v>15.25</v>
      </c>
      <c r="U871" s="701">
        <v>0.80263157894736847</v>
      </c>
    </row>
    <row r="872" spans="1:21" ht="14.4" customHeight="1" x14ac:dyDescent="0.3">
      <c r="A872" s="661">
        <v>7</v>
      </c>
      <c r="B872" s="662" t="s">
        <v>2791</v>
      </c>
      <c r="C872" s="662" t="s">
        <v>3130</v>
      </c>
      <c r="D872" s="743" t="s">
        <v>4774</v>
      </c>
      <c r="E872" s="744" t="s">
        <v>3154</v>
      </c>
      <c r="F872" s="662" t="s">
        <v>3125</v>
      </c>
      <c r="G872" s="662" t="s">
        <v>3293</v>
      </c>
      <c r="H872" s="662" t="s">
        <v>545</v>
      </c>
      <c r="I872" s="662" t="s">
        <v>3412</v>
      </c>
      <c r="J872" s="662" t="s">
        <v>3413</v>
      </c>
      <c r="K872" s="662" t="s">
        <v>3414</v>
      </c>
      <c r="L872" s="663">
        <v>24.78</v>
      </c>
      <c r="M872" s="663">
        <v>24.78</v>
      </c>
      <c r="N872" s="662">
        <v>1</v>
      </c>
      <c r="O872" s="745">
        <v>1</v>
      </c>
      <c r="P872" s="663">
        <v>24.78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7</v>
      </c>
      <c r="B873" s="662" t="s">
        <v>2791</v>
      </c>
      <c r="C873" s="662" t="s">
        <v>3130</v>
      </c>
      <c r="D873" s="743" t="s">
        <v>4774</v>
      </c>
      <c r="E873" s="744" t="s">
        <v>3154</v>
      </c>
      <c r="F873" s="662" t="s">
        <v>3125</v>
      </c>
      <c r="G873" s="662" t="s">
        <v>3293</v>
      </c>
      <c r="H873" s="662" t="s">
        <v>545</v>
      </c>
      <c r="I873" s="662" t="s">
        <v>3294</v>
      </c>
      <c r="J873" s="662" t="s">
        <v>3295</v>
      </c>
      <c r="K873" s="662" t="s">
        <v>3296</v>
      </c>
      <c r="L873" s="663">
        <v>99.11</v>
      </c>
      <c r="M873" s="663">
        <v>1684.87</v>
      </c>
      <c r="N873" s="662">
        <v>17</v>
      </c>
      <c r="O873" s="745">
        <v>3.5</v>
      </c>
      <c r="P873" s="663">
        <v>1684.87</v>
      </c>
      <c r="Q873" s="678">
        <v>1</v>
      </c>
      <c r="R873" s="662">
        <v>17</v>
      </c>
      <c r="S873" s="678">
        <v>1</v>
      </c>
      <c r="T873" s="745">
        <v>3.5</v>
      </c>
      <c r="U873" s="701">
        <v>1</v>
      </c>
    </row>
    <row r="874" spans="1:21" ht="14.4" customHeight="1" x14ac:dyDescent="0.3">
      <c r="A874" s="661">
        <v>7</v>
      </c>
      <c r="B874" s="662" t="s">
        <v>2791</v>
      </c>
      <c r="C874" s="662" t="s">
        <v>3130</v>
      </c>
      <c r="D874" s="743" t="s">
        <v>4774</v>
      </c>
      <c r="E874" s="744" t="s">
        <v>3154</v>
      </c>
      <c r="F874" s="662" t="s">
        <v>3125</v>
      </c>
      <c r="G874" s="662" t="s">
        <v>3928</v>
      </c>
      <c r="H874" s="662" t="s">
        <v>545</v>
      </c>
      <c r="I874" s="662" t="s">
        <v>3929</v>
      </c>
      <c r="J874" s="662" t="s">
        <v>3930</v>
      </c>
      <c r="K874" s="662" t="s">
        <v>3931</v>
      </c>
      <c r="L874" s="663">
        <v>597.88</v>
      </c>
      <c r="M874" s="663">
        <v>1793.6399999999999</v>
      </c>
      <c r="N874" s="662">
        <v>3</v>
      </c>
      <c r="O874" s="745">
        <v>1.5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7</v>
      </c>
      <c r="B875" s="662" t="s">
        <v>2791</v>
      </c>
      <c r="C875" s="662" t="s">
        <v>3130</v>
      </c>
      <c r="D875" s="743" t="s">
        <v>4774</v>
      </c>
      <c r="E875" s="744" t="s">
        <v>3154</v>
      </c>
      <c r="F875" s="662" t="s">
        <v>3125</v>
      </c>
      <c r="G875" s="662" t="s">
        <v>3928</v>
      </c>
      <c r="H875" s="662" t="s">
        <v>545</v>
      </c>
      <c r="I875" s="662" t="s">
        <v>4194</v>
      </c>
      <c r="J875" s="662" t="s">
        <v>3930</v>
      </c>
      <c r="K875" s="662" t="s">
        <v>3934</v>
      </c>
      <c r="L875" s="663">
        <v>1195.75</v>
      </c>
      <c r="M875" s="663">
        <v>60983.25</v>
      </c>
      <c r="N875" s="662">
        <v>51</v>
      </c>
      <c r="O875" s="745">
        <v>13.5</v>
      </c>
      <c r="P875" s="663">
        <v>37068.25</v>
      </c>
      <c r="Q875" s="678">
        <v>0.60784313725490191</v>
      </c>
      <c r="R875" s="662">
        <v>31</v>
      </c>
      <c r="S875" s="678">
        <v>0.60784313725490191</v>
      </c>
      <c r="T875" s="745">
        <v>7.5</v>
      </c>
      <c r="U875" s="701">
        <v>0.55555555555555558</v>
      </c>
    </row>
    <row r="876" spans="1:21" ht="14.4" customHeight="1" x14ac:dyDescent="0.3">
      <c r="A876" s="661">
        <v>7</v>
      </c>
      <c r="B876" s="662" t="s">
        <v>2791</v>
      </c>
      <c r="C876" s="662" t="s">
        <v>3130</v>
      </c>
      <c r="D876" s="743" t="s">
        <v>4774</v>
      </c>
      <c r="E876" s="744" t="s">
        <v>3154</v>
      </c>
      <c r="F876" s="662" t="s">
        <v>3125</v>
      </c>
      <c r="G876" s="662" t="s">
        <v>3928</v>
      </c>
      <c r="H876" s="662" t="s">
        <v>545</v>
      </c>
      <c r="I876" s="662" t="s">
        <v>4445</v>
      </c>
      <c r="J876" s="662" t="s">
        <v>4214</v>
      </c>
      <c r="K876" s="662" t="s">
        <v>3934</v>
      </c>
      <c r="L876" s="663">
        <v>1195.75</v>
      </c>
      <c r="M876" s="663">
        <v>2391.5</v>
      </c>
      <c r="N876" s="662">
        <v>2</v>
      </c>
      <c r="O876" s="745">
        <v>0.5</v>
      </c>
      <c r="P876" s="663">
        <v>2391.5</v>
      </c>
      <c r="Q876" s="678">
        <v>1</v>
      </c>
      <c r="R876" s="662">
        <v>2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7</v>
      </c>
      <c r="B877" s="662" t="s">
        <v>2791</v>
      </c>
      <c r="C877" s="662" t="s">
        <v>3130</v>
      </c>
      <c r="D877" s="743" t="s">
        <v>4774</v>
      </c>
      <c r="E877" s="744" t="s">
        <v>3154</v>
      </c>
      <c r="F877" s="662" t="s">
        <v>3125</v>
      </c>
      <c r="G877" s="662" t="s">
        <v>3928</v>
      </c>
      <c r="H877" s="662" t="s">
        <v>545</v>
      </c>
      <c r="I877" s="662" t="s">
        <v>4446</v>
      </c>
      <c r="J877" s="662" t="s">
        <v>4222</v>
      </c>
      <c r="K877" s="662" t="s">
        <v>3931</v>
      </c>
      <c r="L877" s="663">
        <v>857.75</v>
      </c>
      <c r="M877" s="663">
        <v>1715.5</v>
      </c>
      <c r="N877" s="662">
        <v>2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7</v>
      </c>
      <c r="B878" s="662" t="s">
        <v>2791</v>
      </c>
      <c r="C878" s="662" t="s">
        <v>3130</v>
      </c>
      <c r="D878" s="743" t="s">
        <v>4774</v>
      </c>
      <c r="E878" s="744" t="s">
        <v>3154</v>
      </c>
      <c r="F878" s="662" t="s">
        <v>3125</v>
      </c>
      <c r="G878" s="662" t="s">
        <v>3928</v>
      </c>
      <c r="H878" s="662" t="s">
        <v>545</v>
      </c>
      <c r="I878" s="662" t="s">
        <v>4447</v>
      </c>
      <c r="J878" s="662" t="s">
        <v>4222</v>
      </c>
      <c r="K878" s="662" t="s">
        <v>4448</v>
      </c>
      <c r="L878" s="663">
        <v>0</v>
      </c>
      <c r="M878" s="663">
        <v>0</v>
      </c>
      <c r="N878" s="662">
        <v>1</v>
      </c>
      <c r="O878" s="745">
        <v>1</v>
      </c>
      <c r="P878" s="663">
        <v>0</v>
      </c>
      <c r="Q878" s="678"/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7</v>
      </c>
      <c r="B879" s="662" t="s">
        <v>2791</v>
      </c>
      <c r="C879" s="662" t="s">
        <v>3130</v>
      </c>
      <c r="D879" s="743" t="s">
        <v>4774</v>
      </c>
      <c r="E879" s="744" t="s">
        <v>3154</v>
      </c>
      <c r="F879" s="662" t="s">
        <v>3125</v>
      </c>
      <c r="G879" s="662" t="s">
        <v>3928</v>
      </c>
      <c r="H879" s="662" t="s">
        <v>545</v>
      </c>
      <c r="I879" s="662" t="s">
        <v>4340</v>
      </c>
      <c r="J879" s="662" t="s">
        <v>4222</v>
      </c>
      <c r="K879" s="662" t="s">
        <v>3934</v>
      </c>
      <c r="L879" s="663">
        <v>1715.4</v>
      </c>
      <c r="M879" s="663">
        <v>5146.2000000000007</v>
      </c>
      <c r="N879" s="662">
        <v>3</v>
      </c>
      <c r="O879" s="745">
        <v>1</v>
      </c>
      <c r="P879" s="663">
        <v>5146.2000000000007</v>
      </c>
      <c r="Q879" s="678">
        <v>1</v>
      </c>
      <c r="R879" s="662">
        <v>3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7</v>
      </c>
      <c r="B880" s="662" t="s">
        <v>2791</v>
      </c>
      <c r="C880" s="662" t="s">
        <v>3130</v>
      </c>
      <c r="D880" s="743" t="s">
        <v>4774</v>
      </c>
      <c r="E880" s="744" t="s">
        <v>3154</v>
      </c>
      <c r="F880" s="662" t="s">
        <v>3125</v>
      </c>
      <c r="G880" s="662" t="s">
        <v>3928</v>
      </c>
      <c r="H880" s="662" t="s">
        <v>545</v>
      </c>
      <c r="I880" s="662" t="s">
        <v>4449</v>
      </c>
      <c r="J880" s="662" t="s">
        <v>4450</v>
      </c>
      <c r="K880" s="662" t="s">
        <v>3934</v>
      </c>
      <c r="L880" s="663">
        <v>1195.75</v>
      </c>
      <c r="M880" s="663">
        <v>3587.25</v>
      </c>
      <c r="N880" s="662">
        <v>3</v>
      </c>
      <c r="O880" s="745">
        <v>0.5</v>
      </c>
      <c r="P880" s="663">
        <v>3587.25</v>
      </c>
      <c r="Q880" s="678">
        <v>1</v>
      </c>
      <c r="R880" s="662">
        <v>3</v>
      </c>
      <c r="S880" s="678">
        <v>1</v>
      </c>
      <c r="T880" s="745">
        <v>0.5</v>
      </c>
      <c r="U880" s="701">
        <v>1</v>
      </c>
    </row>
    <row r="881" spans="1:21" ht="14.4" customHeight="1" x14ac:dyDescent="0.3">
      <c r="A881" s="661">
        <v>7</v>
      </c>
      <c r="B881" s="662" t="s">
        <v>2791</v>
      </c>
      <c r="C881" s="662" t="s">
        <v>3130</v>
      </c>
      <c r="D881" s="743" t="s">
        <v>4774</v>
      </c>
      <c r="E881" s="744" t="s">
        <v>3154</v>
      </c>
      <c r="F881" s="662" t="s">
        <v>3125</v>
      </c>
      <c r="G881" s="662" t="s">
        <v>3928</v>
      </c>
      <c r="H881" s="662" t="s">
        <v>545</v>
      </c>
      <c r="I881" s="662" t="s">
        <v>4216</v>
      </c>
      <c r="J881" s="662" t="s">
        <v>3930</v>
      </c>
      <c r="K881" s="662" t="s">
        <v>4217</v>
      </c>
      <c r="L881" s="663">
        <v>2391.48</v>
      </c>
      <c r="M881" s="663">
        <v>7174.4400000000005</v>
      </c>
      <c r="N881" s="662">
        <v>3</v>
      </c>
      <c r="O881" s="745">
        <v>0.5</v>
      </c>
      <c r="P881" s="663">
        <v>7174.4400000000005</v>
      </c>
      <c r="Q881" s="678">
        <v>1</v>
      </c>
      <c r="R881" s="662">
        <v>3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7</v>
      </c>
      <c r="B882" s="662" t="s">
        <v>2791</v>
      </c>
      <c r="C882" s="662" t="s">
        <v>3130</v>
      </c>
      <c r="D882" s="743" t="s">
        <v>4774</v>
      </c>
      <c r="E882" s="744" t="s">
        <v>3154</v>
      </c>
      <c r="F882" s="662" t="s">
        <v>3125</v>
      </c>
      <c r="G882" s="662" t="s">
        <v>3928</v>
      </c>
      <c r="H882" s="662" t="s">
        <v>545</v>
      </c>
      <c r="I882" s="662" t="s">
        <v>3932</v>
      </c>
      <c r="J882" s="662" t="s">
        <v>3933</v>
      </c>
      <c r="K882" s="662" t="s">
        <v>3934</v>
      </c>
      <c r="L882" s="663">
        <v>1715.48</v>
      </c>
      <c r="M882" s="663">
        <v>48033.440000000002</v>
      </c>
      <c r="N882" s="662">
        <v>28</v>
      </c>
      <c r="O882" s="745">
        <v>4.5</v>
      </c>
      <c r="P882" s="663">
        <v>48033.440000000002</v>
      </c>
      <c r="Q882" s="678">
        <v>1</v>
      </c>
      <c r="R882" s="662">
        <v>28</v>
      </c>
      <c r="S882" s="678">
        <v>1</v>
      </c>
      <c r="T882" s="745">
        <v>4.5</v>
      </c>
      <c r="U882" s="701">
        <v>1</v>
      </c>
    </row>
    <row r="883" spans="1:21" ht="14.4" customHeight="1" x14ac:dyDescent="0.3">
      <c r="A883" s="661">
        <v>7</v>
      </c>
      <c r="B883" s="662" t="s">
        <v>2791</v>
      </c>
      <c r="C883" s="662" t="s">
        <v>3130</v>
      </c>
      <c r="D883" s="743" t="s">
        <v>4774</v>
      </c>
      <c r="E883" s="744" t="s">
        <v>3154</v>
      </c>
      <c r="F883" s="662" t="s">
        <v>3125</v>
      </c>
      <c r="G883" s="662" t="s">
        <v>3928</v>
      </c>
      <c r="H883" s="662" t="s">
        <v>545</v>
      </c>
      <c r="I883" s="662" t="s">
        <v>4218</v>
      </c>
      <c r="J883" s="662" t="s">
        <v>3933</v>
      </c>
      <c r="K883" s="662" t="s">
        <v>3931</v>
      </c>
      <c r="L883" s="663">
        <v>1286.19</v>
      </c>
      <c r="M883" s="663">
        <v>6430.9500000000007</v>
      </c>
      <c r="N883" s="662">
        <v>5</v>
      </c>
      <c r="O883" s="745">
        <v>2</v>
      </c>
      <c r="P883" s="663">
        <v>1286.19</v>
      </c>
      <c r="Q883" s="678">
        <v>0.19999999999999998</v>
      </c>
      <c r="R883" s="662">
        <v>1</v>
      </c>
      <c r="S883" s="678">
        <v>0.2</v>
      </c>
      <c r="T883" s="745">
        <v>1</v>
      </c>
      <c r="U883" s="701">
        <v>0.5</v>
      </c>
    </row>
    <row r="884" spans="1:21" ht="14.4" customHeight="1" x14ac:dyDescent="0.3">
      <c r="A884" s="661">
        <v>7</v>
      </c>
      <c r="B884" s="662" t="s">
        <v>2791</v>
      </c>
      <c r="C884" s="662" t="s">
        <v>3130</v>
      </c>
      <c r="D884" s="743" t="s">
        <v>4774</v>
      </c>
      <c r="E884" s="744" t="s">
        <v>3154</v>
      </c>
      <c r="F884" s="662" t="s">
        <v>3125</v>
      </c>
      <c r="G884" s="662" t="s">
        <v>4229</v>
      </c>
      <c r="H884" s="662" t="s">
        <v>545</v>
      </c>
      <c r="I884" s="662" t="s">
        <v>4230</v>
      </c>
      <c r="J884" s="662" t="s">
        <v>4231</v>
      </c>
      <c r="K884" s="662" t="s">
        <v>4232</v>
      </c>
      <c r="L884" s="663">
        <v>54.55</v>
      </c>
      <c r="M884" s="663">
        <v>381.85</v>
      </c>
      <c r="N884" s="662">
        <v>7</v>
      </c>
      <c r="O884" s="745">
        <v>1.5</v>
      </c>
      <c r="P884" s="663">
        <v>381.85</v>
      </c>
      <c r="Q884" s="678">
        <v>1</v>
      </c>
      <c r="R884" s="662">
        <v>7</v>
      </c>
      <c r="S884" s="678">
        <v>1</v>
      </c>
      <c r="T884" s="745">
        <v>1.5</v>
      </c>
      <c r="U884" s="701">
        <v>1</v>
      </c>
    </row>
    <row r="885" spans="1:21" ht="14.4" customHeight="1" x14ac:dyDescent="0.3">
      <c r="A885" s="661">
        <v>7</v>
      </c>
      <c r="B885" s="662" t="s">
        <v>2791</v>
      </c>
      <c r="C885" s="662" t="s">
        <v>3130</v>
      </c>
      <c r="D885" s="743" t="s">
        <v>4774</v>
      </c>
      <c r="E885" s="744" t="s">
        <v>3154</v>
      </c>
      <c r="F885" s="662" t="s">
        <v>3125</v>
      </c>
      <c r="G885" s="662" t="s">
        <v>3483</v>
      </c>
      <c r="H885" s="662" t="s">
        <v>635</v>
      </c>
      <c r="I885" s="662" t="s">
        <v>2726</v>
      </c>
      <c r="J885" s="662" t="s">
        <v>2727</v>
      </c>
      <c r="K885" s="662" t="s">
        <v>3113</v>
      </c>
      <c r="L885" s="663">
        <v>63.75</v>
      </c>
      <c r="M885" s="663">
        <v>63.75</v>
      </c>
      <c r="N885" s="662">
        <v>1</v>
      </c>
      <c r="O885" s="745">
        <v>1</v>
      </c>
      <c r="P885" s="663">
        <v>63.75</v>
      </c>
      <c r="Q885" s="678">
        <v>1</v>
      </c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7</v>
      </c>
      <c r="B886" s="662" t="s">
        <v>2791</v>
      </c>
      <c r="C886" s="662" t="s">
        <v>3130</v>
      </c>
      <c r="D886" s="743" t="s">
        <v>4774</v>
      </c>
      <c r="E886" s="744" t="s">
        <v>3154</v>
      </c>
      <c r="F886" s="662" t="s">
        <v>3125</v>
      </c>
      <c r="G886" s="662" t="s">
        <v>3385</v>
      </c>
      <c r="H886" s="662" t="s">
        <v>545</v>
      </c>
      <c r="I886" s="662" t="s">
        <v>858</v>
      </c>
      <c r="J886" s="662" t="s">
        <v>3386</v>
      </c>
      <c r="K886" s="662" t="s">
        <v>3387</v>
      </c>
      <c r="L886" s="663">
        <v>0</v>
      </c>
      <c r="M886" s="663">
        <v>0</v>
      </c>
      <c r="N886" s="662">
        <v>38</v>
      </c>
      <c r="O886" s="745">
        <v>14.5</v>
      </c>
      <c r="P886" s="663">
        <v>0</v>
      </c>
      <c r="Q886" s="678"/>
      <c r="R886" s="662">
        <v>27</v>
      </c>
      <c r="S886" s="678">
        <v>0.71052631578947367</v>
      </c>
      <c r="T886" s="745">
        <v>9</v>
      </c>
      <c r="U886" s="701">
        <v>0.62068965517241381</v>
      </c>
    </row>
    <row r="887" spans="1:21" ht="14.4" customHeight="1" x14ac:dyDescent="0.3">
      <c r="A887" s="661">
        <v>7</v>
      </c>
      <c r="B887" s="662" t="s">
        <v>2791</v>
      </c>
      <c r="C887" s="662" t="s">
        <v>3130</v>
      </c>
      <c r="D887" s="743" t="s">
        <v>4774</v>
      </c>
      <c r="E887" s="744" t="s">
        <v>3154</v>
      </c>
      <c r="F887" s="662" t="s">
        <v>3125</v>
      </c>
      <c r="G887" s="662" t="s">
        <v>3385</v>
      </c>
      <c r="H887" s="662" t="s">
        <v>545</v>
      </c>
      <c r="I887" s="662" t="s">
        <v>4451</v>
      </c>
      <c r="J887" s="662" t="s">
        <v>4452</v>
      </c>
      <c r="K887" s="662" t="s">
        <v>4453</v>
      </c>
      <c r="L887" s="663">
        <v>76.86</v>
      </c>
      <c r="M887" s="663">
        <v>76.86</v>
      </c>
      <c r="N887" s="662">
        <v>1</v>
      </c>
      <c r="O887" s="745">
        <v>0.5</v>
      </c>
      <c r="P887" s="663">
        <v>76.86</v>
      </c>
      <c r="Q887" s="678">
        <v>1</v>
      </c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7</v>
      </c>
      <c r="B888" s="662" t="s">
        <v>2791</v>
      </c>
      <c r="C888" s="662" t="s">
        <v>3130</v>
      </c>
      <c r="D888" s="743" t="s">
        <v>4774</v>
      </c>
      <c r="E888" s="744" t="s">
        <v>3154</v>
      </c>
      <c r="F888" s="662" t="s">
        <v>3125</v>
      </c>
      <c r="G888" s="662" t="s">
        <v>3385</v>
      </c>
      <c r="H888" s="662" t="s">
        <v>545</v>
      </c>
      <c r="I888" s="662" t="s">
        <v>4454</v>
      </c>
      <c r="J888" s="662" t="s">
        <v>4004</v>
      </c>
      <c r="K888" s="662" t="s">
        <v>4455</v>
      </c>
      <c r="L888" s="663">
        <v>227.69</v>
      </c>
      <c r="M888" s="663">
        <v>910.76</v>
      </c>
      <c r="N888" s="662">
        <v>4</v>
      </c>
      <c r="O888" s="745">
        <v>2</v>
      </c>
      <c r="P888" s="663">
        <v>455.38</v>
      </c>
      <c r="Q888" s="678">
        <v>0.5</v>
      </c>
      <c r="R888" s="662">
        <v>2</v>
      </c>
      <c r="S888" s="678">
        <v>0.5</v>
      </c>
      <c r="T888" s="745">
        <v>0.5</v>
      </c>
      <c r="U888" s="701">
        <v>0.25</v>
      </c>
    </row>
    <row r="889" spans="1:21" ht="14.4" customHeight="1" x14ac:dyDescent="0.3">
      <c r="A889" s="661">
        <v>7</v>
      </c>
      <c r="B889" s="662" t="s">
        <v>2791</v>
      </c>
      <c r="C889" s="662" t="s">
        <v>3130</v>
      </c>
      <c r="D889" s="743" t="s">
        <v>4774</v>
      </c>
      <c r="E889" s="744" t="s">
        <v>3154</v>
      </c>
      <c r="F889" s="662" t="s">
        <v>3125</v>
      </c>
      <c r="G889" s="662" t="s">
        <v>4233</v>
      </c>
      <c r="H889" s="662" t="s">
        <v>545</v>
      </c>
      <c r="I889" s="662" t="s">
        <v>4234</v>
      </c>
      <c r="J889" s="662" t="s">
        <v>4235</v>
      </c>
      <c r="K889" s="662" t="s">
        <v>4236</v>
      </c>
      <c r="L889" s="663">
        <v>83.74</v>
      </c>
      <c r="M889" s="663">
        <v>1674.8</v>
      </c>
      <c r="N889" s="662">
        <v>20</v>
      </c>
      <c r="O889" s="745">
        <v>5</v>
      </c>
      <c r="P889" s="663">
        <v>1507.32</v>
      </c>
      <c r="Q889" s="678">
        <v>0.9</v>
      </c>
      <c r="R889" s="662">
        <v>18</v>
      </c>
      <c r="S889" s="678">
        <v>0.9</v>
      </c>
      <c r="T889" s="745">
        <v>3.5</v>
      </c>
      <c r="U889" s="701">
        <v>0.7</v>
      </c>
    </row>
    <row r="890" spans="1:21" ht="14.4" customHeight="1" x14ac:dyDescent="0.3">
      <c r="A890" s="661">
        <v>7</v>
      </c>
      <c r="B890" s="662" t="s">
        <v>2791</v>
      </c>
      <c r="C890" s="662" t="s">
        <v>3130</v>
      </c>
      <c r="D890" s="743" t="s">
        <v>4774</v>
      </c>
      <c r="E890" s="744" t="s">
        <v>3154</v>
      </c>
      <c r="F890" s="662" t="s">
        <v>3125</v>
      </c>
      <c r="G890" s="662" t="s">
        <v>3825</v>
      </c>
      <c r="H890" s="662" t="s">
        <v>545</v>
      </c>
      <c r="I890" s="662" t="s">
        <v>3845</v>
      </c>
      <c r="J890" s="662" t="s">
        <v>3827</v>
      </c>
      <c r="K890" s="662" t="s">
        <v>3846</v>
      </c>
      <c r="L890" s="663">
        <v>90.6</v>
      </c>
      <c r="M890" s="663">
        <v>90.6</v>
      </c>
      <c r="N890" s="662">
        <v>1</v>
      </c>
      <c r="O890" s="745">
        <v>0.5</v>
      </c>
      <c r="P890" s="663">
        <v>90.6</v>
      </c>
      <c r="Q890" s="678">
        <v>1</v>
      </c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7</v>
      </c>
      <c r="B891" s="662" t="s">
        <v>2791</v>
      </c>
      <c r="C891" s="662" t="s">
        <v>3130</v>
      </c>
      <c r="D891" s="743" t="s">
        <v>4774</v>
      </c>
      <c r="E891" s="744" t="s">
        <v>3154</v>
      </c>
      <c r="F891" s="662" t="s">
        <v>3125</v>
      </c>
      <c r="G891" s="662" t="s">
        <v>3935</v>
      </c>
      <c r="H891" s="662" t="s">
        <v>545</v>
      </c>
      <c r="I891" s="662" t="s">
        <v>4243</v>
      </c>
      <c r="J891" s="662" t="s">
        <v>3937</v>
      </c>
      <c r="K891" s="662" t="s">
        <v>4244</v>
      </c>
      <c r="L891" s="663">
        <v>583.70000000000005</v>
      </c>
      <c r="M891" s="663">
        <v>1751.1000000000001</v>
      </c>
      <c r="N891" s="662">
        <v>3</v>
      </c>
      <c r="O891" s="745">
        <v>1</v>
      </c>
      <c r="P891" s="663">
        <v>1751.1000000000001</v>
      </c>
      <c r="Q891" s="678">
        <v>1</v>
      </c>
      <c r="R891" s="662">
        <v>3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7</v>
      </c>
      <c r="B892" s="662" t="s">
        <v>2791</v>
      </c>
      <c r="C892" s="662" t="s">
        <v>3130</v>
      </c>
      <c r="D892" s="743" t="s">
        <v>4774</v>
      </c>
      <c r="E892" s="744" t="s">
        <v>3154</v>
      </c>
      <c r="F892" s="662" t="s">
        <v>3125</v>
      </c>
      <c r="G892" s="662" t="s">
        <v>3935</v>
      </c>
      <c r="H892" s="662" t="s">
        <v>545</v>
      </c>
      <c r="I892" s="662" t="s">
        <v>3936</v>
      </c>
      <c r="J892" s="662" t="s">
        <v>3937</v>
      </c>
      <c r="K892" s="662" t="s">
        <v>3938</v>
      </c>
      <c r="L892" s="663">
        <v>908.53</v>
      </c>
      <c r="M892" s="663">
        <v>5451.1799999999994</v>
      </c>
      <c r="N892" s="662">
        <v>6</v>
      </c>
      <c r="O892" s="745">
        <v>3</v>
      </c>
      <c r="P892" s="663">
        <v>5451.1799999999994</v>
      </c>
      <c r="Q892" s="678">
        <v>1</v>
      </c>
      <c r="R892" s="662">
        <v>6</v>
      </c>
      <c r="S892" s="678">
        <v>1</v>
      </c>
      <c r="T892" s="745">
        <v>3</v>
      </c>
      <c r="U892" s="701">
        <v>1</v>
      </c>
    </row>
    <row r="893" spans="1:21" ht="14.4" customHeight="1" x14ac:dyDescent="0.3">
      <c r="A893" s="661">
        <v>7</v>
      </c>
      <c r="B893" s="662" t="s">
        <v>2791</v>
      </c>
      <c r="C893" s="662" t="s">
        <v>3130</v>
      </c>
      <c r="D893" s="743" t="s">
        <v>4774</v>
      </c>
      <c r="E893" s="744" t="s">
        <v>3154</v>
      </c>
      <c r="F893" s="662" t="s">
        <v>3125</v>
      </c>
      <c r="G893" s="662" t="s">
        <v>3935</v>
      </c>
      <c r="H893" s="662" t="s">
        <v>545</v>
      </c>
      <c r="I893" s="662" t="s">
        <v>4245</v>
      </c>
      <c r="J893" s="662" t="s">
        <v>3937</v>
      </c>
      <c r="K893" s="662" t="s">
        <v>4246</v>
      </c>
      <c r="L893" s="663">
        <v>1257.97</v>
      </c>
      <c r="M893" s="663">
        <v>16353.609999999999</v>
      </c>
      <c r="N893" s="662">
        <v>13</v>
      </c>
      <c r="O893" s="745">
        <v>4</v>
      </c>
      <c r="P893" s="663">
        <v>8805.7899999999991</v>
      </c>
      <c r="Q893" s="678">
        <v>0.53846153846153844</v>
      </c>
      <c r="R893" s="662">
        <v>7</v>
      </c>
      <c r="S893" s="678">
        <v>0.53846153846153844</v>
      </c>
      <c r="T893" s="745">
        <v>3</v>
      </c>
      <c r="U893" s="701">
        <v>0.75</v>
      </c>
    </row>
    <row r="894" spans="1:21" ht="14.4" customHeight="1" x14ac:dyDescent="0.3">
      <c r="A894" s="661">
        <v>7</v>
      </c>
      <c r="B894" s="662" t="s">
        <v>2791</v>
      </c>
      <c r="C894" s="662" t="s">
        <v>3130</v>
      </c>
      <c r="D894" s="743" t="s">
        <v>4774</v>
      </c>
      <c r="E894" s="744" t="s">
        <v>3154</v>
      </c>
      <c r="F894" s="662" t="s">
        <v>3125</v>
      </c>
      <c r="G894" s="662" t="s">
        <v>3935</v>
      </c>
      <c r="H894" s="662" t="s">
        <v>545</v>
      </c>
      <c r="I894" s="662" t="s">
        <v>4247</v>
      </c>
      <c r="J894" s="662" t="s">
        <v>3937</v>
      </c>
      <c r="K894" s="662" t="s">
        <v>4248</v>
      </c>
      <c r="L894" s="663">
        <v>2096.62</v>
      </c>
      <c r="M894" s="663">
        <v>10483.099999999999</v>
      </c>
      <c r="N894" s="662">
        <v>5</v>
      </c>
      <c r="O894" s="745">
        <v>2</v>
      </c>
      <c r="P894" s="663">
        <v>10483.099999999999</v>
      </c>
      <c r="Q894" s="678">
        <v>1</v>
      </c>
      <c r="R894" s="662">
        <v>5</v>
      </c>
      <c r="S894" s="678">
        <v>1</v>
      </c>
      <c r="T894" s="745">
        <v>2</v>
      </c>
      <c r="U894" s="701">
        <v>1</v>
      </c>
    </row>
    <row r="895" spans="1:21" ht="14.4" customHeight="1" x14ac:dyDescent="0.3">
      <c r="A895" s="661">
        <v>7</v>
      </c>
      <c r="B895" s="662" t="s">
        <v>2791</v>
      </c>
      <c r="C895" s="662" t="s">
        <v>3130</v>
      </c>
      <c r="D895" s="743" t="s">
        <v>4774</v>
      </c>
      <c r="E895" s="744" t="s">
        <v>3154</v>
      </c>
      <c r="F895" s="662" t="s">
        <v>3125</v>
      </c>
      <c r="G895" s="662" t="s">
        <v>3935</v>
      </c>
      <c r="H895" s="662" t="s">
        <v>545</v>
      </c>
      <c r="I895" s="662" t="s">
        <v>4456</v>
      </c>
      <c r="J895" s="662" t="s">
        <v>4250</v>
      </c>
      <c r="K895" s="662" t="s">
        <v>4457</v>
      </c>
      <c r="L895" s="663">
        <v>0</v>
      </c>
      <c r="M895" s="663">
        <v>0</v>
      </c>
      <c r="N895" s="662">
        <v>2</v>
      </c>
      <c r="O895" s="745">
        <v>1</v>
      </c>
      <c r="P895" s="663">
        <v>0</v>
      </c>
      <c r="Q895" s="678"/>
      <c r="R895" s="662">
        <v>2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7</v>
      </c>
      <c r="B896" s="662" t="s">
        <v>2791</v>
      </c>
      <c r="C896" s="662" t="s">
        <v>3130</v>
      </c>
      <c r="D896" s="743" t="s">
        <v>4774</v>
      </c>
      <c r="E896" s="744" t="s">
        <v>3154</v>
      </c>
      <c r="F896" s="662" t="s">
        <v>3125</v>
      </c>
      <c r="G896" s="662" t="s">
        <v>3935</v>
      </c>
      <c r="H896" s="662" t="s">
        <v>545</v>
      </c>
      <c r="I896" s="662" t="s">
        <v>4249</v>
      </c>
      <c r="J896" s="662" t="s">
        <v>4250</v>
      </c>
      <c r="K896" s="662" t="s">
        <v>4251</v>
      </c>
      <c r="L896" s="663">
        <v>151.43</v>
      </c>
      <c r="M896" s="663">
        <v>2422.88</v>
      </c>
      <c r="N896" s="662">
        <v>16</v>
      </c>
      <c r="O896" s="745">
        <v>2</v>
      </c>
      <c r="P896" s="663">
        <v>2422.88</v>
      </c>
      <c r="Q896" s="678">
        <v>1</v>
      </c>
      <c r="R896" s="662">
        <v>16</v>
      </c>
      <c r="S896" s="678">
        <v>1</v>
      </c>
      <c r="T896" s="745">
        <v>2</v>
      </c>
      <c r="U896" s="701">
        <v>1</v>
      </c>
    </row>
    <row r="897" spans="1:21" ht="14.4" customHeight="1" x14ac:dyDescent="0.3">
      <c r="A897" s="661">
        <v>7</v>
      </c>
      <c r="B897" s="662" t="s">
        <v>2791</v>
      </c>
      <c r="C897" s="662" t="s">
        <v>3130</v>
      </c>
      <c r="D897" s="743" t="s">
        <v>4774</v>
      </c>
      <c r="E897" s="744" t="s">
        <v>3154</v>
      </c>
      <c r="F897" s="662" t="s">
        <v>3125</v>
      </c>
      <c r="G897" s="662" t="s">
        <v>3729</v>
      </c>
      <c r="H897" s="662" t="s">
        <v>545</v>
      </c>
      <c r="I897" s="662" t="s">
        <v>846</v>
      </c>
      <c r="J897" s="662" t="s">
        <v>847</v>
      </c>
      <c r="K897" s="662" t="s">
        <v>3489</v>
      </c>
      <c r="L897" s="663">
        <v>122.73</v>
      </c>
      <c r="M897" s="663">
        <v>859.11</v>
      </c>
      <c r="N897" s="662">
        <v>7</v>
      </c>
      <c r="O897" s="745">
        <v>2</v>
      </c>
      <c r="P897" s="663">
        <v>859.11</v>
      </c>
      <c r="Q897" s="678">
        <v>1</v>
      </c>
      <c r="R897" s="662">
        <v>7</v>
      </c>
      <c r="S897" s="678">
        <v>1</v>
      </c>
      <c r="T897" s="745">
        <v>2</v>
      </c>
      <c r="U897" s="701">
        <v>1</v>
      </c>
    </row>
    <row r="898" spans="1:21" ht="14.4" customHeight="1" x14ac:dyDescent="0.3">
      <c r="A898" s="661">
        <v>7</v>
      </c>
      <c r="B898" s="662" t="s">
        <v>2791</v>
      </c>
      <c r="C898" s="662" t="s">
        <v>3130</v>
      </c>
      <c r="D898" s="743" t="s">
        <v>4774</v>
      </c>
      <c r="E898" s="744" t="s">
        <v>3154</v>
      </c>
      <c r="F898" s="662" t="s">
        <v>3125</v>
      </c>
      <c r="G898" s="662" t="s">
        <v>3434</v>
      </c>
      <c r="H898" s="662" t="s">
        <v>545</v>
      </c>
      <c r="I898" s="662" t="s">
        <v>3730</v>
      </c>
      <c r="J898" s="662" t="s">
        <v>3731</v>
      </c>
      <c r="K898" s="662" t="s">
        <v>3732</v>
      </c>
      <c r="L898" s="663">
        <v>140.94999999999999</v>
      </c>
      <c r="M898" s="663">
        <v>8456.9999999999982</v>
      </c>
      <c r="N898" s="662">
        <v>60</v>
      </c>
      <c r="O898" s="745">
        <v>8</v>
      </c>
      <c r="P898" s="663">
        <v>3805.6499999999992</v>
      </c>
      <c r="Q898" s="678">
        <v>0.45</v>
      </c>
      <c r="R898" s="662">
        <v>27</v>
      </c>
      <c r="S898" s="678">
        <v>0.45</v>
      </c>
      <c r="T898" s="745">
        <v>4.75</v>
      </c>
      <c r="U898" s="701">
        <v>0.59375</v>
      </c>
    </row>
    <row r="899" spans="1:21" ht="14.4" customHeight="1" x14ac:dyDescent="0.3">
      <c r="A899" s="661">
        <v>7</v>
      </c>
      <c r="B899" s="662" t="s">
        <v>2791</v>
      </c>
      <c r="C899" s="662" t="s">
        <v>3130</v>
      </c>
      <c r="D899" s="743" t="s">
        <v>4774</v>
      </c>
      <c r="E899" s="744" t="s">
        <v>3154</v>
      </c>
      <c r="F899" s="662" t="s">
        <v>3125</v>
      </c>
      <c r="G899" s="662" t="s">
        <v>3434</v>
      </c>
      <c r="H899" s="662" t="s">
        <v>545</v>
      </c>
      <c r="I899" s="662" t="s">
        <v>3435</v>
      </c>
      <c r="J899" s="662" t="s">
        <v>3436</v>
      </c>
      <c r="K899" s="662" t="s">
        <v>3437</v>
      </c>
      <c r="L899" s="663">
        <v>187.92</v>
      </c>
      <c r="M899" s="663">
        <v>5637.6</v>
      </c>
      <c r="N899" s="662">
        <v>30</v>
      </c>
      <c r="O899" s="745">
        <v>1.5</v>
      </c>
      <c r="P899" s="663">
        <v>5637.6</v>
      </c>
      <c r="Q899" s="678">
        <v>1</v>
      </c>
      <c r="R899" s="662">
        <v>30</v>
      </c>
      <c r="S899" s="678">
        <v>1</v>
      </c>
      <c r="T899" s="745">
        <v>1.5</v>
      </c>
      <c r="U899" s="701">
        <v>1</v>
      </c>
    </row>
    <row r="900" spans="1:21" ht="14.4" customHeight="1" x14ac:dyDescent="0.3">
      <c r="A900" s="661">
        <v>7</v>
      </c>
      <c r="B900" s="662" t="s">
        <v>2791</v>
      </c>
      <c r="C900" s="662" t="s">
        <v>3130</v>
      </c>
      <c r="D900" s="743" t="s">
        <v>4774</v>
      </c>
      <c r="E900" s="744" t="s">
        <v>3154</v>
      </c>
      <c r="F900" s="662" t="s">
        <v>3125</v>
      </c>
      <c r="G900" s="662" t="s">
        <v>3434</v>
      </c>
      <c r="H900" s="662" t="s">
        <v>545</v>
      </c>
      <c r="I900" s="662" t="s">
        <v>3733</v>
      </c>
      <c r="J900" s="662" t="s">
        <v>3734</v>
      </c>
      <c r="K900" s="662" t="s">
        <v>3735</v>
      </c>
      <c r="L900" s="663">
        <v>93.96</v>
      </c>
      <c r="M900" s="663">
        <v>3946.32</v>
      </c>
      <c r="N900" s="662">
        <v>42</v>
      </c>
      <c r="O900" s="745">
        <v>6</v>
      </c>
      <c r="P900" s="663">
        <v>2818.8</v>
      </c>
      <c r="Q900" s="678">
        <v>0.7142857142857143</v>
      </c>
      <c r="R900" s="662">
        <v>30</v>
      </c>
      <c r="S900" s="678">
        <v>0.7142857142857143</v>
      </c>
      <c r="T900" s="745">
        <v>3</v>
      </c>
      <c r="U900" s="701">
        <v>0.5</v>
      </c>
    </row>
    <row r="901" spans="1:21" ht="14.4" customHeight="1" x14ac:dyDescent="0.3">
      <c r="A901" s="661">
        <v>7</v>
      </c>
      <c r="B901" s="662" t="s">
        <v>2791</v>
      </c>
      <c r="C901" s="662" t="s">
        <v>3130</v>
      </c>
      <c r="D901" s="743" t="s">
        <v>4774</v>
      </c>
      <c r="E901" s="744" t="s">
        <v>3154</v>
      </c>
      <c r="F901" s="662" t="s">
        <v>3125</v>
      </c>
      <c r="G901" s="662" t="s">
        <v>3434</v>
      </c>
      <c r="H901" s="662" t="s">
        <v>545</v>
      </c>
      <c r="I901" s="662" t="s">
        <v>4272</v>
      </c>
      <c r="J901" s="662" t="s">
        <v>3734</v>
      </c>
      <c r="K901" s="662" t="s">
        <v>3381</v>
      </c>
      <c r="L901" s="663">
        <v>156.61000000000001</v>
      </c>
      <c r="M901" s="663">
        <v>2505.7600000000002</v>
      </c>
      <c r="N901" s="662">
        <v>16</v>
      </c>
      <c r="O901" s="745">
        <v>1.5</v>
      </c>
      <c r="P901" s="663">
        <v>1252.8800000000001</v>
      </c>
      <c r="Q901" s="678">
        <v>0.5</v>
      </c>
      <c r="R901" s="662">
        <v>8</v>
      </c>
      <c r="S901" s="678">
        <v>0.5</v>
      </c>
      <c r="T901" s="745">
        <v>0.5</v>
      </c>
      <c r="U901" s="701">
        <v>0.33333333333333331</v>
      </c>
    </row>
    <row r="902" spans="1:21" ht="14.4" customHeight="1" x14ac:dyDescent="0.3">
      <c r="A902" s="661">
        <v>7</v>
      </c>
      <c r="B902" s="662" t="s">
        <v>2791</v>
      </c>
      <c r="C902" s="662" t="s">
        <v>3130</v>
      </c>
      <c r="D902" s="743" t="s">
        <v>4774</v>
      </c>
      <c r="E902" s="744" t="s">
        <v>3154</v>
      </c>
      <c r="F902" s="662" t="s">
        <v>3125</v>
      </c>
      <c r="G902" s="662" t="s">
        <v>3434</v>
      </c>
      <c r="H902" s="662" t="s">
        <v>545</v>
      </c>
      <c r="I902" s="662" t="s">
        <v>4273</v>
      </c>
      <c r="J902" s="662" t="s">
        <v>4274</v>
      </c>
      <c r="K902" s="662" t="s">
        <v>4275</v>
      </c>
      <c r="L902" s="663">
        <v>300.68</v>
      </c>
      <c r="M902" s="663">
        <v>3307.4800000000005</v>
      </c>
      <c r="N902" s="662">
        <v>11</v>
      </c>
      <c r="O902" s="745">
        <v>3.5</v>
      </c>
      <c r="P902" s="663">
        <v>2104.7600000000002</v>
      </c>
      <c r="Q902" s="678">
        <v>0.63636363636363635</v>
      </c>
      <c r="R902" s="662">
        <v>7</v>
      </c>
      <c r="S902" s="678">
        <v>0.63636363636363635</v>
      </c>
      <c r="T902" s="745">
        <v>1.5</v>
      </c>
      <c r="U902" s="701">
        <v>0.42857142857142855</v>
      </c>
    </row>
    <row r="903" spans="1:21" ht="14.4" customHeight="1" x14ac:dyDescent="0.3">
      <c r="A903" s="661">
        <v>7</v>
      </c>
      <c r="B903" s="662" t="s">
        <v>2791</v>
      </c>
      <c r="C903" s="662" t="s">
        <v>3130</v>
      </c>
      <c r="D903" s="743" t="s">
        <v>4774</v>
      </c>
      <c r="E903" s="744" t="s">
        <v>3154</v>
      </c>
      <c r="F903" s="662" t="s">
        <v>3125</v>
      </c>
      <c r="G903" s="662" t="s">
        <v>3434</v>
      </c>
      <c r="H903" s="662" t="s">
        <v>545</v>
      </c>
      <c r="I903" s="662" t="s">
        <v>4458</v>
      </c>
      <c r="J903" s="662" t="s">
        <v>4345</v>
      </c>
      <c r="K903" s="662" t="s">
        <v>3735</v>
      </c>
      <c r="L903" s="663">
        <v>0</v>
      </c>
      <c r="M903" s="663">
        <v>0</v>
      </c>
      <c r="N903" s="662">
        <v>3</v>
      </c>
      <c r="O903" s="745">
        <v>1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7</v>
      </c>
      <c r="B904" s="662" t="s">
        <v>2791</v>
      </c>
      <c r="C904" s="662" t="s">
        <v>3130</v>
      </c>
      <c r="D904" s="743" t="s">
        <v>4774</v>
      </c>
      <c r="E904" s="744" t="s">
        <v>3154</v>
      </c>
      <c r="F904" s="662" t="s">
        <v>3125</v>
      </c>
      <c r="G904" s="662" t="s">
        <v>3304</v>
      </c>
      <c r="H904" s="662" t="s">
        <v>545</v>
      </c>
      <c r="I904" s="662" t="s">
        <v>4286</v>
      </c>
      <c r="J904" s="662" t="s">
        <v>3306</v>
      </c>
      <c r="K904" s="662" t="s">
        <v>4287</v>
      </c>
      <c r="L904" s="663">
        <v>33.549999999999997</v>
      </c>
      <c r="M904" s="663">
        <v>100.64999999999999</v>
      </c>
      <c r="N904" s="662">
        <v>3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7</v>
      </c>
      <c r="B905" s="662" t="s">
        <v>2791</v>
      </c>
      <c r="C905" s="662" t="s">
        <v>3130</v>
      </c>
      <c r="D905" s="743" t="s">
        <v>4774</v>
      </c>
      <c r="E905" s="744" t="s">
        <v>3154</v>
      </c>
      <c r="F905" s="662" t="s">
        <v>3125</v>
      </c>
      <c r="G905" s="662" t="s">
        <v>3304</v>
      </c>
      <c r="H905" s="662" t="s">
        <v>545</v>
      </c>
      <c r="I905" s="662" t="s">
        <v>3305</v>
      </c>
      <c r="J905" s="662" t="s">
        <v>3306</v>
      </c>
      <c r="K905" s="662" t="s">
        <v>3307</v>
      </c>
      <c r="L905" s="663">
        <v>50.32</v>
      </c>
      <c r="M905" s="663">
        <v>5182.9600000000009</v>
      </c>
      <c r="N905" s="662">
        <v>103</v>
      </c>
      <c r="O905" s="745">
        <v>27.5</v>
      </c>
      <c r="P905" s="663">
        <v>3371.4400000000005</v>
      </c>
      <c r="Q905" s="678">
        <v>0.65048543689320382</v>
      </c>
      <c r="R905" s="662">
        <v>67</v>
      </c>
      <c r="S905" s="678">
        <v>0.65048543689320393</v>
      </c>
      <c r="T905" s="745">
        <v>20</v>
      </c>
      <c r="U905" s="701">
        <v>0.72727272727272729</v>
      </c>
    </row>
    <row r="906" spans="1:21" ht="14.4" customHeight="1" x14ac:dyDescent="0.3">
      <c r="A906" s="661">
        <v>7</v>
      </c>
      <c r="B906" s="662" t="s">
        <v>2791</v>
      </c>
      <c r="C906" s="662" t="s">
        <v>3130</v>
      </c>
      <c r="D906" s="743" t="s">
        <v>4774</v>
      </c>
      <c r="E906" s="744" t="s">
        <v>3154</v>
      </c>
      <c r="F906" s="662" t="s">
        <v>3125</v>
      </c>
      <c r="G906" s="662" t="s">
        <v>3304</v>
      </c>
      <c r="H906" s="662" t="s">
        <v>545</v>
      </c>
      <c r="I906" s="662" t="s">
        <v>3308</v>
      </c>
      <c r="J906" s="662" t="s">
        <v>3309</v>
      </c>
      <c r="K906" s="662" t="s">
        <v>3310</v>
      </c>
      <c r="L906" s="663">
        <v>99.94</v>
      </c>
      <c r="M906" s="663">
        <v>99.94</v>
      </c>
      <c r="N906" s="662">
        <v>1</v>
      </c>
      <c r="O906" s="745">
        <v>0.5</v>
      </c>
      <c r="P906" s="663">
        <v>99.94</v>
      </c>
      <c r="Q906" s="678">
        <v>1</v>
      </c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7</v>
      </c>
      <c r="B907" s="662" t="s">
        <v>2791</v>
      </c>
      <c r="C907" s="662" t="s">
        <v>3130</v>
      </c>
      <c r="D907" s="743" t="s">
        <v>4774</v>
      </c>
      <c r="E907" s="744" t="s">
        <v>3154</v>
      </c>
      <c r="F907" s="662" t="s">
        <v>3125</v>
      </c>
      <c r="G907" s="662" t="s">
        <v>3304</v>
      </c>
      <c r="H907" s="662" t="s">
        <v>545</v>
      </c>
      <c r="I907" s="662" t="s">
        <v>3311</v>
      </c>
      <c r="J907" s="662" t="s">
        <v>3309</v>
      </c>
      <c r="K907" s="662" t="s">
        <v>3312</v>
      </c>
      <c r="L907" s="663">
        <v>299.83999999999997</v>
      </c>
      <c r="M907" s="663">
        <v>599.67999999999995</v>
      </c>
      <c r="N907" s="662">
        <v>2</v>
      </c>
      <c r="O907" s="745">
        <v>0.5</v>
      </c>
      <c r="P907" s="663">
        <v>599.67999999999995</v>
      </c>
      <c r="Q907" s="678">
        <v>1</v>
      </c>
      <c r="R907" s="662">
        <v>2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7</v>
      </c>
      <c r="B908" s="662" t="s">
        <v>2791</v>
      </c>
      <c r="C908" s="662" t="s">
        <v>3130</v>
      </c>
      <c r="D908" s="743" t="s">
        <v>4774</v>
      </c>
      <c r="E908" s="744" t="s">
        <v>3154</v>
      </c>
      <c r="F908" s="662" t="s">
        <v>3125</v>
      </c>
      <c r="G908" s="662" t="s">
        <v>3304</v>
      </c>
      <c r="H908" s="662" t="s">
        <v>545</v>
      </c>
      <c r="I908" s="662" t="s">
        <v>4459</v>
      </c>
      <c r="J908" s="662" t="s">
        <v>4460</v>
      </c>
      <c r="K908" s="662" t="s">
        <v>3307</v>
      </c>
      <c r="L908" s="663">
        <v>50.32</v>
      </c>
      <c r="M908" s="663">
        <v>452.88</v>
      </c>
      <c r="N908" s="662">
        <v>9</v>
      </c>
      <c r="O908" s="745">
        <v>1.5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7</v>
      </c>
      <c r="B909" s="662" t="s">
        <v>2791</v>
      </c>
      <c r="C909" s="662" t="s">
        <v>3130</v>
      </c>
      <c r="D909" s="743" t="s">
        <v>4774</v>
      </c>
      <c r="E909" s="744" t="s">
        <v>3154</v>
      </c>
      <c r="F909" s="662" t="s">
        <v>3125</v>
      </c>
      <c r="G909" s="662" t="s">
        <v>3304</v>
      </c>
      <c r="H909" s="662" t="s">
        <v>545</v>
      </c>
      <c r="I909" s="662" t="s">
        <v>4013</v>
      </c>
      <c r="J909" s="662" t="s">
        <v>4014</v>
      </c>
      <c r="K909" s="662" t="s">
        <v>4015</v>
      </c>
      <c r="L909" s="663">
        <v>99.94</v>
      </c>
      <c r="M909" s="663">
        <v>50369.759999999958</v>
      </c>
      <c r="N909" s="662">
        <v>504</v>
      </c>
      <c r="O909" s="745">
        <v>89.5</v>
      </c>
      <c r="P909" s="663">
        <v>42774.319999999956</v>
      </c>
      <c r="Q909" s="678">
        <v>0.84920634920634908</v>
      </c>
      <c r="R909" s="662">
        <v>428</v>
      </c>
      <c r="S909" s="678">
        <v>0.84920634920634919</v>
      </c>
      <c r="T909" s="745">
        <v>75.5</v>
      </c>
      <c r="U909" s="701">
        <v>0.84357541899441346</v>
      </c>
    </row>
    <row r="910" spans="1:21" ht="14.4" customHeight="1" x14ac:dyDescent="0.3">
      <c r="A910" s="661">
        <v>7</v>
      </c>
      <c r="B910" s="662" t="s">
        <v>2791</v>
      </c>
      <c r="C910" s="662" t="s">
        <v>3130</v>
      </c>
      <c r="D910" s="743" t="s">
        <v>4774</v>
      </c>
      <c r="E910" s="744" t="s">
        <v>3154</v>
      </c>
      <c r="F910" s="662" t="s">
        <v>3125</v>
      </c>
      <c r="G910" s="662" t="s">
        <v>4348</v>
      </c>
      <c r="H910" s="662" t="s">
        <v>545</v>
      </c>
      <c r="I910" s="662" t="s">
        <v>4461</v>
      </c>
      <c r="J910" s="662" t="s">
        <v>4462</v>
      </c>
      <c r="K910" s="662" t="s">
        <v>4463</v>
      </c>
      <c r="L910" s="663">
        <v>65.989999999999995</v>
      </c>
      <c r="M910" s="663">
        <v>65.989999999999995</v>
      </c>
      <c r="N910" s="662">
        <v>1</v>
      </c>
      <c r="O910" s="745">
        <v>0.5</v>
      </c>
      <c r="P910" s="663">
        <v>65.989999999999995</v>
      </c>
      <c r="Q910" s="678">
        <v>1</v>
      </c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7</v>
      </c>
      <c r="B911" s="662" t="s">
        <v>2791</v>
      </c>
      <c r="C911" s="662" t="s">
        <v>3130</v>
      </c>
      <c r="D911" s="743" t="s">
        <v>4774</v>
      </c>
      <c r="E911" s="744" t="s">
        <v>3154</v>
      </c>
      <c r="F911" s="662" t="s">
        <v>3125</v>
      </c>
      <c r="G911" s="662" t="s">
        <v>4016</v>
      </c>
      <c r="H911" s="662" t="s">
        <v>545</v>
      </c>
      <c r="I911" s="662" t="s">
        <v>4352</v>
      </c>
      <c r="J911" s="662" t="s">
        <v>4018</v>
      </c>
      <c r="K911" s="662" t="s">
        <v>4353</v>
      </c>
      <c r="L911" s="663">
        <v>80.53</v>
      </c>
      <c r="M911" s="663">
        <v>241.59</v>
      </c>
      <c r="N911" s="662">
        <v>3</v>
      </c>
      <c r="O911" s="745">
        <v>1</v>
      </c>
      <c r="P911" s="663">
        <v>241.59</v>
      </c>
      <c r="Q911" s="678">
        <v>1</v>
      </c>
      <c r="R911" s="662">
        <v>3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7</v>
      </c>
      <c r="B912" s="662" t="s">
        <v>2791</v>
      </c>
      <c r="C912" s="662" t="s">
        <v>3130</v>
      </c>
      <c r="D912" s="743" t="s">
        <v>4774</v>
      </c>
      <c r="E912" s="744" t="s">
        <v>3154</v>
      </c>
      <c r="F912" s="662" t="s">
        <v>3125</v>
      </c>
      <c r="G912" s="662" t="s">
        <v>3237</v>
      </c>
      <c r="H912" s="662" t="s">
        <v>545</v>
      </c>
      <c r="I912" s="662" t="s">
        <v>4464</v>
      </c>
      <c r="J912" s="662" t="s">
        <v>3239</v>
      </c>
      <c r="K912" s="662" t="s">
        <v>4141</v>
      </c>
      <c r="L912" s="663">
        <v>0</v>
      </c>
      <c r="M912" s="663">
        <v>0</v>
      </c>
      <c r="N912" s="662">
        <v>1</v>
      </c>
      <c r="O912" s="745">
        <v>0.5</v>
      </c>
      <c r="P912" s="663">
        <v>0</v>
      </c>
      <c r="Q912" s="678"/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7</v>
      </c>
      <c r="B913" s="662" t="s">
        <v>2791</v>
      </c>
      <c r="C913" s="662" t="s">
        <v>3130</v>
      </c>
      <c r="D913" s="743" t="s">
        <v>4774</v>
      </c>
      <c r="E913" s="744" t="s">
        <v>3154</v>
      </c>
      <c r="F913" s="662" t="s">
        <v>3125</v>
      </c>
      <c r="G913" s="662" t="s">
        <v>3237</v>
      </c>
      <c r="H913" s="662" t="s">
        <v>545</v>
      </c>
      <c r="I913" s="662" t="s">
        <v>3238</v>
      </c>
      <c r="J913" s="662" t="s">
        <v>3239</v>
      </c>
      <c r="K913" s="662" t="s">
        <v>3240</v>
      </c>
      <c r="L913" s="663">
        <v>0</v>
      </c>
      <c r="M913" s="663">
        <v>0</v>
      </c>
      <c r="N913" s="662">
        <v>3</v>
      </c>
      <c r="O913" s="745">
        <v>2</v>
      </c>
      <c r="P913" s="663">
        <v>0</v>
      </c>
      <c r="Q913" s="678"/>
      <c r="R913" s="662">
        <v>3</v>
      </c>
      <c r="S913" s="678">
        <v>1</v>
      </c>
      <c r="T913" s="745">
        <v>2</v>
      </c>
      <c r="U913" s="701">
        <v>1</v>
      </c>
    </row>
    <row r="914" spans="1:21" ht="14.4" customHeight="1" x14ac:dyDescent="0.3">
      <c r="A914" s="661">
        <v>7</v>
      </c>
      <c r="B914" s="662" t="s">
        <v>2791</v>
      </c>
      <c r="C914" s="662" t="s">
        <v>3130</v>
      </c>
      <c r="D914" s="743" t="s">
        <v>4774</v>
      </c>
      <c r="E914" s="744" t="s">
        <v>3154</v>
      </c>
      <c r="F914" s="662" t="s">
        <v>3125</v>
      </c>
      <c r="G914" s="662" t="s">
        <v>3237</v>
      </c>
      <c r="H914" s="662" t="s">
        <v>545</v>
      </c>
      <c r="I914" s="662" t="s">
        <v>3319</v>
      </c>
      <c r="J914" s="662" t="s">
        <v>3320</v>
      </c>
      <c r="K914" s="662" t="s">
        <v>3321</v>
      </c>
      <c r="L914" s="663">
        <v>0</v>
      </c>
      <c r="M914" s="663">
        <v>0</v>
      </c>
      <c r="N914" s="662">
        <v>15</v>
      </c>
      <c r="O914" s="745">
        <v>8</v>
      </c>
      <c r="P914" s="663">
        <v>0</v>
      </c>
      <c r="Q914" s="678"/>
      <c r="R914" s="662">
        <v>14</v>
      </c>
      <c r="S914" s="678">
        <v>0.93333333333333335</v>
      </c>
      <c r="T914" s="745">
        <v>7.5</v>
      </c>
      <c r="U914" s="701">
        <v>0.9375</v>
      </c>
    </row>
    <row r="915" spans="1:21" ht="14.4" customHeight="1" x14ac:dyDescent="0.3">
      <c r="A915" s="661">
        <v>7</v>
      </c>
      <c r="B915" s="662" t="s">
        <v>2791</v>
      </c>
      <c r="C915" s="662" t="s">
        <v>3130</v>
      </c>
      <c r="D915" s="743" t="s">
        <v>4774</v>
      </c>
      <c r="E915" s="744" t="s">
        <v>3154</v>
      </c>
      <c r="F915" s="662" t="s">
        <v>3125</v>
      </c>
      <c r="G915" s="662" t="s">
        <v>3237</v>
      </c>
      <c r="H915" s="662" t="s">
        <v>545</v>
      </c>
      <c r="I915" s="662" t="s">
        <v>1801</v>
      </c>
      <c r="J915" s="662" t="s">
        <v>3320</v>
      </c>
      <c r="K915" s="662" t="s">
        <v>3240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7</v>
      </c>
      <c r="B916" s="662" t="s">
        <v>2791</v>
      </c>
      <c r="C916" s="662" t="s">
        <v>3130</v>
      </c>
      <c r="D916" s="743" t="s">
        <v>4774</v>
      </c>
      <c r="E916" s="744" t="s">
        <v>3154</v>
      </c>
      <c r="F916" s="662" t="s">
        <v>3125</v>
      </c>
      <c r="G916" s="662" t="s">
        <v>4465</v>
      </c>
      <c r="H916" s="662" t="s">
        <v>545</v>
      </c>
      <c r="I916" s="662" t="s">
        <v>4466</v>
      </c>
      <c r="J916" s="662" t="s">
        <v>4467</v>
      </c>
      <c r="K916" s="662" t="s">
        <v>4468</v>
      </c>
      <c r="L916" s="663">
        <v>0</v>
      </c>
      <c r="M916" s="663">
        <v>0</v>
      </c>
      <c r="N916" s="662">
        <v>1</v>
      </c>
      <c r="O916" s="745">
        <v>1</v>
      </c>
      <c r="P916" s="663">
        <v>0</v>
      </c>
      <c r="Q916" s="678"/>
      <c r="R916" s="662">
        <v>1</v>
      </c>
      <c r="S916" s="678">
        <v>1</v>
      </c>
      <c r="T916" s="745">
        <v>1</v>
      </c>
      <c r="U916" s="701">
        <v>1</v>
      </c>
    </row>
    <row r="917" spans="1:21" ht="14.4" customHeight="1" x14ac:dyDescent="0.3">
      <c r="A917" s="661">
        <v>7</v>
      </c>
      <c r="B917" s="662" t="s">
        <v>2791</v>
      </c>
      <c r="C917" s="662" t="s">
        <v>3130</v>
      </c>
      <c r="D917" s="743" t="s">
        <v>4774</v>
      </c>
      <c r="E917" s="744" t="s">
        <v>3154</v>
      </c>
      <c r="F917" s="662" t="s">
        <v>3125</v>
      </c>
      <c r="G917" s="662" t="s">
        <v>4469</v>
      </c>
      <c r="H917" s="662" t="s">
        <v>545</v>
      </c>
      <c r="I917" s="662" t="s">
        <v>4470</v>
      </c>
      <c r="J917" s="662" t="s">
        <v>4471</v>
      </c>
      <c r="K917" s="662" t="s">
        <v>4472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7</v>
      </c>
      <c r="B918" s="662" t="s">
        <v>2791</v>
      </c>
      <c r="C918" s="662" t="s">
        <v>3130</v>
      </c>
      <c r="D918" s="743" t="s">
        <v>4774</v>
      </c>
      <c r="E918" s="744" t="s">
        <v>3157</v>
      </c>
      <c r="F918" s="662" t="s">
        <v>3125</v>
      </c>
      <c r="G918" s="662" t="s">
        <v>3272</v>
      </c>
      <c r="H918" s="662" t="s">
        <v>545</v>
      </c>
      <c r="I918" s="662" t="s">
        <v>916</v>
      </c>
      <c r="J918" s="662" t="s">
        <v>917</v>
      </c>
      <c r="K918" s="662" t="s">
        <v>3273</v>
      </c>
      <c r="L918" s="663">
        <v>107.27</v>
      </c>
      <c r="M918" s="663">
        <v>321.81</v>
      </c>
      <c r="N918" s="662">
        <v>3</v>
      </c>
      <c r="O918" s="745">
        <v>0.5</v>
      </c>
      <c r="P918" s="663">
        <v>321.81</v>
      </c>
      <c r="Q918" s="678">
        <v>1</v>
      </c>
      <c r="R918" s="662">
        <v>3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7</v>
      </c>
      <c r="B919" s="662" t="s">
        <v>2791</v>
      </c>
      <c r="C919" s="662" t="s">
        <v>3130</v>
      </c>
      <c r="D919" s="743" t="s">
        <v>4774</v>
      </c>
      <c r="E919" s="744" t="s">
        <v>3157</v>
      </c>
      <c r="F919" s="662" t="s">
        <v>3125</v>
      </c>
      <c r="G919" s="662" t="s">
        <v>3464</v>
      </c>
      <c r="H919" s="662" t="s">
        <v>545</v>
      </c>
      <c r="I919" s="662" t="s">
        <v>2326</v>
      </c>
      <c r="J919" s="662" t="s">
        <v>2327</v>
      </c>
      <c r="K919" s="662" t="s">
        <v>3465</v>
      </c>
      <c r="L919" s="663">
        <v>48.09</v>
      </c>
      <c r="M919" s="663">
        <v>48.09</v>
      </c>
      <c r="N919" s="662">
        <v>1</v>
      </c>
      <c r="O919" s="745">
        <v>0.5</v>
      </c>
      <c r="P919" s="663">
        <v>48.09</v>
      </c>
      <c r="Q919" s="678">
        <v>1</v>
      </c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7</v>
      </c>
      <c r="B920" s="662" t="s">
        <v>2791</v>
      </c>
      <c r="C920" s="662" t="s">
        <v>3130</v>
      </c>
      <c r="D920" s="743" t="s">
        <v>4774</v>
      </c>
      <c r="E920" s="744" t="s">
        <v>3157</v>
      </c>
      <c r="F920" s="662" t="s">
        <v>3125</v>
      </c>
      <c r="G920" s="662" t="s">
        <v>3189</v>
      </c>
      <c r="H920" s="662" t="s">
        <v>545</v>
      </c>
      <c r="I920" s="662" t="s">
        <v>3479</v>
      </c>
      <c r="J920" s="662" t="s">
        <v>820</v>
      </c>
      <c r="K920" s="662" t="s">
        <v>3191</v>
      </c>
      <c r="L920" s="663">
        <v>301.2</v>
      </c>
      <c r="M920" s="663">
        <v>301.2</v>
      </c>
      <c r="N920" s="662">
        <v>1</v>
      </c>
      <c r="O920" s="745">
        <v>0.5</v>
      </c>
      <c r="P920" s="663">
        <v>301.2</v>
      </c>
      <c r="Q920" s="678">
        <v>1</v>
      </c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7</v>
      </c>
      <c r="B921" s="662" t="s">
        <v>2791</v>
      </c>
      <c r="C921" s="662" t="s">
        <v>3130</v>
      </c>
      <c r="D921" s="743" t="s">
        <v>4774</v>
      </c>
      <c r="E921" s="744" t="s">
        <v>3157</v>
      </c>
      <c r="F921" s="662" t="s">
        <v>3125</v>
      </c>
      <c r="G921" s="662" t="s">
        <v>3388</v>
      </c>
      <c r="H921" s="662" t="s">
        <v>545</v>
      </c>
      <c r="I921" s="662" t="s">
        <v>4473</v>
      </c>
      <c r="J921" s="662" t="s">
        <v>3390</v>
      </c>
      <c r="K921" s="662" t="s">
        <v>3391</v>
      </c>
      <c r="L921" s="663">
        <v>0</v>
      </c>
      <c r="M921" s="663">
        <v>0</v>
      </c>
      <c r="N921" s="662">
        <v>1</v>
      </c>
      <c r="O921" s="745">
        <v>0.5</v>
      </c>
      <c r="P921" s="663">
        <v>0</v>
      </c>
      <c r="Q921" s="678"/>
      <c r="R921" s="662">
        <v>1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7</v>
      </c>
      <c r="B922" s="662" t="s">
        <v>2791</v>
      </c>
      <c r="C922" s="662" t="s">
        <v>3130</v>
      </c>
      <c r="D922" s="743" t="s">
        <v>4774</v>
      </c>
      <c r="E922" s="744" t="s">
        <v>3163</v>
      </c>
      <c r="F922" s="662" t="s">
        <v>3125</v>
      </c>
      <c r="G922" s="662" t="s">
        <v>3698</v>
      </c>
      <c r="H922" s="662" t="s">
        <v>545</v>
      </c>
      <c r="I922" s="662" t="s">
        <v>4024</v>
      </c>
      <c r="J922" s="662" t="s">
        <v>3700</v>
      </c>
      <c r="K922" s="662" t="s">
        <v>4025</v>
      </c>
      <c r="L922" s="663">
        <v>24.35</v>
      </c>
      <c r="M922" s="663">
        <v>97.4</v>
      </c>
      <c r="N922" s="662">
        <v>4</v>
      </c>
      <c r="O922" s="745">
        <v>2</v>
      </c>
      <c r="P922" s="663">
        <v>97.4</v>
      </c>
      <c r="Q922" s="678">
        <v>1</v>
      </c>
      <c r="R922" s="662">
        <v>4</v>
      </c>
      <c r="S922" s="678">
        <v>1</v>
      </c>
      <c r="T922" s="745">
        <v>2</v>
      </c>
      <c r="U922" s="701">
        <v>1</v>
      </c>
    </row>
    <row r="923" spans="1:21" ht="14.4" customHeight="1" x14ac:dyDescent="0.3">
      <c r="A923" s="661">
        <v>7</v>
      </c>
      <c r="B923" s="662" t="s">
        <v>2791</v>
      </c>
      <c r="C923" s="662" t="s">
        <v>3130</v>
      </c>
      <c r="D923" s="743" t="s">
        <v>4774</v>
      </c>
      <c r="E923" s="744" t="s">
        <v>3163</v>
      </c>
      <c r="F923" s="662" t="s">
        <v>3125</v>
      </c>
      <c r="G923" s="662" t="s">
        <v>3698</v>
      </c>
      <c r="H923" s="662" t="s">
        <v>545</v>
      </c>
      <c r="I923" s="662" t="s">
        <v>3699</v>
      </c>
      <c r="J923" s="662" t="s">
        <v>3700</v>
      </c>
      <c r="K923" s="662" t="s">
        <v>3701</v>
      </c>
      <c r="L923" s="663">
        <v>96.84</v>
      </c>
      <c r="M923" s="663">
        <v>774.72</v>
      </c>
      <c r="N923" s="662">
        <v>8</v>
      </c>
      <c r="O923" s="745">
        <v>4</v>
      </c>
      <c r="P923" s="663">
        <v>290.52</v>
      </c>
      <c r="Q923" s="678">
        <v>0.37499999999999994</v>
      </c>
      <c r="R923" s="662">
        <v>3</v>
      </c>
      <c r="S923" s="678">
        <v>0.375</v>
      </c>
      <c r="T923" s="745">
        <v>1</v>
      </c>
      <c r="U923" s="701">
        <v>0.25</v>
      </c>
    </row>
    <row r="924" spans="1:21" ht="14.4" customHeight="1" x14ac:dyDescent="0.3">
      <c r="A924" s="661">
        <v>7</v>
      </c>
      <c r="B924" s="662" t="s">
        <v>2791</v>
      </c>
      <c r="C924" s="662" t="s">
        <v>3130</v>
      </c>
      <c r="D924" s="743" t="s">
        <v>4774</v>
      </c>
      <c r="E924" s="744" t="s">
        <v>3163</v>
      </c>
      <c r="F924" s="662" t="s">
        <v>3125</v>
      </c>
      <c r="G924" s="662" t="s">
        <v>3698</v>
      </c>
      <c r="H924" s="662" t="s">
        <v>545</v>
      </c>
      <c r="I924" s="662" t="s">
        <v>3699</v>
      </c>
      <c r="J924" s="662" t="s">
        <v>3700</v>
      </c>
      <c r="K924" s="662" t="s">
        <v>3701</v>
      </c>
      <c r="L924" s="663">
        <v>73.069999999999993</v>
      </c>
      <c r="M924" s="663">
        <v>3653.5</v>
      </c>
      <c r="N924" s="662">
        <v>50</v>
      </c>
      <c r="O924" s="745">
        <v>16</v>
      </c>
      <c r="P924" s="663">
        <v>1753.6799999999998</v>
      </c>
      <c r="Q924" s="678">
        <v>0.48</v>
      </c>
      <c r="R924" s="662">
        <v>24</v>
      </c>
      <c r="S924" s="678">
        <v>0.48</v>
      </c>
      <c r="T924" s="745">
        <v>9</v>
      </c>
      <c r="U924" s="701">
        <v>0.5625</v>
      </c>
    </row>
    <row r="925" spans="1:21" ht="14.4" customHeight="1" x14ac:dyDescent="0.3">
      <c r="A925" s="661">
        <v>7</v>
      </c>
      <c r="B925" s="662" t="s">
        <v>2791</v>
      </c>
      <c r="C925" s="662" t="s">
        <v>3130</v>
      </c>
      <c r="D925" s="743" t="s">
        <v>4774</v>
      </c>
      <c r="E925" s="744" t="s">
        <v>3163</v>
      </c>
      <c r="F925" s="662" t="s">
        <v>3125</v>
      </c>
      <c r="G925" s="662" t="s">
        <v>3698</v>
      </c>
      <c r="H925" s="662" t="s">
        <v>545</v>
      </c>
      <c r="I925" s="662" t="s">
        <v>4358</v>
      </c>
      <c r="J925" s="662" t="s">
        <v>3700</v>
      </c>
      <c r="K925" s="662" t="s">
        <v>4359</v>
      </c>
      <c r="L925" s="663">
        <v>0</v>
      </c>
      <c r="M925" s="663">
        <v>0</v>
      </c>
      <c r="N925" s="662">
        <v>9</v>
      </c>
      <c r="O925" s="745">
        <v>1</v>
      </c>
      <c r="P925" s="663">
        <v>0</v>
      </c>
      <c r="Q925" s="678"/>
      <c r="R925" s="662">
        <v>9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7</v>
      </c>
      <c r="B926" s="662" t="s">
        <v>2791</v>
      </c>
      <c r="C926" s="662" t="s">
        <v>3130</v>
      </c>
      <c r="D926" s="743" t="s">
        <v>4774</v>
      </c>
      <c r="E926" s="744" t="s">
        <v>3163</v>
      </c>
      <c r="F926" s="662" t="s">
        <v>3125</v>
      </c>
      <c r="G926" s="662" t="s">
        <v>4029</v>
      </c>
      <c r="H926" s="662" t="s">
        <v>545</v>
      </c>
      <c r="I926" s="662" t="s">
        <v>4030</v>
      </c>
      <c r="J926" s="662" t="s">
        <v>4031</v>
      </c>
      <c r="K926" s="662" t="s">
        <v>4032</v>
      </c>
      <c r="L926" s="663">
        <v>55.77</v>
      </c>
      <c r="M926" s="663">
        <v>334.62</v>
      </c>
      <c r="N926" s="662">
        <v>6</v>
      </c>
      <c r="O926" s="745">
        <v>1.5</v>
      </c>
      <c r="P926" s="663">
        <v>111.54</v>
      </c>
      <c r="Q926" s="678">
        <v>0.33333333333333337</v>
      </c>
      <c r="R926" s="662">
        <v>2</v>
      </c>
      <c r="S926" s="678">
        <v>0.33333333333333331</v>
      </c>
      <c r="T926" s="745">
        <v>0.5</v>
      </c>
      <c r="U926" s="701">
        <v>0.33333333333333331</v>
      </c>
    </row>
    <row r="927" spans="1:21" ht="14.4" customHeight="1" x14ac:dyDescent="0.3">
      <c r="A927" s="661">
        <v>7</v>
      </c>
      <c r="B927" s="662" t="s">
        <v>2791</v>
      </c>
      <c r="C927" s="662" t="s">
        <v>3130</v>
      </c>
      <c r="D927" s="743" t="s">
        <v>4774</v>
      </c>
      <c r="E927" s="744" t="s">
        <v>3163</v>
      </c>
      <c r="F927" s="662" t="s">
        <v>3125</v>
      </c>
      <c r="G927" s="662" t="s">
        <v>4029</v>
      </c>
      <c r="H927" s="662" t="s">
        <v>545</v>
      </c>
      <c r="I927" s="662" t="s">
        <v>4033</v>
      </c>
      <c r="J927" s="662" t="s">
        <v>4031</v>
      </c>
      <c r="K927" s="662" t="s">
        <v>4034</v>
      </c>
      <c r="L927" s="663">
        <v>0</v>
      </c>
      <c r="M927" s="663">
        <v>0</v>
      </c>
      <c r="N927" s="662">
        <v>11</v>
      </c>
      <c r="O927" s="745">
        <v>6.5</v>
      </c>
      <c r="P927" s="663">
        <v>0</v>
      </c>
      <c r="Q927" s="678"/>
      <c r="R927" s="662">
        <v>6</v>
      </c>
      <c r="S927" s="678">
        <v>0.54545454545454541</v>
      </c>
      <c r="T927" s="745">
        <v>3</v>
      </c>
      <c r="U927" s="701">
        <v>0.46153846153846156</v>
      </c>
    </row>
    <row r="928" spans="1:21" ht="14.4" customHeight="1" x14ac:dyDescent="0.3">
      <c r="A928" s="661">
        <v>7</v>
      </c>
      <c r="B928" s="662" t="s">
        <v>2791</v>
      </c>
      <c r="C928" s="662" t="s">
        <v>3130</v>
      </c>
      <c r="D928" s="743" t="s">
        <v>4774</v>
      </c>
      <c r="E928" s="744" t="s">
        <v>3163</v>
      </c>
      <c r="F928" s="662" t="s">
        <v>3125</v>
      </c>
      <c r="G928" s="662" t="s">
        <v>3325</v>
      </c>
      <c r="H928" s="662" t="s">
        <v>545</v>
      </c>
      <c r="I928" s="662" t="s">
        <v>3704</v>
      </c>
      <c r="J928" s="662" t="s">
        <v>3332</v>
      </c>
      <c r="K928" s="662" t="s">
        <v>3705</v>
      </c>
      <c r="L928" s="663">
        <v>154.36000000000001</v>
      </c>
      <c r="M928" s="663">
        <v>154.36000000000001</v>
      </c>
      <c r="N928" s="662">
        <v>1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7</v>
      </c>
      <c r="B929" s="662" t="s">
        <v>2791</v>
      </c>
      <c r="C929" s="662" t="s">
        <v>3130</v>
      </c>
      <c r="D929" s="743" t="s">
        <v>4774</v>
      </c>
      <c r="E929" s="744" t="s">
        <v>3163</v>
      </c>
      <c r="F929" s="662" t="s">
        <v>3125</v>
      </c>
      <c r="G929" s="662" t="s">
        <v>3325</v>
      </c>
      <c r="H929" s="662" t="s">
        <v>545</v>
      </c>
      <c r="I929" s="662" t="s">
        <v>4474</v>
      </c>
      <c r="J929" s="662" t="s">
        <v>3332</v>
      </c>
      <c r="K929" s="662" t="s">
        <v>3330</v>
      </c>
      <c r="L929" s="663">
        <v>154.36000000000001</v>
      </c>
      <c r="M929" s="663">
        <v>617.44000000000005</v>
      </c>
      <c r="N929" s="662">
        <v>4</v>
      </c>
      <c r="O929" s="745">
        <v>1</v>
      </c>
      <c r="P929" s="663">
        <v>617.44000000000005</v>
      </c>
      <c r="Q929" s="678">
        <v>1</v>
      </c>
      <c r="R929" s="662">
        <v>4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7</v>
      </c>
      <c r="B930" s="662" t="s">
        <v>2791</v>
      </c>
      <c r="C930" s="662" t="s">
        <v>3130</v>
      </c>
      <c r="D930" s="743" t="s">
        <v>4774</v>
      </c>
      <c r="E930" s="744" t="s">
        <v>3163</v>
      </c>
      <c r="F930" s="662" t="s">
        <v>3125</v>
      </c>
      <c r="G930" s="662" t="s">
        <v>4475</v>
      </c>
      <c r="H930" s="662" t="s">
        <v>545</v>
      </c>
      <c r="I930" s="662" t="s">
        <v>1548</v>
      </c>
      <c r="J930" s="662" t="s">
        <v>4476</v>
      </c>
      <c r="K930" s="662" t="s">
        <v>3830</v>
      </c>
      <c r="L930" s="663">
        <v>55.95</v>
      </c>
      <c r="M930" s="663">
        <v>55.95</v>
      </c>
      <c r="N930" s="662">
        <v>1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7</v>
      </c>
      <c r="B931" s="662" t="s">
        <v>2791</v>
      </c>
      <c r="C931" s="662" t="s">
        <v>3130</v>
      </c>
      <c r="D931" s="743" t="s">
        <v>4774</v>
      </c>
      <c r="E931" s="744" t="s">
        <v>3163</v>
      </c>
      <c r="F931" s="662" t="s">
        <v>3125</v>
      </c>
      <c r="G931" s="662" t="s">
        <v>4037</v>
      </c>
      <c r="H931" s="662" t="s">
        <v>545</v>
      </c>
      <c r="I931" s="662" t="s">
        <v>4477</v>
      </c>
      <c r="J931" s="662" t="s">
        <v>4039</v>
      </c>
      <c r="K931" s="662" t="s">
        <v>4478</v>
      </c>
      <c r="L931" s="663">
        <v>0</v>
      </c>
      <c r="M931" s="663">
        <v>0</v>
      </c>
      <c r="N931" s="662">
        <v>1</v>
      </c>
      <c r="O931" s="745">
        <v>0.5</v>
      </c>
      <c r="P931" s="663">
        <v>0</v>
      </c>
      <c r="Q931" s="678"/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7</v>
      </c>
      <c r="B932" s="662" t="s">
        <v>2791</v>
      </c>
      <c r="C932" s="662" t="s">
        <v>3130</v>
      </c>
      <c r="D932" s="743" t="s">
        <v>4774</v>
      </c>
      <c r="E932" s="744" t="s">
        <v>3163</v>
      </c>
      <c r="F932" s="662" t="s">
        <v>3125</v>
      </c>
      <c r="G932" s="662" t="s">
        <v>3210</v>
      </c>
      <c r="H932" s="662" t="s">
        <v>545</v>
      </c>
      <c r="I932" s="662" t="s">
        <v>4363</v>
      </c>
      <c r="J932" s="662" t="s">
        <v>961</v>
      </c>
      <c r="K932" s="662" t="s">
        <v>3416</v>
      </c>
      <c r="L932" s="663">
        <v>0</v>
      </c>
      <c r="M932" s="663">
        <v>0</v>
      </c>
      <c r="N932" s="662">
        <v>5</v>
      </c>
      <c r="O932" s="745">
        <v>0.5</v>
      </c>
      <c r="P932" s="663">
        <v>0</v>
      </c>
      <c r="Q932" s="678"/>
      <c r="R932" s="662">
        <v>5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7</v>
      </c>
      <c r="B933" s="662" t="s">
        <v>2791</v>
      </c>
      <c r="C933" s="662" t="s">
        <v>3130</v>
      </c>
      <c r="D933" s="743" t="s">
        <v>4774</v>
      </c>
      <c r="E933" s="744" t="s">
        <v>3163</v>
      </c>
      <c r="F933" s="662" t="s">
        <v>3125</v>
      </c>
      <c r="G933" s="662" t="s">
        <v>3210</v>
      </c>
      <c r="H933" s="662" t="s">
        <v>545</v>
      </c>
      <c r="I933" s="662" t="s">
        <v>3524</v>
      </c>
      <c r="J933" s="662" t="s">
        <v>961</v>
      </c>
      <c r="K933" s="662" t="s">
        <v>3416</v>
      </c>
      <c r="L933" s="663">
        <v>0</v>
      </c>
      <c r="M933" s="663">
        <v>0</v>
      </c>
      <c r="N933" s="662">
        <v>6</v>
      </c>
      <c r="O933" s="745">
        <v>0.5</v>
      </c>
      <c r="P933" s="663">
        <v>0</v>
      </c>
      <c r="Q933" s="678"/>
      <c r="R933" s="662">
        <v>6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7</v>
      </c>
      <c r="B934" s="662" t="s">
        <v>2791</v>
      </c>
      <c r="C934" s="662" t="s">
        <v>3130</v>
      </c>
      <c r="D934" s="743" t="s">
        <v>4774</v>
      </c>
      <c r="E934" s="744" t="s">
        <v>3163</v>
      </c>
      <c r="F934" s="662" t="s">
        <v>3125</v>
      </c>
      <c r="G934" s="662" t="s">
        <v>3863</v>
      </c>
      <c r="H934" s="662" t="s">
        <v>635</v>
      </c>
      <c r="I934" s="662" t="s">
        <v>3864</v>
      </c>
      <c r="J934" s="662" t="s">
        <v>3865</v>
      </c>
      <c r="K934" s="662" t="s">
        <v>3866</v>
      </c>
      <c r="L934" s="663">
        <v>754.04</v>
      </c>
      <c r="M934" s="663">
        <v>29407.559999999998</v>
      </c>
      <c r="N934" s="662">
        <v>39</v>
      </c>
      <c r="O934" s="745">
        <v>8</v>
      </c>
      <c r="P934" s="663">
        <v>24883.319999999996</v>
      </c>
      <c r="Q934" s="678">
        <v>0.84615384615384603</v>
      </c>
      <c r="R934" s="662">
        <v>33</v>
      </c>
      <c r="S934" s="678">
        <v>0.84615384615384615</v>
      </c>
      <c r="T934" s="745">
        <v>7</v>
      </c>
      <c r="U934" s="701">
        <v>0.875</v>
      </c>
    </row>
    <row r="935" spans="1:21" ht="14.4" customHeight="1" x14ac:dyDescent="0.3">
      <c r="A935" s="661">
        <v>7</v>
      </c>
      <c r="B935" s="662" t="s">
        <v>2791</v>
      </c>
      <c r="C935" s="662" t="s">
        <v>3130</v>
      </c>
      <c r="D935" s="743" t="s">
        <v>4774</v>
      </c>
      <c r="E935" s="744" t="s">
        <v>3163</v>
      </c>
      <c r="F935" s="662" t="s">
        <v>3125</v>
      </c>
      <c r="G935" s="662" t="s">
        <v>3863</v>
      </c>
      <c r="H935" s="662" t="s">
        <v>635</v>
      </c>
      <c r="I935" s="662" t="s">
        <v>4041</v>
      </c>
      <c r="J935" s="662" t="s">
        <v>3865</v>
      </c>
      <c r="K935" s="662" t="s">
        <v>4042</v>
      </c>
      <c r="L935" s="663">
        <v>1131.06</v>
      </c>
      <c r="M935" s="663">
        <v>82567.38</v>
      </c>
      <c r="N935" s="662">
        <v>73</v>
      </c>
      <c r="O935" s="745">
        <v>11</v>
      </c>
      <c r="P935" s="663">
        <v>58815.119999999995</v>
      </c>
      <c r="Q935" s="678">
        <v>0.71232876712328752</v>
      </c>
      <c r="R935" s="662">
        <v>52</v>
      </c>
      <c r="S935" s="678">
        <v>0.71232876712328763</v>
      </c>
      <c r="T935" s="745">
        <v>8</v>
      </c>
      <c r="U935" s="701">
        <v>0.72727272727272729</v>
      </c>
    </row>
    <row r="936" spans="1:21" ht="14.4" customHeight="1" x14ac:dyDescent="0.3">
      <c r="A936" s="661">
        <v>7</v>
      </c>
      <c r="B936" s="662" t="s">
        <v>2791</v>
      </c>
      <c r="C936" s="662" t="s">
        <v>3130</v>
      </c>
      <c r="D936" s="743" t="s">
        <v>4774</v>
      </c>
      <c r="E936" s="744" t="s">
        <v>3163</v>
      </c>
      <c r="F936" s="662" t="s">
        <v>3125</v>
      </c>
      <c r="G936" s="662" t="s">
        <v>3863</v>
      </c>
      <c r="H936" s="662" t="s">
        <v>635</v>
      </c>
      <c r="I936" s="662" t="s">
        <v>3973</v>
      </c>
      <c r="J936" s="662" t="s">
        <v>3865</v>
      </c>
      <c r="K936" s="662" t="s">
        <v>3974</v>
      </c>
      <c r="L936" s="663">
        <v>1508.08</v>
      </c>
      <c r="M936" s="663">
        <v>45242.399999999994</v>
      </c>
      <c r="N936" s="662">
        <v>30</v>
      </c>
      <c r="O936" s="745">
        <v>5</v>
      </c>
      <c r="P936" s="663">
        <v>27145.439999999999</v>
      </c>
      <c r="Q936" s="678">
        <v>0.60000000000000009</v>
      </c>
      <c r="R936" s="662">
        <v>18</v>
      </c>
      <c r="S936" s="678">
        <v>0.6</v>
      </c>
      <c r="T936" s="745">
        <v>3</v>
      </c>
      <c r="U936" s="701">
        <v>0.6</v>
      </c>
    </row>
    <row r="937" spans="1:21" ht="14.4" customHeight="1" x14ac:dyDescent="0.3">
      <c r="A937" s="661">
        <v>7</v>
      </c>
      <c r="B937" s="662" t="s">
        <v>2791</v>
      </c>
      <c r="C937" s="662" t="s">
        <v>3130</v>
      </c>
      <c r="D937" s="743" t="s">
        <v>4774</v>
      </c>
      <c r="E937" s="744" t="s">
        <v>3163</v>
      </c>
      <c r="F937" s="662" t="s">
        <v>3125</v>
      </c>
      <c r="G937" s="662" t="s">
        <v>3863</v>
      </c>
      <c r="H937" s="662" t="s">
        <v>545</v>
      </c>
      <c r="I937" s="662" t="s">
        <v>3975</v>
      </c>
      <c r="J937" s="662" t="s">
        <v>3976</v>
      </c>
      <c r="K937" s="662" t="s">
        <v>3866</v>
      </c>
      <c r="L937" s="663">
        <v>646.32000000000005</v>
      </c>
      <c r="M937" s="663">
        <v>22621.200000000001</v>
      </c>
      <c r="N937" s="662">
        <v>35</v>
      </c>
      <c r="O937" s="745">
        <v>5</v>
      </c>
      <c r="P937" s="663">
        <v>20035.920000000002</v>
      </c>
      <c r="Q937" s="678">
        <v>0.88571428571428579</v>
      </c>
      <c r="R937" s="662">
        <v>31</v>
      </c>
      <c r="S937" s="678">
        <v>0.88571428571428568</v>
      </c>
      <c r="T937" s="745">
        <v>4</v>
      </c>
      <c r="U937" s="701">
        <v>0.8</v>
      </c>
    </row>
    <row r="938" spans="1:21" ht="14.4" customHeight="1" x14ac:dyDescent="0.3">
      <c r="A938" s="661">
        <v>7</v>
      </c>
      <c r="B938" s="662" t="s">
        <v>2791</v>
      </c>
      <c r="C938" s="662" t="s">
        <v>3130</v>
      </c>
      <c r="D938" s="743" t="s">
        <v>4774</v>
      </c>
      <c r="E938" s="744" t="s">
        <v>3163</v>
      </c>
      <c r="F938" s="662" t="s">
        <v>3125</v>
      </c>
      <c r="G938" s="662" t="s">
        <v>4479</v>
      </c>
      <c r="H938" s="662" t="s">
        <v>545</v>
      </c>
      <c r="I938" s="662" t="s">
        <v>4480</v>
      </c>
      <c r="J938" s="662" t="s">
        <v>4481</v>
      </c>
      <c r="K938" s="662" t="s">
        <v>4482</v>
      </c>
      <c r="L938" s="663">
        <v>508.75</v>
      </c>
      <c r="M938" s="663">
        <v>3052.5</v>
      </c>
      <c r="N938" s="662">
        <v>6</v>
      </c>
      <c r="O938" s="745">
        <v>1</v>
      </c>
      <c r="P938" s="663">
        <v>3052.5</v>
      </c>
      <c r="Q938" s="678">
        <v>1</v>
      </c>
      <c r="R938" s="662">
        <v>6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7</v>
      </c>
      <c r="B939" s="662" t="s">
        <v>2791</v>
      </c>
      <c r="C939" s="662" t="s">
        <v>3130</v>
      </c>
      <c r="D939" s="743" t="s">
        <v>4774</v>
      </c>
      <c r="E939" s="744" t="s">
        <v>3163</v>
      </c>
      <c r="F939" s="662" t="s">
        <v>3125</v>
      </c>
      <c r="G939" s="662" t="s">
        <v>4479</v>
      </c>
      <c r="H939" s="662" t="s">
        <v>545</v>
      </c>
      <c r="I939" s="662" t="s">
        <v>4483</v>
      </c>
      <c r="J939" s="662" t="s">
        <v>4481</v>
      </c>
      <c r="K939" s="662" t="s">
        <v>4484</v>
      </c>
      <c r="L939" s="663">
        <v>0</v>
      </c>
      <c r="M939" s="663">
        <v>0</v>
      </c>
      <c r="N939" s="662">
        <v>3</v>
      </c>
      <c r="O939" s="745">
        <v>0.5</v>
      </c>
      <c r="P939" s="663">
        <v>0</v>
      </c>
      <c r="Q939" s="678"/>
      <c r="R939" s="662">
        <v>3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7</v>
      </c>
      <c r="B940" s="662" t="s">
        <v>2791</v>
      </c>
      <c r="C940" s="662" t="s">
        <v>3130</v>
      </c>
      <c r="D940" s="743" t="s">
        <v>4774</v>
      </c>
      <c r="E940" s="744" t="s">
        <v>3163</v>
      </c>
      <c r="F940" s="662" t="s">
        <v>3125</v>
      </c>
      <c r="G940" s="662" t="s">
        <v>4479</v>
      </c>
      <c r="H940" s="662" t="s">
        <v>545</v>
      </c>
      <c r="I940" s="662" t="s">
        <v>4485</v>
      </c>
      <c r="J940" s="662" t="s">
        <v>4481</v>
      </c>
      <c r="K940" s="662" t="s">
        <v>4486</v>
      </c>
      <c r="L940" s="663">
        <v>0</v>
      </c>
      <c r="M940" s="663">
        <v>0</v>
      </c>
      <c r="N940" s="662">
        <v>3</v>
      </c>
      <c r="O940" s="745">
        <v>0.5</v>
      </c>
      <c r="P940" s="663">
        <v>0</v>
      </c>
      <c r="Q940" s="678"/>
      <c r="R940" s="662">
        <v>3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7</v>
      </c>
      <c r="B941" s="662" t="s">
        <v>2791</v>
      </c>
      <c r="C941" s="662" t="s">
        <v>3130</v>
      </c>
      <c r="D941" s="743" t="s">
        <v>4774</v>
      </c>
      <c r="E941" s="744" t="s">
        <v>3163</v>
      </c>
      <c r="F941" s="662" t="s">
        <v>3125</v>
      </c>
      <c r="G941" s="662" t="s">
        <v>3256</v>
      </c>
      <c r="H941" s="662" t="s">
        <v>635</v>
      </c>
      <c r="I941" s="662" t="s">
        <v>2059</v>
      </c>
      <c r="J941" s="662" t="s">
        <v>2060</v>
      </c>
      <c r="K941" s="662" t="s">
        <v>2929</v>
      </c>
      <c r="L941" s="663">
        <v>65.989999999999995</v>
      </c>
      <c r="M941" s="663">
        <v>989.84999999999991</v>
      </c>
      <c r="N941" s="662">
        <v>15</v>
      </c>
      <c r="O941" s="745">
        <v>2.5</v>
      </c>
      <c r="P941" s="663">
        <v>791.87999999999988</v>
      </c>
      <c r="Q941" s="678">
        <v>0.79999999999999993</v>
      </c>
      <c r="R941" s="662">
        <v>12</v>
      </c>
      <c r="S941" s="678">
        <v>0.8</v>
      </c>
      <c r="T941" s="745">
        <v>2</v>
      </c>
      <c r="U941" s="701">
        <v>0.8</v>
      </c>
    </row>
    <row r="942" spans="1:21" ht="14.4" customHeight="1" x14ac:dyDescent="0.3">
      <c r="A942" s="661">
        <v>7</v>
      </c>
      <c r="B942" s="662" t="s">
        <v>2791</v>
      </c>
      <c r="C942" s="662" t="s">
        <v>3130</v>
      </c>
      <c r="D942" s="743" t="s">
        <v>4774</v>
      </c>
      <c r="E942" s="744" t="s">
        <v>3163</v>
      </c>
      <c r="F942" s="662" t="s">
        <v>3125</v>
      </c>
      <c r="G942" s="662" t="s">
        <v>3256</v>
      </c>
      <c r="H942" s="662" t="s">
        <v>635</v>
      </c>
      <c r="I942" s="662" t="s">
        <v>2059</v>
      </c>
      <c r="J942" s="662" t="s">
        <v>2060</v>
      </c>
      <c r="K942" s="662" t="s">
        <v>2929</v>
      </c>
      <c r="L942" s="663">
        <v>42.57</v>
      </c>
      <c r="M942" s="663">
        <v>127.71000000000001</v>
      </c>
      <c r="N942" s="662">
        <v>3</v>
      </c>
      <c r="O942" s="745">
        <v>0.5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7</v>
      </c>
      <c r="B943" s="662" t="s">
        <v>2791</v>
      </c>
      <c r="C943" s="662" t="s">
        <v>3130</v>
      </c>
      <c r="D943" s="743" t="s">
        <v>4774</v>
      </c>
      <c r="E943" s="744" t="s">
        <v>3163</v>
      </c>
      <c r="F943" s="662" t="s">
        <v>3125</v>
      </c>
      <c r="G943" s="662" t="s">
        <v>3256</v>
      </c>
      <c r="H943" s="662" t="s">
        <v>635</v>
      </c>
      <c r="I943" s="662" t="s">
        <v>2116</v>
      </c>
      <c r="J943" s="662" t="s">
        <v>2117</v>
      </c>
      <c r="K943" s="662" t="s">
        <v>2948</v>
      </c>
      <c r="L943" s="663">
        <v>85.16</v>
      </c>
      <c r="M943" s="663">
        <v>255.48</v>
      </c>
      <c r="N943" s="662">
        <v>3</v>
      </c>
      <c r="O943" s="745">
        <v>0.5</v>
      </c>
      <c r="P943" s="663">
        <v>255.48</v>
      </c>
      <c r="Q943" s="678">
        <v>1</v>
      </c>
      <c r="R943" s="662">
        <v>3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7</v>
      </c>
      <c r="B944" s="662" t="s">
        <v>2791</v>
      </c>
      <c r="C944" s="662" t="s">
        <v>3130</v>
      </c>
      <c r="D944" s="743" t="s">
        <v>4774</v>
      </c>
      <c r="E944" s="744" t="s">
        <v>3163</v>
      </c>
      <c r="F944" s="662" t="s">
        <v>3125</v>
      </c>
      <c r="G944" s="662" t="s">
        <v>3256</v>
      </c>
      <c r="H944" s="662" t="s">
        <v>635</v>
      </c>
      <c r="I944" s="662" t="s">
        <v>2116</v>
      </c>
      <c r="J944" s="662" t="s">
        <v>2117</v>
      </c>
      <c r="K944" s="662" t="s">
        <v>2948</v>
      </c>
      <c r="L944" s="663">
        <v>132</v>
      </c>
      <c r="M944" s="663">
        <v>1980</v>
      </c>
      <c r="N944" s="662">
        <v>15</v>
      </c>
      <c r="O944" s="745">
        <v>3.5</v>
      </c>
      <c r="P944" s="663">
        <v>1980</v>
      </c>
      <c r="Q944" s="678">
        <v>1</v>
      </c>
      <c r="R944" s="662">
        <v>15</v>
      </c>
      <c r="S944" s="678">
        <v>1</v>
      </c>
      <c r="T944" s="745">
        <v>3.5</v>
      </c>
      <c r="U944" s="701">
        <v>1</v>
      </c>
    </row>
    <row r="945" spans="1:21" ht="14.4" customHeight="1" x14ac:dyDescent="0.3">
      <c r="A945" s="661">
        <v>7</v>
      </c>
      <c r="B945" s="662" t="s">
        <v>2791</v>
      </c>
      <c r="C945" s="662" t="s">
        <v>3130</v>
      </c>
      <c r="D945" s="743" t="s">
        <v>4774</v>
      </c>
      <c r="E945" s="744" t="s">
        <v>3163</v>
      </c>
      <c r="F945" s="662" t="s">
        <v>3125</v>
      </c>
      <c r="G945" s="662" t="s">
        <v>3256</v>
      </c>
      <c r="H945" s="662" t="s">
        <v>545</v>
      </c>
      <c r="I945" s="662" t="s">
        <v>3257</v>
      </c>
      <c r="J945" s="662" t="s">
        <v>1172</v>
      </c>
      <c r="K945" s="662" t="s">
        <v>2924</v>
      </c>
      <c r="L945" s="663">
        <v>123.2</v>
      </c>
      <c r="M945" s="663">
        <v>369.6</v>
      </c>
      <c r="N945" s="662">
        <v>3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7</v>
      </c>
      <c r="B946" s="662" t="s">
        <v>2791</v>
      </c>
      <c r="C946" s="662" t="s">
        <v>3130</v>
      </c>
      <c r="D946" s="743" t="s">
        <v>4774</v>
      </c>
      <c r="E946" s="744" t="s">
        <v>3163</v>
      </c>
      <c r="F946" s="662" t="s">
        <v>3125</v>
      </c>
      <c r="G946" s="662" t="s">
        <v>3948</v>
      </c>
      <c r="H946" s="662" t="s">
        <v>545</v>
      </c>
      <c r="I946" s="662" t="s">
        <v>750</v>
      </c>
      <c r="J946" s="662" t="s">
        <v>751</v>
      </c>
      <c r="K946" s="662" t="s">
        <v>4487</v>
      </c>
      <c r="L946" s="663">
        <v>18.809999999999999</v>
      </c>
      <c r="M946" s="663">
        <v>18.809999999999999</v>
      </c>
      <c r="N946" s="662">
        <v>1</v>
      </c>
      <c r="O946" s="745">
        <v>1</v>
      </c>
      <c r="P946" s="663">
        <v>18.809999999999999</v>
      </c>
      <c r="Q946" s="678">
        <v>1</v>
      </c>
      <c r="R946" s="662">
        <v>1</v>
      </c>
      <c r="S946" s="678">
        <v>1</v>
      </c>
      <c r="T946" s="745">
        <v>1</v>
      </c>
      <c r="U946" s="701">
        <v>1</v>
      </c>
    </row>
    <row r="947" spans="1:21" ht="14.4" customHeight="1" x14ac:dyDescent="0.3">
      <c r="A947" s="661">
        <v>7</v>
      </c>
      <c r="B947" s="662" t="s">
        <v>2791</v>
      </c>
      <c r="C947" s="662" t="s">
        <v>3130</v>
      </c>
      <c r="D947" s="743" t="s">
        <v>4774</v>
      </c>
      <c r="E947" s="744" t="s">
        <v>3163</v>
      </c>
      <c r="F947" s="662" t="s">
        <v>3125</v>
      </c>
      <c r="G947" s="662" t="s">
        <v>3417</v>
      </c>
      <c r="H947" s="662" t="s">
        <v>545</v>
      </c>
      <c r="I947" s="662" t="s">
        <v>4047</v>
      </c>
      <c r="J947" s="662" t="s">
        <v>3419</v>
      </c>
      <c r="K947" s="662" t="s">
        <v>4046</v>
      </c>
      <c r="L947" s="663">
        <v>140.94999999999999</v>
      </c>
      <c r="M947" s="663">
        <v>281.89999999999998</v>
      </c>
      <c r="N947" s="662">
        <v>2</v>
      </c>
      <c r="O947" s="745">
        <v>1</v>
      </c>
      <c r="P947" s="663">
        <v>281.89999999999998</v>
      </c>
      <c r="Q947" s="678">
        <v>1</v>
      </c>
      <c r="R947" s="662">
        <v>2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7</v>
      </c>
      <c r="B948" s="662" t="s">
        <v>2791</v>
      </c>
      <c r="C948" s="662" t="s">
        <v>3130</v>
      </c>
      <c r="D948" s="743" t="s">
        <v>4774</v>
      </c>
      <c r="E948" s="744" t="s">
        <v>3163</v>
      </c>
      <c r="F948" s="662" t="s">
        <v>3125</v>
      </c>
      <c r="G948" s="662" t="s">
        <v>3417</v>
      </c>
      <c r="H948" s="662" t="s">
        <v>545</v>
      </c>
      <c r="I948" s="662" t="s">
        <v>3977</v>
      </c>
      <c r="J948" s="662" t="s">
        <v>3419</v>
      </c>
      <c r="K948" s="662" t="s">
        <v>3978</v>
      </c>
      <c r="L948" s="663">
        <v>211.42</v>
      </c>
      <c r="M948" s="663">
        <v>1268.52</v>
      </c>
      <c r="N948" s="662">
        <v>6</v>
      </c>
      <c r="O948" s="745">
        <v>0.5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7</v>
      </c>
      <c r="B949" s="662" t="s">
        <v>2791</v>
      </c>
      <c r="C949" s="662" t="s">
        <v>3130</v>
      </c>
      <c r="D949" s="743" t="s">
        <v>4774</v>
      </c>
      <c r="E949" s="744" t="s">
        <v>3163</v>
      </c>
      <c r="F949" s="662" t="s">
        <v>3125</v>
      </c>
      <c r="G949" s="662" t="s">
        <v>3417</v>
      </c>
      <c r="H949" s="662" t="s">
        <v>545</v>
      </c>
      <c r="I949" s="662" t="s">
        <v>3418</v>
      </c>
      <c r="J949" s="662" t="s">
        <v>3419</v>
      </c>
      <c r="K949" s="662" t="s">
        <v>3420</v>
      </c>
      <c r="L949" s="663">
        <v>0</v>
      </c>
      <c r="M949" s="663">
        <v>0</v>
      </c>
      <c r="N949" s="662">
        <v>6</v>
      </c>
      <c r="O949" s="745">
        <v>1.5</v>
      </c>
      <c r="P949" s="663">
        <v>0</v>
      </c>
      <c r="Q949" s="678"/>
      <c r="R949" s="662">
        <v>6</v>
      </c>
      <c r="S949" s="678">
        <v>1</v>
      </c>
      <c r="T949" s="745">
        <v>1.5</v>
      </c>
      <c r="U949" s="701">
        <v>1</v>
      </c>
    </row>
    <row r="950" spans="1:21" ht="14.4" customHeight="1" x14ac:dyDescent="0.3">
      <c r="A950" s="661">
        <v>7</v>
      </c>
      <c r="B950" s="662" t="s">
        <v>2791</v>
      </c>
      <c r="C950" s="662" t="s">
        <v>3130</v>
      </c>
      <c r="D950" s="743" t="s">
        <v>4774</v>
      </c>
      <c r="E950" s="744" t="s">
        <v>3163</v>
      </c>
      <c r="F950" s="662" t="s">
        <v>3125</v>
      </c>
      <c r="G950" s="662" t="s">
        <v>3417</v>
      </c>
      <c r="H950" s="662" t="s">
        <v>545</v>
      </c>
      <c r="I950" s="662" t="s">
        <v>4488</v>
      </c>
      <c r="J950" s="662" t="s">
        <v>3419</v>
      </c>
      <c r="K950" s="662" t="s">
        <v>3602</v>
      </c>
      <c r="L950" s="663">
        <v>0</v>
      </c>
      <c r="M950" s="663">
        <v>0</v>
      </c>
      <c r="N950" s="662">
        <v>4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7</v>
      </c>
      <c r="B951" s="662" t="s">
        <v>2791</v>
      </c>
      <c r="C951" s="662" t="s">
        <v>3130</v>
      </c>
      <c r="D951" s="743" t="s">
        <v>4774</v>
      </c>
      <c r="E951" s="744" t="s">
        <v>3163</v>
      </c>
      <c r="F951" s="662" t="s">
        <v>3125</v>
      </c>
      <c r="G951" s="662" t="s">
        <v>3417</v>
      </c>
      <c r="H951" s="662" t="s">
        <v>545</v>
      </c>
      <c r="I951" s="662" t="s">
        <v>3421</v>
      </c>
      <c r="J951" s="662" t="s">
        <v>3419</v>
      </c>
      <c r="K951" s="662" t="s">
        <v>3420</v>
      </c>
      <c r="L951" s="663">
        <v>281.88</v>
      </c>
      <c r="M951" s="663">
        <v>3382.56</v>
      </c>
      <c r="N951" s="662">
        <v>12</v>
      </c>
      <c r="O951" s="745">
        <v>2.5</v>
      </c>
      <c r="P951" s="663">
        <v>1691.28</v>
      </c>
      <c r="Q951" s="678">
        <v>0.5</v>
      </c>
      <c r="R951" s="662">
        <v>6</v>
      </c>
      <c r="S951" s="678">
        <v>0.5</v>
      </c>
      <c r="T951" s="745">
        <v>1.5</v>
      </c>
      <c r="U951" s="701">
        <v>0.6</v>
      </c>
    </row>
    <row r="952" spans="1:21" ht="14.4" customHeight="1" x14ac:dyDescent="0.3">
      <c r="A952" s="661">
        <v>7</v>
      </c>
      <c r="B952" s="662" t="s">
        <v>2791</v>
      </c>
      <c r="C952" s="662" t="s">
        <v>3130</v>
      </c>
      <c r="D952" s="743" t="s">
        <v>4774</v>
      </c>
      <c r="E952" s="744" t="s">
        <v>3163</v>
      </c>
      <c r="F952" s="662" t="s">
        <v>3125</v>
      </c>
      <c r="G952" s="662" t="s">
        <v>3263</v>
      </c>
      <c r="H952" s="662" t="s">
        <v>545</v>
      </c>
      <c r="I952" s="662" t="s">
        <v>3264</v>
      </c>
      <c r="J952" s="662" t="s">
        <v>3265</v>
      </c>
      <c r="K952" s="662" t="s">
        <v>3266</v>
      </c>
      <c r="L952" s="663">
        <v>29.13</v>
      </c>
      <c r="M952" s="663">
        <v>611.73</v>
      </c>
      <c r="N952" s="662">
        <v>21</v>
      </c>
      <c r="O952" s="745">
        <v>2.5</v>
      </c>
      <c r="P952" s="663">
        <v>174.78</v>
      </c>
      <c r="Q952" s="678">
        <v>0.2857142857142857</v>
      </c>
      <c r="R952" s="662">
        <v>6</v>
      </c>
      <c r="S952" s="678">
        <v>0.2857142857142857</v>
      </c>
      <c r="T952" s="745">
        <v>1</v>
      </c>
      <c r="U952" s="701">
        <v>0.4</v>
      </c>
    </row>
    <row r="953" spans="1:21" ht="14.4" customHeight="1" x14ac:dyDescent="0.3">
      <c r="A953" s="661">
        <v>7</v>
      </c>
      <c r="B953" s="662" t="s">
        <v>2791</v>
      </c>
      <c r="C953" s="662" t="s">
        <v>3130</v>
      </c>
      <c r="D953" s="743" t="s">
        <v>4774</v>
      </c>
      <c r="E953" s="744" t="s">
        <v>3163</v>
      </c>
      <c r="F953" s="662" t="s">
        <v>3125</v>
      </c>
      <c r="G953" s="662" t="s">
        <v>3263</v>
      </c>
      <c r="H953" s="662" t="s">
        <v>545</v>
      </c>
      <c r="I953" s="662" t="s">
        <v>3264</v>
      </c>
      <c r="J953" s="662" t="s">
        <v>3265</v>
      </c>
      <c r="K953" s="662" t="s">
        <v>3266</v>
      </c>
      <c r="L953" s="663">
        <v>24.68</v>
      </c>
      <c r="M953" s="663">
        <v>913.15999999999985</v>
      </c>
      <c r="N953" s="662">
        <v>37</v>
      </c>
      <c r="O953" s="745">
        <v>6.5</v>
      </c>
      <c r="P953" s="663">
        <v>468.91999999999996</v>
      </c>
      <c r="Q953" s="678">
        <v>0.5135135135135136</v>
      </c>
      <c r="R953" s="662">
        <v>19</v>
      </c>
      <c r="S953" s="678">
        <v>0.51351351351351349</v>
      </c>
      <c r="T953" s="745">
        <v>4.5</v>
      </c>
      <c r="U953" s="701">
        <v>0.69230769230769229</v>
      </c>
    </row>
    <row r="954" spans="1:21" ht="14.4" customHeight="1" x14ac:dyDescent="0.3">
      <c r="A954" s="661">
        <v>7</v>
      </c>
      <c r="B954" s="662" t="s">
        <v>2791</v>
      </c>
      <c r="C954" s="662" t="s">
        <v>3130</v>
      </c>
      <c r="D954" s="743" t="s">
        <v>4774</v>
      </c>
      <c r="E954" s="744" t="s">
        <v>3163</v>
      </c>
      <c r="F954" s="662" t="s">
        <v>3125</v>
      </c>
      <c r="G954" s="662" t="s">
        <v>3263</v>
      </c>
      <c r="H954" s="662" t="s">
        <v>545</v>
      </c>
      <c r="I954" s="662" t="s">
        <v>3980</v>
      </c>
      <c r="J954" s="662" t="s">
        <v>3981</v>
      </c>
      <c r="K954" s="662" t="s">
        <v>3982</v>
      </c>
      <c r="L954" s="663">
        <v>74.06</v>
      </c>
      <c r="M954" s="663">
        <v>814.66000000000008</v>
      </c>
      <c r="N954" s="662">
        <v>11</v>
      </c>
      <c r="O954" s="745">
        <v>2</v>
      </c>
      <c r="P954" s="663">
        <v>592.48</v>
      </c>
      <c r="Q954" s="678">
        <v>0.72727272727272718</v>
      </c>
      <c r="R954" s="662">
        <v>8</v>
      </c>
      <c r="S954" s="678">
        <v>0.72727272727272729</v>
      </c>
      <c r="T954" s="745">
        <v>1.5</v>
      </c>
      <c r="U954" s="701">
        <v>0.75</v>
      </c>
    </row>
    <row r="955" spans="1:21" ht="14.4" customHeight="1" x14ac:dyDescent="0.3">
      <c r="A955" s="661">
        <v>7</v>
      </c>
      <c r="B955" s="662" t="s">
        <v>2791</v>
      </c>
      <c r="C955" s="662" t="s">
        <v>3130</v>
      </c>
      <c r="D955" s="743" t="s">
        <v>4774</v>
      </c>
      <c r="E955" s="744" t="s">
        <v>3163</v>
      </c>
      <c r="F955" s="662" t="s">
        <v>3125</v>
      </c>
      <c r="G955" s="662" t="s">
        <v>3263</v>
      </c>
      <c r="H955" s="662" t="s">
        <v>545</v>
      </c>
      <c r="I955" s="662" t="s">
        <v>3980</v>
      </c>
      <c r="J955" s="662" t="s">
        <v>3981</v>
      </c>
      <c r="K955" s="662" t="s">
        <v>3982</v>
      </c>
      <c r="L955" s="663">
        <v>80.319999999999993</v>
      </c>
      <c r="M955" s="663">
        <v>240.95999999999998</v>
      </c>
      <c r="N955" s="662">
        <v>3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7</v>
      </c>
      <c r="B956" s="662" t="s">
        <v>2791</v>
      </c>
      <c r="C956" s="662" t="s">
        <v>3130</v>
      </c>
      <c r="D956" s="743" t="s">
        <v>4774</v>
      </c>
      <c r="E956" s="744" t="s">
        <v>3163</v>
      </c>
      <c r="F956" s="662" t="s">
        <v>3125</v>
      </c>
      <c r="G956" s="662" t="s">
        <v>4489</v>
      </c>
      <c r="H956" s="662" t="s">
        <v>545</v>
      </c>
      <c r="I956" s="662" t="s">
        <v>4490</v>
      </c>
      <c r="J956" s="662" t="s">
        <v>4491</v>
      </c>
      <c r="K956" s="662" t="s">
        <v>4492</v>
      </c>
      <c r="L956" s="663">
        <v>15.46</v>
      </c>
      <c r="M956" s="663">
        <v>30.92</v>
      </c>
      <c r="N956" s="662">
        <v>2</v>
      </c>
      <c r="O956" s="745">
        <v>0.5</v>
      </c>
      <c r="P956" s="663">
        <v>30.92</v>
      </c>
      <c r="Q956" s="678">
        <v>1</v>
      </c>
      <c r="R956" s="662">
        <v>2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7</v>
      </c>
      <c r="B957" s="662" t="s">
        <v>2791</v>
      </c>
      <c r="C957" s="662" t="s">
        <v>3130</v>
      </c>
      <c r="D957" s="743" t="s">
        <v>4774</v>
      </c>
      <c r="E957" s="744" t="s">
        <v>3163</v>
      </c>
      <c r="F957" s="662" t="s">
        <v>3125</v>
      </c>
      <c r="G957" s="662" t="s">
        <v>4048</v>
      </c>
      <c r="H957" s="662" t="s">
        <v>635</v>
      </c>
      <c r="I957" s="662" t="s">
        <v>4315</v>
      </c>
      <c r="J957" s="662" t="s">
        <v>4316</v>
      </c>
      <c r="K957" s="662" t="s">
        <v>2929</v>
      </c>
      <c r="L957" s="663">
        <v>85.16</v>
      </c>
      <c r="M957" s="663">
        <v>170.32</v>
      </c>
      <c r="N957" s="662">
        <v>2</v>
      </c>
      <c r="O957" s="745">
        <v>0.5</v>
      </c>
      <c r="P957" s="663">
        <v>170.32</v>
      </c>
      <c r="Q957" s="678">
        <v>1</v>
      </c>
      <c r="R957" s="662">
        <v>2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7</v>
      </c>
      <c r="B958" s="662" t="s">
        <v>2791</v>
      </c>
      <c r="C958" s="662" t="s">
        <v>3130</v>
      </c>
      <c r="D958" s="743" t="s">
        <v>4774</v>
      </c>
      <c r="E958" s="744" t="s">
        <v>3163</v>
      </c>
      <c r="F958" s="662" t="s">
        <v>3125</v>
      </c>
      <c r="G958" s="662" t="s">
        <v>3867</v>
      </c>
      <c r="H958" s="662" t="s">
        <v>545</v>
      </c>
      <c r="I958" s="662" t="s">
        <v>3983</v>
      </c>
      <c r="J958" s="662" t="s">
        <v>3877</v>
      </c>
      <c r="K958" s="662" t="s">
        <v>3984</v>
      </c>
      <c r="L958" s="663">
        <v>232.68</v>
      </c>
      <c r="M958" s="663">
        <v>9772.56</v>
      </c>
      <c r="N958" s="662">
        <v>42</v>
      </c>
      <c r="O958" s="745">
        <v>11</v>
      </c>
      <c r="P958" s="663">
        <v>6980.4</v>
      </c>
      <c r="Q958" s="678">
        <v>0.7142857142857143</v>
      </c>
      <c r="R958" s="662">
        <v>30</v>
      </c>
      <c r="S958" s="678">
        <v>0.7142857142857143</v>
      </c>
      <c r="T958" s="745">
        <v>9</v>
      </c>
      <c r="U958" s="701">
        <v>0.81818181818181823</v>
      </c>
    </row>
    <row r="959" spans="1:21" ht="14.4" customHeight="1" x14ac:dyDescent="0.3">
      <c r="A959" s="661">
        <v>7</v>
      </c>
      <c r="B959" s="662" t="s">
        <v>2791</v>
      </c>
      <c r="C959" s="662" t="s">
        <v>3130</v>
      </c>
      <c r="D959" s="743" t="s">
        <v>4774</v>
      </c>
      <c r="E959" s="744" t="s">
        <v>3163</v>
      </c>
      <c r="F959" s="662" t="s">
        <v>3125</v>
      </c>
      <c r="G959" s="662" t="s">
        <v>3867</v>
      </c>
      <c r="H959" s="662" t="s">
        <v>545</v>
      </c>
      <c r="I959" s="662" t="s">
        <v>4052</v>
      </c>
      <c r="J959" s="662" t="s">
        <v>3869</v>
      </c>
      <c r="K959" s="662" t="s">
        <v>4053</v>
      </c>
      <c r="L959" s="663">
        <v>969.48</v>
      </c>
      <c r="M959" s="663">
        <v>5816.88</v>
      </c>
      <c r="N959" s="662">
        <v>6</v>
      </c>
      <c r="O959" s="745">
        <v>1</v>
      </c>
      <c r="P959" s="663">
        <v>5816.88</v>
      </c>
      <c r="Q959" s="678">
        <v>1</v>
      </c>
      <c r="R959" s="662">
        <v>6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7</v>
      </c>
      <c r="B960" s="662" t="s">
        <v>2791</v>
      </c>
      <c r="C960" s="662" t="s">
        <v>3130</v>
      </c>
      <c r="D960" s="743" t="s">
        <v>4774</v>
      </c>
      <c r="E960" s="744" t="s">
        <v>3163</v>
      </c>
      <c r="F960" s="662" t="s">
        <v>3125</v>
      </c>
      <c r="G960" s="662" t="s">
        <v>3867</v>
      </c>
      <c r="H960" s="662" t="s">
        <v>545</v>
      </c>
      <c r="I960" s="662" t="s">
        <v>3868</v>
      </c>
      <c r="J960" s="662" t="s">
        <v>3869</v>
      </c>
      <c r="K960" s="662" t="s">
        <v>3870</v>
      </c>
      <c r="L960" s="663">
        <v>1454.23</v>
      </c>
      <c r="M960" s="663">
        <v>5816.92</v>
      </c>
      <c r="N960" s="662">
        <v>4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7</v>
      </c>
      <c r="B961" s="662" t="s">
        <v>2791</v>
      </c>
      <c r="C961" s="662" t="s">
        <v>3130</v>
      </c>
      <c r="D961" s="743" t="s">
        <v>4774</v>
      </c>
      <c r="E961" s="744" t="s">
        <v>3163</v>
      </c>
      <c r="F961" s="662" t="s">
        <v>3125</v>
      </c>
      <c r="G961" s="662" t="s">
        <v>3867</v>
      </c>
      <c r="H961" s="662" t="s">
        <v>545</v>
      </c>
      <c r="I961" s="662" t="s">
        <v>3871</v>
      </c>
      <c r="J961" s="662" t="s">
        <v>3869</v>
      </c>
      <c r="K961" s="662" t="s">
        <v>3872</v>
      </c>
      <c r="L961" s="663">
        <v>1938.97</v>
      </c>
      <c r="M961" s="663">
        <v>11633.82</v>
      </c>
      <c r="N961" s="662">
        <v>6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7</v>
      </c>
      <c r="B962" s="662" t="s">
        <v>2791</v>
      </c>
      <c r="C962" s="662" t="s">
        <v>3130</v>
      </c>
      <c r="D962" s="743" t="s">
        <v>4774</v>
      </c>
      <c r="E962" s="744" t="s">
        <v>3163</v>
      </c>
      <c r="F962" s="662" t="s">
        <v>3125</v>
      </c>
      <c r="G962" s="662" t="s">
        <v>3867</v>
      </c>
      <c r="H962" s="662" t="s">
        <v>545</v>
      </c>
      <c r="I962" s="662" t="s">
        <v>3873</v>
      </c>
      <c r="J962" s="662" t="s">
        <v>3874</v>
      </c>
      <c r="K962" s="662" t="s">
        <v>3875</v>
      </c>
      <c r="L962" s="663">
        <v>5322.08</v>
      </c>
      <c r="M962" s="663">
        <v>15966.24</v>
      </c>
      <c r="N962" s="662">
        <v>3</v>
      </c>
      <c r="O962" s="745">
        <v>3</v>
      </c>
      <c r="P962" s="663">
        <v>15966.24</v>
      </c>
      <c r="Q962" s="678">
        <v>1</v>
      </c>
      <c r="R962" s="662">
        <v>3</v>
      </c>
      <c r="S962" s="678">
        <v>1</v>
      </c>
      <c r="T962" s="745">
        <v>3</v>
      </c>
      <c r="U962" s="701">
        <v>1</v>
      </c>
    </row>
    <row r="963" spans="1:21" ht="14.4" customHeight="1" x14ac:dyDescent="0.3">
      <c r="A963" s="661">
        <v>7</v>
      </c>
      <c r="B963" s="662" t="s">
        <v>2791</v>
      </c>
      <c r="C963" s="662" t="s">
        <v>3130</v>
      </c>
      <c r="D963" s="743" t="s">
        <v>4774</v>
      </c>
      <c r="E963" s="744" t="s">
        <v>3163</v>
      </c>
      <c r="F963" s="662" t="s">
        <v>3125</v>
      </c>
      <c r="G963" s="662" t="s">
        <v>3867</v>
      </c>
      <c r="H963" s="662" t="s">
        <v>545</v>
      </c>
      <c r="I963" s="662" t="s">
        <v>4054</v>
      </c>
      <c r="J963" s="662" t="s">
        <v>3874</v>
      </c>
      <c r="K963" s="662" t="s">
        <v>4055</v>
      </c>
      <c r="L963" s="663">
        <v>5322.08</v>
      </c>
      <c r="M963" s="663">
        <v>10644.16</v>
      </c>
      <c r="N963" s="662">
        <v>2</v>
      </c>
      <c r="O963" s="745">
        <v>1</v>
      </c>
      <c r="P963" s="663">
        <v>10644.16</v>
      </c>
      <c r="Q963" s="678">
        <v>1</v>
      </c>
      <c r="R963" s="662">
        <v>2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7</v>
      </c>
      <c r="B964" s="662" t="s">
        <v>2791</v>
      </c>
      <c r="C964" s="662" t="s">
        <v>3130</v>
      </c>
      <c r="D964" s="743" t="s">
        <v>4774</v>
      </c>
      <c r="E964" s="744" t="s">
        <v>3163</v>
      </c>
      <c r="F964" s="662" t="s">
        <v>3125</v>
      </c>
      <c r="G964" s="662" t="s">
        <v>3867</v>
      </c>
      <c r="H964" s="662" t="s">
        <v>545</v>
      </c>
      <c r="I964" s="662" t="s">
        <v>4389</v>
      </c>
      <c r="J964" s="662" t="s">
        <v>3882</v>
      </c>
      <c r="K964" s="662" t="s">
        <v>4390</v>
      </c>
      <c r="L964" s="663">
        <v>0</v>
      </c>
      <c r="M964" s="663">
        <v>0</v>
      </c>
      <c r="N964" s="662">
        <v>6</v>
      </c>
      <c r="O964" s="745">
        <v>1</v>
      </c>
      <c r="P964" s="663">
        <v>0</v>
      </c>
      <c r="Q964" s="678"/>
      <c r="R964" s="662">
        <v>6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7</v>
      </c>
      <c r="B965" s="662" t="s">
        <v>2791</v>
      </c>
      <c r="C965" s="662" t="s">
        <v>3130</v>
      </c>
      <c r="D965" s="743" t="s">
        <v>4774</v>
      </c>
      <c r="E965" s="744" t="s">
        <v>3163</v>
      </c>
      <c r="F965" s="662" t="s">
        <v>3125</v>
      </c>
      <c r="G965" s="662" t="s">
        <v>3867</v>
      </c>
      <c r="H965" s="662" t="s">
        <v>545</v>
      </c>
      <c r="I965" s="662" t="s">
        <v>3876</v>
      </c>
      <c r="J965" s="662" t="s">
        <v>3877</v>
      </c>
      <c r="K965" s="662" t="s">
        <v>3878</v>
      </c>
      <c r="L965" s="663">
        <v>1938.97</v>
      </c>
      <c r="M965" s="663">
        <v>31023.52</v>
      </c>
      <c r="N965" s="662">
        <v>16</v>
      </c>
      <c r="O965" s="745">
        <v>4</v>
      </c>
      <c r="P965" s="663">
        <v>19389.7</v>
      </c>
      <c r="Q965" s="678">
        <v>0.625</v>
      </c>
      <c r="R965" s="662">
        <v>10</v>
      </c>
      <c r="S965" s="678">
        <v>0.625</v>
      </c>
      <c r="T965" s="745">
        <v>3</v>
      </c>
      <c r="U965" s="701">
        <v>0.75</v>
      </c>
    </row>
    <row r="966" spans="1:21" ht="14.4" customHeight="1" x14ac:dyDescent="0.3">
      <c r="A966" s="661">
        <v>7</v>
      </c>
      <c r="B966" s="662" t="s">
        <v>2791</v>
      </c>
      <c r="C966" s="662" t="s">
        <v>3130</v>
      </c>
      <c r="D966" s="743" t="s">
        <v>4774</v>
      </c>
      <c r="E966" s="744" t="s">
        <v>3163</v>
      </c>
      <c r="F966" s="662" t="s">
        <v>3125</v>
      </c>
      <c r="G966" s="662" t="s">
        <v>3867</v>
      </c>
      <c r="H966" s="662" t="s">
        <v>545</v>
      </c>
      <c r="I966" s="662" t="s">
        <v>4056</v>
      </c>
      <c r="J966" s="662" t="s">
        <v>3877</v>
      </c>
      <c r="K966" s="662" t="s">
        <v>4057</v>
      </c>
      <c r="L966" s="663">
        <v>1454.23</v>
      </c>
      <c r="M966" s="663">
        <v>87253.800000000017</v>
      </c>
      <c r="N966" s="662">
        <v>60</v>
      </c>
      <c r="O966" s="745">
        <v>12</v>
      </c>
      <c r="P966" s="663">
        <v>58169.200000000012</v>
      </c>
      <c r="Q966" s="678">
        <v>0.66666666666666663</v>
      </c>
      <c r="R966" s="662">
        <v>40</v>
      </c>
      <c r="S966" s="678">
        <v>0.66666666666666663</v>
      </c>
      <c r="T966" s="745">
        <v>8</v>
      </c>
      <c r="U966" s="701">
        <v>0.66666666666666663</v>
      </c>
    </row>
    <row r="967" spans="1:21" ht="14.4" customHeight="1" x14ac:dyDescent="0.3">
      <c r="A967" s="661">
        <v>7</v>
      </c>
      <c r="B967" s="662" t="s">
        <v>2791</v>
      </c>
      <c r="C967" s="662" t="s">
        <v>3130</v>
      </c>
      <c r="D967" s="743" t="s">
        <v>4774</v>
      </c>
      <c r="E967" s="744" t="s">
        <v>3163</v>
      </c>
      <c r="F967" s="662" t="s">
        <v>3125</v>
      </c>
      <c r="G967" s="662" t="s">
        <v>3867</v>
      </c>
      <c r="H967" s="662" t="s">
        <v>545</v>
      </c>
      <c r="I967" s="662" t="s">
        <v>3879</v>
      </c>
      <c r="J967" s="662" t="s">
        <v>3877</v>
      </c>
      <c r="K967" s="662" t="s">
        <v>3880</v>
      </c>
      <c r="L967" s="663">
        <v>484.75</v>
      </c>
      <c r="M967" s="663">
        <v>27630.75</v>
      </c>
      <c r="N967" s="662">
        <v>57</v>
      </c>
      <c r="O967" s="745">
        <v>12</v>
      </c>
      <c r="P967" s="663">
        <v>17935.75</v>
      </c>
      <c r="Q967" s="678">
        <v>0.64912280701754388</v>
      </c>
      <c r="R967" s="662">
        <v>37</v>
      </c>
      <c r="S967" s="678">
        <v>0.64912280701754388</v>
      </c>
      <c r="T967" s="745">
        <v>8</v>
      </c>
      <c r="U967" s="701">
        <v>0.66666666666666663</v>
      </c>
    </row>
    <row r="968" spans="1:21" ht="14.4" customHeight="1" x14ac:dyDescent="0.3">
      <c r="A968" s="661">
        <v>7</v>
      </c>
      <c r="B968" s="662" t="s">
        <v>2791</v>
      </c>
      <c r="C968" s="662" t="s">
        <v>3130</v>
      </c>
      <c r="D968" s="743" t="s">
        <v>4774</v>
      </c>
      <c r="E968" s="744" t="s">
        <v>3163</v>
      </c>
      <c r="F968" s="662" t="s">
        <v>3125</v>
      </c>
      <c r="G968" s="662" t="s">
        <v>3867</v>
      </c>
      <c r="H968" s="662" t="s">
        <v>545</v>
      </c>
      <c r="I968" s="662" t="s">
        <v>3985</v>
      </c>
      <c r="J968" s="662" t="s">
        <v>3877</v>
      </c>
      <c r="K968" s="662" t="s">
        <v>3986</v>
      </c>
      <c r="L968" s="663">
        <v>969.48</v>
      </c>
      <c r="M968" s="663">
        <v>56229.84</v>
      </c>
      <c r="N968" s="662">
        <v>58</v>
      </c>
      <c r="O968" s="745">
        <v>13</v>
      </c>
      <c r="P968" s="663">
        <v>19389.599999999999</v>
      </c>
      <c r="Q968" s="678">
        <v>0.34482758620689657</v>
      </c>
      <c r="R968" s="662">
        <v>20</v>
      </c>
      <c r="S968" s="678">
        <v>0.34482758620689657</v>
      </c>
      <c r="T968" s="745">
        <v>6</v>
      </c>
      <c r="U968" s="701">
        <v>0.46153846153846156</v>
      </c>
    </row>
    <row r="969" spans="1:21" ht="14.4" customHeight="1" x14ac:dyDescent="0.3">
      <c r="A969" s="661">
        <v>7</v>
      </c>
      <c r="B969" s="662" t="s">
        <v>2791</v>
      </c>
      <c r="C969" s="662" t="s">
        <v>3130</v>
      </c>
      <c r="D969" s="743" t="s">
        <v>4774</v>
      </c>
      <c r="E969" s="744" t="s">
        <v>3163</v>
      </c>
      <c r="F969" s="662" t="s">
        <v>3125</v>
      </c>
      <c r="G969" s="662" t="s">
        <v>3867</v>
      </c>
      <c r="H969" s="662" t="s">
        <v>545</v>
      </c>
      <c r="I969" s="662" t="s">
        <v>4391</v>
      </c>
      <c r="J969" s="662" t="s">
        <v>3882</v>
      </c>
      <c r="K969" s="662" t="s">
        <v>4392</v>
      </c>
      <c r="L969" s="663">
        <v>1938.97</v>
      </c>
      <c r="M969" s="663">
        <v>11633.82</v>
      </c>
      <c r="N969" s="662">
        <v>6</v>
      </c>
      <c r="O969" s="745">
        <v>1</v>
      </c>
      <c r="P969" s="663">
        <v>11633.82</v>
      </c>
      <c r="Q969" s="678">
        <v>1</v>
      </c>
      <c r="R969" s="662">
        <v>6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7</v>
      </c>
      <c r="B970" s="662" t="s">
        <v>2791</v>
      </c>
      <c r="C970" s="662" t="s">
        <v>3130</v>
      </c>
      <c r="D970" s="743" t="s">
        <v>4774</v>
      </c>
      <c r="E970" s="744" t="s">
        <v>3163</v>
      </c>
      <c r="F970" s="662" t="s">
        <v>3125</v>
      </c>
      <c r="G970" s="662" t="s">
        <v>3867</v>
      </c>
      <c r="H970" s="662" t="s">
        <v>545</v>
      </c>
      <c r="I970" s="662" t="s">
        <v>3881</v>
      </c>
      <c r="J970" s="662" t="s">
        <v>3882</v>
      </c>
      <c r="K970" s="662" t="s">
        <v>3883</v>
      </c>
      <c r="L970" s="663">
        <v>969.48</v>
      </c>
      <c r="M970" s="663">
        <v>12603.240000000002</v>
      </c>
      <c r="N970" s="662">
        <v>13</v>
      </c>
      <c r="O970" s="745">
        <v>3</v>
      </c>
      <c r="P970" s="663">
        <v>12603.240000000002</v>
      </c>
      <c r="Q970" s="678">
        <v>1</v>
      </c>
      <c r="R970" s="662">
        <v>13</v>
      </c>
      <c r="S970" s="678">
        <v>1</v>
      </c>
      <c r="T970" s="745">
        <v>3</v>
      </c>
      <c r="U970" s="701">
        <v>1</v>
      </c>
    </row>
    <row r="971" spans="1:21" ht="14.4" customHeight="1" x14ac:dyDescent="0.3">
      <c r="A971" s="661">
        <v>7</v>
      </c>
      <c r="B971" s="662" t="s">
        <v>2791</v>
      </c>
      <c r="C971" s="662" t="s">
        <v>3130</v>
      </c>
      <c r="D971" s="743" t="s">
        <v>4774</v>
      </c>
      <c r="E971" s="744" t="s">
        <v>3163</v>
      </c>
      <c r="F971" s="662" t="s">
        <v>3125</v>
      </c>
      <c r="G971" s="662" t="s">
        <v>3867</v>
      </c>
      <c r="H971" s="662" t="s">
        <v>545</v>
      </c>
      <c r="I971" s="662" t="s">
        <v>4060</v>
      </c>
      <c r="J971" s="662" t="s">
        <v>3882</v>
      </c>
      <c r="K971" s="662" t="s">
        <v>4061</v>
      </c>
      <c r="L971" s="663">
        <v>0</v>
      </c>
      <c r="M971" s="663">
        <v>0</v>
      </c>
      <c r="N971" s="662">
        <v>15</v>
      </c>
      <c r="O971" s="745">
        <v>2</v>
      </c>
      <c r="P971" s="663">
        <v>0</v>
      </c>
      <c r="Q971" s="678"/>
      <c r="R971" s="662">
        <v>6</v>
      </c>
      <c r="S971" s="678">
        <v>0.4</v>
      </c>
      <c r="T971" s="745">
        <v>1</v>
      </c>
      <c r="U971" s="701">
        <v>0.5</v>
      </c>
    </row>
    <row r="972" spans="1:21" ht="14.4" customHeight="1" x14ac:dyDescent="0.3">
      <c r="A972" s="661">
        <v>7</v>
      </c>
      <c r="B972" s="662" t="s">
        <v>2791</v>
      </c>
      <c r="C972" s="662" t="s">
        <v>3130</v>
      </c>
      <c r="D972" s="743" t="s">
        <v>4774</v>
      </c>
      <c r="E972" s="744" t="s">
        <v>3163</v>
      </c>
      <c r="F972" s="662" t="s">
        <v>3125</v>
      </c>
      <c r="G972" s="662" t="s">
        <v>3867</v>
      </c>
      <c r="H972" s="662" t="s">
        <v>545</v>
      </c>
      <c r="I972" s="662" t="s">
        <v>4393</v>
      </c>
      <c r="J972" s="662" t="s">
        <v>4394</v>
      </c>
      <c r="K972" s="662" t="s">
        <v>4395</v>
      </c>
      <c r="L972" s="663">
        <v>1938.97</v>
      </c>
      <c r="M972" s="663">
        <v>34901.46</v>
      </c>
      <c r="N972" s="662">
        <v>18</v>
      </c>
      <c r="O972" s="745">
        <v>3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7</v>
      </c>
      <c r="B973" s="662" t="s">
        <v>2791</v>
      </c>
      <c r="C973" s="662" t="s">
        <v>3130</v>
      </c>
      <c r="D973" s="743" t="s">
        <v>4774</v>
      </c>
      <c r="E973" s="744" t="s">
        <v>3163</v>
      </c>
      <c r="F973" s="662" t="s">
        <v>3125</v>
      </c>
      <c r="G973" s="662" t="s">
        <v>3867</v>
      </c>
      <c r="H973" s="662" t="s">
        <v>545</v>
      </c>
      <c r="I973" s="662" t="s">
        <v>4396</v>
      </c>
      <c r="J973" s="662" t="s">
        <v>4397</v>
      </c>
      <c r="K973" s="662" t="s">
        <v>4398</v>
      </c>
      <c r="L973" s="663">
        <v>7096.12</v>
      </c>
      <c r="M973" s="663">
        <v>14192.24</v>
      </c>
      <c r="N973" s="662">
        <v>2</v>
      </c>
      <c r="O973" s="745">
        <v>1</v>
      </c>
      <c r="P973" s="663">
        <v>14192.24</v>
      </c>
      <c r="Q973" s="678">
        <v>1</v>
      </c>
      <c r="R973" s="662">
        <v>2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7</v>
      </c>
      <c r="B974" s="662" t="s">
        <v>2791</v>
      </c>
      <c r="C974" s="662" t="s">
        <v>3130</v>
      </c>
      <c r="D974" s="743" t="s">
        <v>4774</v>
      </c>
      <c r="E974" s="744" t="s">
        <v>3163</v>
      </c>
      <c r="F974" s="662" t="s">
        <v>3125</v>
      </c>
      <c r="G974" s="662" t="s">
        <v>3867</v>
      </c>
      <c r="H974" s="662" t="s">
        <v>545</v>
      </c>
      <c r="I974" s="662" t="s">
        <v>4493</v>
      </c>
      <c r="J974" s="662" t="s">
        <v>4494</v>
      </c>
      <c r="K974" s="662" t="s">
        <v>4495</v>
      </c>
      <c r="L974" s="663">
        <v>4967.28</v>
      </c>
      <c r="M974" s="663">
        <v>9934.56</v>
      </c>
      <c r="N974" s="662">
        <v>2</v>
      </c>
      <c r="O974" s="745"/>
      <c r="P974" s="663">
        <v>9934.56</v>
      </c>
      <c r="Q974" s="678">
        <v>1</v>
      </c>
      <c r="R974" s="662">
        <v>2</v>
      </c>
      <c r="S974" s="678">
        <v>1</v>
      </c>
      <c r="T974" s="745"/>
      <c r="U974" s="701"/>
    </row>
    <row r="975" spans="1:21" ht="14.4" customHeight="1" x14ac:dyDescent="0.3">
      <c r="A975" s="661">
        <v>7</v>
      </c>
      <c r="B975" s="662" t="s">
        <v>2791</v>
      </c>
      <c r="C975" s="662" t="s">
        <v>3130</v>
      </c>
      <c r="D975" s="743" t="s">
        <v>4774</v>
      </c>
      <c r="E975" s="744" t="s">
        <v>3163</v>
      </c>
      <c r="F975" s="662" t="s">
        <v>3125</v>
      </c>
      <c r="G975" s="662" t="s">
        <v>3867</v>
      </c>
      <c r="H975" s="662" t="s">
        <v>545</v>
      </c>
      <c r="I975" s="662" t="s">
        <v>4496</v>
      </c>
      <c r="J975" s="662" t="s">
        <v>4397</v>
      </c>
      <c r="K975" s="662" t="s">
        <v>4497</v>
      </c>
      <c r="L975" s="663">
        <v>7096.12</v>
      </c>
      <c r="M975" s="663">
        <v>14192.24</v>
      </c>
      <c r="N975" s="662">
        <v>2</v>
      </c>
      <c r="O975" s="745">
        <v>1</v>
      </c>
      <c r="P975" s="663">
        <v>7096.12</v>
      </c>
      <c r="Q975" s="678">
        <v>0.5</v>
      </c>
      <c r="R975" s="662">
        <v>1</v>
      </c>
      <c r="S975" s="678">
        <v>0.5</v>
      </c>
      <c r="T975" s="745">
        <v>0.5</v>
      </c>
      <c r="U975" s="701">
        <v>0.5</v>
      </c>
    </row>
    <row r="976" spans="1:21" ht="14.4" customHeight="1" x14ac:dyDescent="0.3">
      <c r="A976" s="661">
        <v>7</v>
      </c>
      <c r="B976" s="662" t="s">
        <v>2791</v>
      </c>
      <c r="C976" s="662" t="s">
        <v>3130</v>
      </c>
      <c r="D976" s="743" t="s">
        <v>4774</v>
      </c>
      <c r="E976" s="744" t="s">
        <v>3163</v>
      </c>
      <c r="F976" s="662" t="s">
        <v>3125</v>
      </c>
      <c r="G976" s="662" t="s">
        <v>3867</v>
      </c>
      <c r="H976" s="662" t="s">
        <v>545</v>
      </c>
      <c r="I976" s="662" t="s">
        <v>4498</v>
      </c>
      <c r="J976" s="662" t="s">
        <v>3874</v>
      </c>
      <c r="K976" s="662" t="s">
        <v>4499</v>
      </c>
      <c r="L976" s="663">
        <v>5322.08</v>
      </c>
      <c r="M976" s="663">
        <v>42576.639999999999</v>
      </c>
      <c r="N976" s="662">
        <v>8</v>
      </c>
      <c r="O976" s="745">
        <v>1</v>
      </c>
      <c r="P976" s="663">
        <v>42576.639999999999</v>
      </c>
      <c r="Q976" s="678">
        <v>1</v>
      </c>
      <c r="R976" s="662">
        <v>8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7</v>
      </c>
      <c r="B977" s="662" t="s">
        <v>2791</v>
      </c>
      <c r="C977" s="662" t="s">
        <v>3130</v>
      </c>
      <c r="D977" s="743" t="s">
        <v>4774</v>
      </c>
      <c r="E977" s="744" t="s">
        <v>3163</v>
      </c>
      <c r="F977" s="662" t="s">
        <v>3125</v>
      </c>
      <c r="G977" s="662" t="s">
        <v>3269</v>
      </c>
      <c r="H977" s="662" t="s">
        <v>545</v>
      </c>
      <c r="I977" s="662" t="s">
        <v>4403</v>
      </c>
      <c r="J977" s="662" t="s">
        <v>4404</v>
      </c>
      <c r="K977" s="662" t="s">
        <v>3271</v>
      </c>
      <c r="L977" s="663">
        <v>848.49</v>
      </c>
      <c r="M977" s="663">
        <v>6787.92</v>
      </c>
      <c r="N977" s="662">
        <v>8</v>
      </c>
      <c r="O977" s="745">
        <v>1.5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7</v>
      </c>
      <c r="B978" s="662" t="s">
        <v>2791</v>
      </c>
      <c r="C978" s="662" t="s">
        <v>3130</v>
      </c>
      <c r="D978" s="743" t="s">
        <v>4774</v>
      </c>
      <c r="E978" s="744" t="s">
        <v>3163</v>
      </c>
      <c r="F978" s="662" t="s">
        <v>3125</v>
      </c>
      <c r="G978" s="662" t="s">
        <v>3269</v>
      </c>
      <c r="H978" s="662" t="s">
        <v>545</v>
      </c>
      <c r="I978" s="662" t="s">
        <v>4066</v>
      </c>
      <c r="J978" s="662" t="s">
        <v>4067</v>
      </c>
      <c r="K978" s="662" t="s">
        <v>3271</v>
      </c>
      <c r="L978" s="663">
        <v>848.49</v>
      </c>
      <c r="M978" s="663">
        <v>2545.4700000000003</v>
      </c>
      <c r="N978" s="662">
        <v>3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7</v>
      </c>
      <c r="B979" s="662" t="s">
        <v>2791</v>
      </c>
      <c r="C979" s="662" t="s">
        <v>3130</v>
      </c>
      <c r="D979" s="743" t="s">
        <v>4774</v>
      </c>
      <c r="E979" s="744" t="s">
        <v>3163</v>
      </c>
      <c r="F979" s="662" t="s">
        <v>3125</v>
      </c>
      <c r="G979" s="662" t="s">
        <v>3269</v>
      </c>
      <c r="H979" s="662" t="s">
        <v>545</v>
      </c>
      <c r="I979" s="662" t="s">
        <v>4500</v>
      </c>
      <c r="J979" s="662" t="s">
        <v>4501</v>
      </c>
      <c r="K979" s="662" t="s">
        <v>3271</v>
      </c>
      <c r="L979" s="663">
        <v>848.49</v>
      </c>
      <c r="M979" s="663">
        <v>3393.96</v>
      </c>
      <c r="N979" s="662">
        <v>4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7</v>
      </c>
      <c r="B980" s="662" t="s">
        <v>2791</v>
      </c>
      <c r="C980" s="662" t="s">
        <v>3130</v>
      </c>
      <c r="D980" s="743" t="s">
        <v>4774</v>
      </c>
      <c r="E980" s="744" t="s">
        <v>3163</v>
      </c>
      <c r="F980" s="662" t="s">
        <v>3125</v>
      </c>
      <c r="G980" s="662" t="s">
        <v>3269</v>
      </c>
      <c r="H980" s="662" t="s">
        <v>635</v>
      </c>
      <c r="I980" s="662" t="s">
        <v>3890</v>
      </c>
      <c r="J980" s="662" t="s">
        <v>3061</v>
      </c>
      <c r="K980" s="662" t="s">
        <v>3891</v>
      </c>
      <c r="L980" s="663">
        <v>537.12</v>
      </c>
      <c r="M980" s="663">
        <v>22021.920000000006</v>
      </c>
      <c r="N980" s="662">
        <v>41</v>
      </c>
      <c r="O980" s="745">
        <v>11.5</v>
      </c>
      <c r="P980" s="663">
        <v>16113.600000000004</v>
      </c>
      <c r="Q980" s="678">
        <v>0.73170731707317072</v>
      </c>
      <c r="R980" s="662">
        <v>30</v>
      </c>
      <c r="S980" s="678">
        <v>0.73170731707317072</v>
      </c>
      <c r="T980" s="745">
        <v>8.5</v>
      </c>
      <c r="U980" s="701">
        <v>0.73913043478260865</v>
      </c>
    </row>
    <row r="981" spans="1:21" ht="14.4" customHeight="1" x14ac:dyDescent="0.3">
      <c r="A981" s="661">
        <v>7</v>
      </c>
      <c r="B981" s="662" t="s">
        <v>2791</v>
      </c>
      <c r="C981" s="662" t="s">
        <v>3130</v>
      </c>
      <c r="D981" s="743" t="s">
        <v>4774</v>
      </c>
      <c r="E981" s="744" t="s">
        <v>3163</v>
      </c>
      <c r="F981" s="662" t="s">
        <v>3125</v>
      </c>
      <c r="G981" s="662" t="s">
        <v>3269</v>
      </c>
      <c r="H981" s="662" t="s">
        <v>635</v>
      </c>
      <c r="I981" s="662" t="s">
        <v>3270</v>
      </c>
      <c r="J981" s="662" t="s">
        <v>3061</v>
      </c>
      <c r="K981" s="662" t="s">
        <v>3271</v>
      </c>
      <c r="L981" s="663">
        <v>848.49</v>
      </c>
      <c r="M981" s="663">
        <v>147637.26000000004</v>
      </c>
      <c r="N981" s="662">
        <v>174</v>
      </c>
      <c r="O981" s="745">
        <v>37</v>
      </c>
      <c r="P981" s="663">
        <v>99273.330000000016</v>
      </c>
      <c r="Q981" s="678">
        <v>0.67241379310344818</v>
      </c>
      <c r="R981" s="662">
        <v>117</v>
      </c>
      <c r="S981" s="678">
        <v>0.67241379310344829</v>
      </c>
      <c r="T981" s="745">
        <v>25.25</v>
      </c>
      <c r="U981" s="701">
        <v>0.68243243243243246</v>
      </c>
    </row>
    <row r="982" spans="1:21" ht="14.4" customHeight="1" x14ac:dyDescent="0.3">
      <c r="A982" s="661">
        <v>7</v>
      </c>
      <c r="B982" s="662" t="s">
        <v>2791</v>
      </c>
      <c r="C982" s="662" t="s">
        <v>3130</v>
      </c>
      <c r="D982" s="743" t="s">
        <v>4774</v>
      </c>
      <c r="E982" s="744" t="s">
        <v>3163</v>
      </c>
      <c r="F982" s="662" t="s">
        <v>3125</v>
      </c>
      <c r="G982" s="662" t="s">
        <v>3269</v>
      </c>
      <c r="H982" s="662" t="s">
        <v>635</v>
      </c>
      <c r="I982" s="662" t="s">
        <v>4070</v>
      </c>
      <c r="J982" s="662" t="s">
        <v>3061</v>
      </c>
      <c r="K982" s="662" t="s">
        <v>4071</v>
      </c>
      <c r="L982" s="663">
        <v>478.07</v>
      </c>
      <c r="M982" s="663">
        <v>8605.26</v>
      </c>
      <c r="N982" s="662">
        <v>18</v>
      </c>
      <c r="O982" s="745">
        <v>1</v>
      </c>
      <c r="P982" s="663">
        <v>5736.84</v>
      </c>
      <c r="Q982" s="678">
        <v>0.66666666666666663</v>
      </c>
      <c r="R982" s="662">
        <v>12</v>
      </c>
      <c r="S982" s="678">
        <v>0.66666666666666663</v>
      </c>
      <c r="T982" s="745">
        <v>0.5</v>
      </c>
      <c r="U982" s="701">
        <v>0.5</v>
      </c>
    </row>
    <row r="983" spans="1:21" ht="14.4" customHeight="1" x14ac:dyDescent="0.3">
      <c r="A983" s="661">
        <v>7</v>
      </c>
      <c r="B983" s="662" t="s">
        <v>2791</v>
      </c>
      <c r="C983" s="662" t="s">
        <v>3130</v>
      </c>
      <c r="D983" s="743" t="s">
        <v>4774</v>
      </c>
      <c r="E983" s="744" t="s">
        <v>3163</v>
      </c>
      <c r="F983" s="662" t="s">
        <v>3125</v>
      </c>
      <c r="G983" s="662" t="s">
        <v>3662</v>
      </c>
      <c r="H983" s="662" t="s">
        <v>545</v>
      </c>
      <c r="I983" s="662" t="s">
        <v>3663</v>
      </c>
      <c r="J983" s="662" t="s">
        <v>3664</v>
      </c>
      <c r="K983" s="662" t="s">
        <v>3665</v>
      </c>
      <c r="L983" s="663">
        <v>0</v>
      </c>
      <c r="M983" s="663">
        <v>0</v>
      </c>
      <c r="N983" s="662">
        <v>4</v>
      </c>
      <c r="O983" s="745">
        <v>1.5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7</v>
      </c>
      <c r="B984" s="662" t="s">
        <v>2791</v>
      </c>
      <c r="C984" s="662" t="s">
        <v>3130</v>
      </c>
      <c r="D984" s="743" t="s">
        <v>4774</v>
      </c>
      <c r="E984" s="744" t="s">
        <v>3163</v>
      </c>
      <c r="F984" s="662" t="s">
        <v>3125</v>
      </c>
      <c r="G984" s="662" t="s">
        <v>3892</v>
      </c>
      <c r="H984" s="662" t="s">
        <v>545</v>
      </c>
      <c r="I984" s="662" t="s">
        <v>4319</v>
      </c>
      <c r="J984" s="662" t="s">
        <v>3894</v>
      </c>
      <c r="K984" s="662" t="s">
        <v>4320</v>
      </c>
      <c r="L984" s="663">
        <v>1677.3</v>
      </c>
      <c r="M984" s="663">
        <v>10063.799999999999</v>
      </c>
      <c r="N984" s="662">
        <v>6</v>
      </c>
      <c r="O984" s="745">
        <v>2</v>
      </c>
      <c r="P984" s="663">
        <v>10063.799999999999</v>
      </c>
      <c r="Q984" s="678">
        <v>1</v>
      </c>
      <c r="R984" s="662">
        <v>6</v>
      </c>
      <c r="S984" s="678">
        <v>1</v>
      </c>
      <c r="T984" s="745">
        <v>2</v>
      </c>
      <c r="U984" s="701">
        <v>1</v>
      </c>
    </row>
    <row r="985" spans="1:21" ht="14.4" customHeight="1" x14ac:dyDescent="0.3">
      <c r="A985" s="661">
        <v>7</v>
      </c>
      <c r="B985" s="662" t="s">
        <v>2791</v>
      </c>
      <c r="C985" s="662" t="s">
        <v>3130</v>
      </c>
      <c r="D985" s="743" t="s">
        <v>4774</v>
      </c>
      <c r="E985" s="744" t="s">
        <v>3163</v>
      </c>
      <c r="F985" s="662" t="s">
        <v>3125</v>
      </c>
      <c r="G985" s="662" t="s">
        <v>3892</v>
      </c>
      <c r="H985" s="662" t="s">
        <v>545</v>
      </c>
      <c r="I985" s="662" t="s">
        <v>4321</v>
      </c>
      <c r="J985" s="662" t="s">
        <v>3894</v>
      </c>
      <c r="K985" s="662" t="s">
        <v>4322</v>
      </c>
      <c r="L985" s="663">
        <v>908.53</v>
      </c>
      <c r="M985" s="663">
        <v>2725.59</v>
      </c>
      <c r="N985" s="662">
        <v>3</v>
      </c>
      <c r="O985" s="745">
        <v>1</v>
      </c>
      <c r="P985" s="663">
        <v>2725.59</v>
      </c>
      <c r="Q985" s="678">
        <v>1</v>
      </c>
      <c r="R985" s="662">
        <v>3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7</v>
      </c>
      <c r="B986" s="662" t="s">
        <v>2791</v>
      </c>
      <c r="C986" s="662" t="s">
        <v>3130</v>
      </c>
      <c r="D986" s="743" t="s">
        <v>4774</v>
      </c>
      <c r="E986" s="744" t="s">
        <v>3163</v>
      </c>
      <c r="F986" s="662" t="s">
        <v>3125</v>
      </c>
      <c r="G986" s="662" t="s">
        <v>3892</v>
      </c>
      <c r="H986" s="662" t="s">
        <v>545</v>
      </c>
      <c r="I986" s="662" t="s">
        <v>4078</v>
      </c>
      <c r="J986" s="662" t="s">
        <v>3894</v>
      </c>
      <c r="K986" s="662" t="s">
        <v>4079</v>
      </c>
      <c r="L986" s="663">
        <v>1677.3</v>
      </c>
      <c r="M986" s="663">
        <v>23482.199999999997</v>
      </c>
      <c r="N986" s="662">
        <v>14</v>
      </c>
      <c r="O986" s="745">
        <v>4</v>
      </c>
      <c r="P986" s="663">
        <v>23482.199999999997</v>
      </c>
      <c r="Q986" s="678">
        <v>1</v>
      </c>
      <c r="R986" s="662">
        <v>14</v>
      </c>
      <c r="S986" s="678">
        <v>1</v>
      </c>
      <c r="T986" s="745">
        <v>4</v>
      </c>
      <c r="U986" s="701">
        <v>1</v>
      </c>
    </row>
    <row r="987" spans="1:21" ht="14.4" customHeight="1" x14ac:dyDescent="0.3">
      <c r="A987" s="661">
        <v>7</v>
      </c>
      <c r="B987" s="662" t="s">
        <v>2791</v>
      </c>
      <c r="C987" s="662" t="s">
        <v>3130</v>
      </c>
      <c r="D987" s="743" t="s">
        <v>4774</v>
      </c>
      <c r="E987" s="744" t="s">
        <v>3163</v>
      </c>
      <c r="F987" s="662" t="s">
        <v>3125</v>
      </c>
      <c r="G987" s="662" t="s">
        <v>3462</v>
      </c>
      <c r="H987" s="662" t="s">
        <v>545</v>
      </c>
      <c r="I987" s="662" t="s">
        <v>1201</v>
      </c>
      <c r="J987" s="662" t="s">
        <v>1202</v>
      </c>
      <c r="K987" s="662" t="s">
        <v>3463</v>
      </c>
      <c r="L987" s="663">
        <v>60.9</v>
      </c>
      <c r="M987" s="663">
        <v>182.7</v>
      </c>
      <c r="N987" s="662">
        <v>3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7</v>
      </c>
      <c r="B988" s="662" t="s">
        <v>2791</v>
      </c>
      <c r="C988" s="662" t="s">
        <v>3130</v>
      </c>
      <c r="D988" s="743" t="s">
        <v>4774</v>
      </c>
      <c r="E988" s="744" t="s">
        <v>3163</v>
      </c>
      <c r="F988" s="662" t="s">
        <v>3125</v>
      </c>
      <c r="G988" s="662" t="s">
        <v>3969</v>
      </c>
      <c r="H988" s="662" t="s">
        <v>545</v>
      </c>
      <c r="I988" s="662" t="s">
        <v>1799</v>
      </c>
      <c r="J988" s="662" t="s">
        <v>1023</v>
      </c>
      <c r="K988" s="662" t="s">
        <v>3970</v>
      </c>
      <c r="L988" s="663">
        <v>0</v>
      </c>
      <c r="M988" s="663">
        <v>0</v>
      </c>
      <c r="N988" s="662">
        <v>2</v>
      </c>
      <c r="O988" s="745">
        <v>0.5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7</v>
      </c>
      <c r="B989" s="662" t="s">
        <v>2791</v>
      </c>
      <c r="C989" s="662" t="s">
        <v>3130</v>
      </c>
      <c r="D989" s="743" t="s">
        <v>4774</v>
      </c>
      <c r="E989" s="744" t="s">
        <v>3163</v>
      </c>
      <c r="F989" s="662" t="s">
        <v>3125</v>
      </c>
      <c r="G989" s="662" t="s">
        <v>4098</v>
      </c>
      <c r="H989" s="662" t="s">
        <v>545</v>
      </c>
      <c r="I989" s="662" t="s">
        <v>4099</v>
      </c>
      <c r="J989" s="662" t="s">
        <v>4100</v>
      </c>
      <c r="K989" s="662" t="s">
        <v>4101</v>
      </c>
      <c r="L989" s="663">
        <v>105.08</v>
      </c>
      <c r="M989" s="663">
        <v>1260.96</v>
      </c>
      <c r="N989" s="662">
        <v>12</v>
      </c>
      <c r="O989" s="745">
        <v>2.5</v>
      </c>
      <c r="P989" s="663">
        <v>840.64</v>
      </c>
      <c r="Q989" s="678">
        <v>0.66666666666666663</v>
      </c>
      <c r="R989" s="662">
        <v>8</v>
      </c>
      <c r="S989" s="678">
        <v>0.66666666666666663</v>
      </c>
      <c r="T989" s="745">
        <v>2</v>
      </c>
      <c r="U989" s="701">
        <v>0.8</v>
      </c>
    </row>
    <row r="990" spans="1:21" ht="14.4" customHeight="1" x14ac:dyDescent="0.3">
      <c r="A990" s="661">
        <v>7</v>
      </c>
      <c r="B990" s="662" t="s">
        <v>2791</v>
      </c>
      <c r="C990" s="662" t="s">
        <v>3130</v>
      </c>
      <c r="D990" s="743" t="s">
        <v>4774</v>
      </c>
      <c r="E990" s="744" t="s">
        <v>3163</v>
      </c>
      <c r="F990" s="662" t="s">
        <v>3125</v>
      </c>
      <c r="G990" s="662" t="s">
        <v>4098</v>
      </c>
      <c r="H990" s="662" t="s">
        <v>545</v>
      </c>
      <c r="I990" s="662" t="s">
        <v>4102</v>
      </c>
      <c r="J990" s="662" t="s">
        <v>4103</v>
      </c>
      <c r="K990" s="662" t="s">
        <v>4104</v>
      </c>
      <c r="L990" s="663">
        <v>70.05</v>
      </c>
      <c r="M990" s="663">
        <v>140.1</v>
      </c>
      <c r="N990" s="662">
        <v>2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7</v>
      </c>
      <c r="B991" s="662" t="s">
        <v>2791</v>
      </c>
      <c r="C991" s="662" t="s">
        <v>3130</v>
      </c>
      <c r="D991" s="743" t="s">
        <v>4774</v>
      </c>
      <c r="E991" s="744" t="s">
        <v>3163</v>
      </c>
      <c r="F991" s="662" t="s">
        <v>3125</v>
      </c>
      <c r="G991" s="662" t="s">
        <v>3617</v>
      </c>
      <c r="H991" s="662" t="s">
        <v>545</v>
      </c>
      <c r="I991" s="662" t="s">
        <v>1805</v>
      </c>
      <c r="J991" s="662" t="s">
        <v>3618</v>
      </c>
      <c r="K991" s="662" t="s">
        <v>3619</v>
      </c>
      <c r="L991" s="663">
        <v>76.180000000000007</v>
      </c>
      <c r="M991" s="663">
        <v>76.180000000000007</v>
      </c>
      <c r="N991" s="662">
        <v>1</v>
      </c>
      <c r="O991" s="745">
        <v>0.5</v>
      </c>
      <c r="P991" s="663">
        <v>76.180000000000007</v>
      </c>
      <c r="Q991" s="678">
        <v>1</v>
      </c>
      <c r="R991" s="662">
        <v>1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7</v>
      </c>
      <c r="B992" s="662" t="s">
        <v>2791</v>
      </c>
      <c r="C992" s="662" t="s">
        <v>3130</v>
      </c>
      <c r="D992" s="743" t="s">
        <v>4774</v>
      </c>
      <c r="E992" s="744" t="s">
        <v>3163</v>
      </c>
      <c r="F992" s="662" t="s">
        <v>3125</v>
      </c>
      <c r="G992" s="662" t="s">
        <v>3617</v>
      </c>
      <c r="H992" s="662" t="s">
        <v>545</v>
      </c>
      <c r="I992" s="662" t="s">
        <v>4502</v>
      </c>
      <c r="J992" s="662" t="s">
        <v>3618</v>
      </c>
      <c r="K992" s="662" t="s">
        <v>4503</v>
      </c>
      <c r="L992" s="663">
        <v>0</v>
      </c>
      <c r="M992" s="663">
        <v>0</v>
      </c>
      <c r="N992" s="662">
        <v>3</v>
      </c>
      <c r="O992" s="745">
        <v>1</v>
      </c>
      <c r="P992" s="663"/>
      <c r="Q992" s="678"/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7</v>
      </c>
      <c r="B993" s="662" t="s">
        <v>2791</v>
      </c>
      <c r="C993" s="662" t="s">
        <v>3130</v>
      </c>
      <c r="D993" s="743" t="s">
        <v>4774</v>
      </c>
      <c r="E993" s="744" t="s">
        <v>3163</v>
      </c>
      <c r="F993" s="662" t="s">
        <v>3125</v>
      </c>
      <c r="G993" s="662" t="s">
        <v>3898</v>
      </c>
      <c r="H993" s="662" t="s">
        <v>545</v>
      </c>
      <c r="I993" s="662" t="s">
        <v>812</v>
      </c>
      <c r="J993" s="662" t="s">
        <v>1700</v>
      </c>
      <c r="K993" s="662" t="s">
        <v>4108</v>
      </c>
      <c r="L993" s="663">
        <v>23.61</v>
      </c>
      <c r="M993" s="663">
        <v>448.59</v>
      </c>
      <c r="N993" s="662">
        <v>19</v>
      </c>
      <c r="O993" s="745">
        <v>5</v>
      </c>
      <c r="P993" s="663">
        <v>94.44</v>
      </c>
      <c r="Q993" s="678">
        <v>0.2105263157894737</v>
      </c>
      <c r="R993" s="662">
        <v>4</v>
      </c>
      <c r="S993" s="678">
        <v>0.21052631578947367</v>
      </c>
      <c r="T993" s="745">
        <v>1</v>
      </c>
      <c r="U993" s="701">
        <v>0.2</v>
      </c>
    </row>
    <row r="994" spans="1:21" ht="14.4" customHeight="1" x14ac:dyDescent="0.3">
      <c r="A994" s="661">
        <v>7</v>
      </c>
      <c r="B994" s="662" t="s">
        <v>2791</v>
      </c>
      <c r="C994" s="662" t="s">
        <v>3130</v>
      </c>
      <c r="D994" s="743" t="s">
        <v>4774</v>
      </c>
      <c r="E994" s="744" t="s">
        <v>3163</v>
      </c>
      <c r="F994" s="662" t="s">
        <v>3125</v>
      </c>
      <c r="G994" s="662" t="s">
        <v>3898</v>
      </c>
      <c r="H994" s="662" t="s">
        <v>545</v>
      </c>
      <c r="I994" s="662" t="s">
        <v>4504</v>
      </c>
      <c r="J994" s="662" t="s">
        <v>1700</v>
      </c>
      <c r="K994" s="662" t="s">
        <v>4505</v>
      </c>
      <c r="L994" s="663">
        <v>0</v>
      </c>
      <c r="M994" s="663">
        <v>0</v>
      </c>
      <c r="N994" s="662">
        <v>1</v>
      </c>
      <c r="O994" s="745">
        <v>0.5</v>
      </c>
      <c r="P994" s="663">
        <v>0</v>
      </c>
      <c r="Q994" s="678"/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7</v>
      </c>
      <c r="B995" s="662" t="s">
        <v>2791</v>
      </c>
      <c r="C995" s="662" t="s">
        <v>3130</v>
      </c>
      <c r="D995" s="743" t="s">
        <v>4774</v>
      </c>
      <c r="E995" s="744" t="s">
        <v>3163</v>
      </c>
      <c r="F995" s="662" t="s">
        <v>3125</v>
      </c>
      <c r="G995" s="662" t="s">
        <v>3796</v>
      </c>
      <c r="H995" s="662" t="s">
        <v>545</v>
      </c>
      <c r="I995" s="662" t="s">
        <v>3900</v>
      </c>
      <c r="J995" s="662" t="s">
        <v>3901</v>
      </c>
      <c r="K995" s="662" t="s">
        <v>3902</v>
      </c>
      <c r="L995" s="663">
        <v>65.36</v>
      </c>
      <c r="M995" s="663">
        <v>2549.04</v>
      </c>
      <c r="N995" s="662">
        <v>39</v>
      </c>
      <c r="O995" s="745">
        <v>2.5</v>
      </c>
      <c r="P995" s="663">
        <v>1176.48</v>
      </c>
      <c r="Q995" s="678">
        <v>0.46153846153846156</v>
      </c>
      <c r="R995" s="662">
        <v>18</v>
      </c>
      <c r="S995" s="678">
        <v>0.46153846153846156</v>
      </c>
      <c r="T995" s="745">
        <v>1</v>
      </c>
      <c r="U995" s="701">
        <v>0.4</v>
      </c>
    </row>
    <row r="996" spans="1:21" ht="14.4" customHeight="1" x14ac:dyDescent="0.3">
      <c r="A996" s="661">
        <v>7</v>
      </c>
      <c r="B996" s="662" t="s">
        <v>2791</v>
      </c>
      <c r="C996" s="662" t="s">
        <v>3130</v>
      </c>
      <c r="D996" s="743" t="s">
        <v>4774</v>
      </c>
      <c r="E996" s="744" t="s">
        <v>3163</v>
      </c>
      <c r="F996" s="662" t="s">
        <v>3125</v>
      </c>
      <c r="G996" s="662" t="s">
        <v>3796</v>
      </c>
      <c r="H996" s="662" t="s">
        <v>545</v>
      </c>
      <c r="I996" s="662" t="s">
        <v>4111</v>
      </c>
      <c r="J996" s="662" t="s">
        <v>3901</v>
      </c>
      <c r="K996" s="662" t="s">
        <v>4112</v>
      </c>
      <c r="L996" s="663">
        <v>0</v>
      </c>
      <c r="M996" s="663">
        <v>0</v>
      </c>
      <c r="N996" s="662">
        <v>12</v>
      </c>
      <c r="O996" s="745">
        <v>4</v>
      </c>
      <c r="P996" s="663">
        <v>0</v>
      </c>
      <c r="Q996" s="678"/>
      <c r="R996" s="662">
        <v>8</v>
      </c>
      <c r="S996" s="678">
        <v>0.66666666666666663</v>
      </c>
      <c r="T996" s="745">
        <v>3</v>
      </c>
      <c r="U996" s="701">
        <v>0.75</v>
      </c>
    </row>
    <row r="997" spans="1:21" ht="14.4" customHeight="1" x14ac:dyDescent="0.3">
      <c r="A997" s="661">
        <v>7</v>
      </c>
      <c r="B997" s="662" t="s">
        <v>2791</v>
      </c>
      <c r="C997" s="662" t="s">
        <v>3130</v>
      </c>
      <c r="D997" s="743" t="s">
        <v>4774</v>
      </c>
      <c r="E997" s="744" t="s">
        <v>3163</v>
      </c>
      <c r="F997" s="662" t="s">
        <v>3125</v>
      </c>
      <c r="G997" s="662" t="s">
        <v>3796</v>
      </c>
      <c r="H997" s="662" t="s">
        <v>545</v>
      </c>
      <c r="I997" s="662" t="s">
        <v>4506</v>
      </c>
      <c r="J997" s="662" t="s">
        <v>3901</v>
      </c>
      <c r="K997" s="662" t="s">
        <v>4507</v>
      </c>
      <c r="L997" s="663">
        <v>0</v>
      </c>
      <c r="M997" s="663">
        <v>0</v>
      </c>
      <c r="N997" s="662">
        <v>3</v>
      </c>
      <c r="O997" s="745">
        <v>0.5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7</v>
      </c>
      <c r="B998" s="662" t="s">
        <v>2791</v>
      </c>
      <c r="C998" s="662" t="s">
        <v>3130</v>
      </c>
      <c r="D998" s="743" t="s">
        <v>4774</v>
      </c>
      <c r="E998" s="744" t="s">
        <v>3163</v>
      </c>
      <c r="F998" s="662" t="s">
        <v>3125</v>
      </c>
      <c r="G998" s="662" t="s">
        <v>3346</v>
      </c>
      <c r="H998" s="662" t="s">
        <v>545</v>
      </c>
      <c r="I998" s="662" t="s">
        <v>3347</v>
      </c>
      <c r="J998" s="662" t="s">
        <v>3348</v>
      </c>
      <c r="K998" s="662" t="s">
        <v>3349</v>
      </c>
      <c r="L998" s="663">
        <v>126.59</v>
      </c>
      <c r="M998" s="663">
        <v>126.59</v>
      </c>
      <c r="N998" s="662">
        <v>1</v>
      </c>
      <c r="O998" s="745">
        <v>0.5</v>
      </c>
      <c r="P998" s="663">
        <v>126.59</v>
      </c>
      <c r="Q998" s="678">
        <v>1</v>
      </c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7</v>
      </c>
      <c r="B999" s="662" t="s">
        <v>2791</v>
      </c>
      <c r="C999" s="662" t="s">
        <v>3130</v>
      </c>
      <c r="D999" s="743" t="s">
        <v>4774</v>
      </c>
      <c r="E999" s="744" t="s">
        <v>3163</v>
      </c>
      <c r="F999" s="662" t="s">
        <v>3125</v>
      </c>
      <c r="G999" s="662" t="s">
        <v>3185</v>
      </c>
      <c r="H999" s="662" t="s">
        <v>635</v>
      </c>
      <c r="I999" s="662" t="s">
        <v>3186</v>
      </c>
      <c r="J999" s="662" t="s">
        <v>3187</v>
      </c>
      <c r="K999" s="662" t="s">
        <v>3188</v>
      </c>
      <c r="L999" s="663">
        <v>69.16</v>
      </c>
      <c r="M999" s="663">
        <v>414.96</v>
      </c>
      <c r="N999" s="662">
        <v>6</v>
      </c>
      <c r="O999" s="745">
        <v>2</v>
      </c>
      <c r="P999" s="663">
        <v>414.96</v>
      </c>
      <c r="Q999" s="678">
        <v>1</v>
      </c>
      <c r="R999" s="662">
        <v>6</v>
      </c>
      <c r="S999" s="678">
        <v>1</v>
      </c>
      <c r="T999" s="745">
        <v>2</v>
      </c>
      <c r="U999" s="701">
        <v>1</v>
      </c>
    </row>
    <row r="1000" spans="1:21" ht="14.4" customHeight="1" x14ac:dyDescent="0.3">
      <c r="A1000" s="661">
        <v>7</v>
      </c>
      <c r="B1000" s="662" t="s">
        <v>2791</v>
      </c>
      <c r="C1000" s="662" t="s">
        <v>3130</v>
      </c>
      <c r="D1000" s="743" t="s">
        <v>4774</v>
      </c>
      <c r="E1000" s="744" t="s">
        <v>3163</v>
      </c>
      <c r="F1000" s="662" t="s">
        <v>3125</v>
      </c>
      <c r="G1000" s="662" t="s">
        <v>4115</v>
      </c>
      <c r="H1000" s="662" t="s">
        <v>545</v>
      </c>
      <c r="I1000" s="662" t="s">
        <v>4119</v>
      </c>
      <c r="J1000" s="662" t="s">
        <v>4117</v>
      </c>
      <c r="K1000" s="662" t="s">
        <v>4120</v>
      </c>
      <c r="L1000" s="663">
        <v>0</v>
      </c>
      <c r="M1000" s="663">
        <v>0</v>
      </c>
      <c r="N1000" s="662">
        <v>1</v>
      </c>
      <c r="O1000" s="745">
        <v>1</v>
      </c>
      <c r="P1000" s="663">
        <v>0</v>
      </c>
      <c r="Q1000" s="678"/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7</v>
      </c>
      <c r="B1001" s="662" t="s">
        <v>2791</v>
      </c>
      <c r="C1001" s="662" t="s">
        <v>3130</v>
      </c>
      <c r="D1001" s="743" t="s">
        <v>4774</v>
      </c>
      <c r="E1001" s="744" t="s">
        <v>3163</v>
      </c>
      <c r="F1001" s="662" t="s">
        <v>3125</v>
      </c>
      <c r="G1001" s="662" t="s">
        <v>4121</v>
      </c>
      <c r="H1001" s="662" t="s">
        <v>545</v>
      </c>
      <c r="I1001" s="662" t="s">
        <v>4122</v>
      </c>
      <c r="J1001" s="662" t="s">
        <v>4123</v>
      </c>
      <c r="K1001" s="662" t="s">
        <v>4124</v>
      </c>
      <c r="L1001" s="663">
        <v>48.72</v>
      </c>
      <c r="M1001" s="663">
        <v>48.72</v>
      </c>
      <c r="N1001" s="662">
        <v>1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7</v>
      </c>
      <c r="B1002" s="662" t="s">
        <v>2791</v>
      </c>
      <c r="C1002" s="662" t="s">
        <v>3130</v>
      </c>
      <c r="D1002" s="743" t="s">
        <v>4774</v>
      </c>
      <c r="E1002" s="744" t="s">
        <v>3163</v>
      </c>
      <c r="F1002" s="662" t="s">
        <v>3125</v>
      </c>
      <c r="G1002" s="662" t="s">
        <v>3912</v>
      </c>
      <c r="H1002" s="662" t="s">
        <v>545</v>
      </c>
      <c r="I1002" s="662" t="s">
        <v>4332</v>
      </c>
      <c r="J1002" s="662" t="s">
        <v>4134</v>
      </c>
      <c r="K1002" s="662" t="s">
        <v>4333</v>
      </c>
      <c r="L1002" s="663">
        <v>127</v>
      </c>
      <c r="M1002" s="663">
        <v>2032</v>
      </c>
      <c r="N1002" s="662">
        <v>16</v>
      </c>
      <c r="O1002" s="745">
        <v>5</v>
      </c>
      <c r="P1002" s="663">
        <v>254</v>
      </c>
      <c r="Q1002" s="678">
        <v>0.125</v>
      </c>
      <c r="R1002" s="662">
        <v>2</v>
      </c>
      <c r="S1002" s="678">
        <v>0.125</v>
      </c>
      <c r="T1002" s="745">
        <v>1</v>
      </c>
      <c r="U1002" s="701">
        <v>0.2</v>
      </c>
    </row>
    <row r="1003" spans="1:21" ht="14.4" customHeight="1" x14ac:dyDescent="0.3">
      <c r="A1003" s="661">
        <v>7</v>
      </c>
      <c r="B1003" s="662" t="s">
        <v>2791</v>
      </c>
      <c r="C1003" s="662" t="s">
        <v>3130</v>
      </c>
      <c r="D1003" s="743" t="s">
        <v>4774</v>
      </c>
      <c r="E1003" s="744" t="s">
        <v>3163</v>
      </c>
      <c r="F1003" s="662" t="s">
        <v>3125</v>
      </c>
      <c r="G1003" s="662" t="s">
        <v>3912</v>
      </c>
      <c r="H1003" s="662" t="s">
        <v>545</v>
      </c>
      <c r="I1003" s="662" t="s">
        <v>4133</v>
      </c>
      <c r="J1003" s="662" t="s">
        <v>4134</v>
      </c>
      <c r="K1003" s="662" t="s">
        <v>3735</v>
      </c>
      <c r="L1003" s="663">
        <v>389.92</v>
      </c>
      <c r="M1003" s="663">
        <v>8188.32</v>
      </c>
      <c r="N1003" s="662">
        <v>21</v>
      </c>
      <c r="O1003" s="745">
        <v>3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7</v>
      </c>
      <c r="B1004" s="662" t="s">
        <v>2791</v>
      </c>
      <c r="C1004" s="662" t="s">
        <v>3130</v>
      </c>
      <c r="D1004" s="743" t="s">
        <v>4774</v>
      </c>
      <c r="E1004" s="744" t="s">
        <v>3163</v>
      </c>
      <c r="F1004" s="662" t="s">
        <v>3125</v>
      </c>
      <c r="G1004" s="662" t="s">
        <v>3912</v>
      </c>
      <c r="H1004" s="662" t="s">
        <v>545</v>
      </c>
      <c r="I1004" s="662" t="s">
        <v>4135</v>
      </c>
      <c r="J1004" s="662" t="s">
        <v>4134</v>
      </c>
      <c r="K1004" s="662" t="s">
        <v>3437</v>
      </c>
      <c r="L1004" s="663">
        <v>701.65</v>
      </c>
      <c r="M1004" s="663">
        <v>4209.8999999999996</v>
      </c>
      <c r="N1004" s="662">
        <v>6</v>
      </c>
      <c r="O1004" s="745">
        <v>1</v>
      </c>
      <c r="P1004" s="663">
        <v>4209.8999999999996</v>
      </c>
      <c r="Q1004" s="678">
        <v>1</v>
      </c>
      <c r="R1004" s="662">
        <v>6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7</v>
      </c>
      <c r="B1005" s="662" t="s">
        <v>2791</v>
      </c>
      <c r="C1005" s="662" t="s">
        <v>3130</v>
      </c>
      <c r="D1005" s="743" t="s">
        <v>4774</v>
      </c>
      <c r="E1005" s="744" t="s">
        <v>3163</v>
      </c>
      <c r="F1005" s="662" t="s">
        <v>3125</v>
      </c>
      <c r="G1005" s="662" t="s">
        <v>3912</v>
      </c>
      <c r="H1005" s="662" t="s">
        <v>545</v>
      </c>
      <c r="I1005" s="662" t="s">
        <v>4508</v>
      </c>
      <c r="J1005" s="662" t="s">
        <v>3914</v>
      </c>
      <c r="K1005" s="662" t="s">
        <v>3116</v>
      </c>
      <c r="L1005" s="663">
        <v>0</v>
      </c>
      <c r="M1005" s="663">
        <v>0</v>
      </c>
      <c r="N1005" s="662">
        <v>2</v>
      </c>
      <c r="O1005" s="745">
        <v>2</v>
      </c>
      <c r="P1005" s="663">
        <v>0</v>
      </c>
      <c r="Q1005" s="678"/>
      <c r="R1005" s="662">
        <v>2</v>
      </c>
      <c r="S1005" s="678">
        <v>1</v>
      </c>
      <c r="T1005" s="745">
        <v>2</v>
      </c>
      <c r="U1005" s="701">
        <v>1</v>
      </c>
    </row>
    <row r="1006" spans="1:21" ht="14.4" customHeight="1" x14ac:dyDescent="0.3">
      <c r="A1006" s="661">
        <v>7</v>
      </c>
      <c r="B1006" s="662" t="s">
        <v>2791</v>
      </c>
      <c r="C1006" s="662" t="s">
        <v>3130</v>
      </c>
      <c r="D1006" s="743" t="s">
        <v>4774</v>
      </c>
      <c r="E1006" s="744" t="s">
        <v>3163</v>
      </c>
      <c r="F1006" s="662" t="s">
        <v>3125</v>
      </c>
      <c r="G1006" s="662" t="s">
        <v>3912</v>
      </c>
      <c r="H1006" s="662" t="s">
        <v>545</v>
      </c>
      <c r="I1006" s="662" t="s">
        <v>4136</v>
      </c>
      <c r="J1006" s="662" t="s">
        <v>3914</v>
      </c>
      <c r="K1006" s="662" t="s">
        <v>2948</v>
      </c>
      <c r="L1006" s="663">
        <v>383.18</v>
      </c>
      <c r="M1006" s="663">
        <v>1532.72</v>
      </c>
      <c r="N1006" s="662">
        <v>4</v>
      </c>
      <c r="O1006" s="745">
        <v>2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7</v>
      </c>
      <c r="B1007" s="662" t="s">
        <v>2791</v>
      </c>
      <c r="C1007" s="662" t="s">
        <v>3130</v>
      </c>
      <c r="D1007" s="743" t="s">
        <v>4774</v>
      </c>
      <c r="E1007" s="744" t="s">
        <v>3163</v>
      </c>
      <c r="F1007" s="662" t="s">
        <v>3125</v>
      </c>
      <c r="G1007" s="662" t="s">
        <v>3912</v>
      </c>
      <c r="H1007" s="662" t="s">
        <v>545</v>
      </c>
      <c r="I1007" s="662" t="s">
        <v>4137</v>
      </c>
      <c r="J1007" s="662" t="s">
        <v>4134</v>
      </c>
      <c r="K1007" s="662" t="s">
        <v>4138</v>
      </c>
      <c r="L1007" s="663">
        <v>233.95</v>
      </c>
      <c r="M1007" s="663">
        <v>7720.3499999999985</v>
      </c>
      <c r="N1007" s="662">
        <v>33</v>
      </c>
      <c r="O1007" s="745">
        <v>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7</v>
      </c>
      <c r="B1008" s="662" t="s">
        <v>2791</v>
      </c>
      <c r="C1008" s="662" t="s">
        <v>3130</v>
      </c>
      <c r="D1008" s="743" t="s">
        <v>4774</v>
      </c>
      <c r="E1008" s="744" t="s">
        <v>3163</v>
      </c>
      <c r="F1008" s="662" t="s">
        <v>3125</v>
      </c>
      <c r="G1008" s="662" t="s">
        <v>3912</v>
      </c>
      <c r="H1008" s="662" t="s">
        <v>545</v>
      </c>
      <c r="I1008" s="662" t="s">
        <v>4139</v>
      </c>
      <c r="J1008" s="662" t="s">
        <v>3914</v>
      </c>
      <c r="K1008" s="662" t="s">
        <v>3452</v>
      </c>
      <c r="L1008" s="663">
        <v>0</v>
      </c>
      <c r="M1008" s="663">
        <v>0</v>
      </c>
      <c r="N1008" s="662">
        <v>12</v>
      </c>
      <c r="O1008" s="745">
        <v>4</v>
      </c>
      <c r="P1008" s="663">
        <v>0</v>
      </c>
      <c r="Q1008" s="678"/>
      <c r="R1008" s="662">
        <v>12</v>
      </c>
      <c r="S1008" s="678">
        <v>1</v>
      </c>
      <c r="T1008" s="745">
        <v>4</v>
      </c>
      <c r="U1008" s="701">
        <v>1</v>
      </c>
    </row>
    <row r="1009" spans="1:21" ht="14.4" customHeight="1" x14ac:dyDescent="0.3">
      <c r="A1009" s="661">
        <v>7</v>
      </c>
      <c r="B1009" s="662" t="s">
        <v>2791</v>
      </c>
      <c r="C1009" s="662" t="s">
        <v>3130</v>
      </c>
      <c r="D1009" s="743" t="s">
        <v>4774</v>
      </c>
      <c r="E1009" s="744" t="s">
        <v>3163</v>
      </c>
      <c r="F1009" s="662" t="s">
        <v>3125</v>
      </c>
      <c r="G1009" s="662" t="s">
        <v>4427</v>
      </c>
      <c r="H1009" s="662" t="s">
        <v>545</v>
      </c>
      <c r="I1009" s="662" t="s">
        <v>4509</v>
      </c>
      <c r="J1009" s="662" t="s">
        <v>4429</v>
      </c>
      <c r="K1009" s="662" t="s">
        <v>4510</v>
      </c>
      <c r="L1009" s="663">
        <v>0</v>
      </c>
      <c r="M1009" s="663">
        <v>0</v>
      </c>
      <c r="N1009" s="662">
        <v>1</v>
      </c>
      <c r="O1009" s="745">
        <v>0.5</v>
      </c>
      <c r="P1009" s="663">
        <v>0</v>
      </c>
      <c r="Q1009" s="678"/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7</v>
      </c>
      <c r="B1010" s="662" t="s">
        <v>2791</v>
      </c>
      <c r="C1010" s="662" t="s">
        <v>3130</v>
      </c>
      <c r="D1010" s="743" t="s">
        <v>4774</v>
      </c>
      <c r="E1010" s="744" t="s">
        <v>3163</v>
      </c>
      <c r="F1010" s="662" t="s">
        <v>3125</v>
      </c>
      <c r="G1010" s="662" t="s">
        <v>3229</v>
      </c>
      <c r="H1010" s="662" t="s">
        <v>635</v>
      </c>
      <c r="I1010" s="662" t="s">
        <v>1988</v>
      </c>
      <c r="J1010" s="662" t="s">
        <v>801</v>
      </c>
      <c r="K1010" s="662" t="s">
        <v>3045</v>
      </c>
      <c r="L1010" s="663">
        <v>36.54</v>
      </c>
      <c r="M1010" s="663">
        <v>73.08</v>
      </c>
      <c r="N1010" s="662">
        <v>2</v>
      </c>
      <c r="O1010" s="745">
        <v>1.5</v>
      </c>
      <c r="P1010" s="663">
        <v>36.54</v>
      </c>
      <c r="Q1010" s="678">
        <v>0.5</v>
      </c>
      <c r="R1010" s="662">
        <v>1</v>
      </c>
      <c r="S1010" s="678">
        <v>0.5</v>
      </c>
      <c r="T1010" s="745">
        <v>1</v>
      </c>
      <c r="U1010" s="701">
        <v>0.66666666666666663</v>
      </c>
    </row>
    <row r="1011" spans="1:21" ht="14.4" customHeight="1" x14ac:dyDescent="0.3">
      <c r="A1011" s="661">
        <v>7</v>
      </c>
      <c r="B1011" s="662" t="s">
        <v>2791</v>
      </c>
      <c r="C1011" s="662" t="s">
        <v>3130</v>
      </c>
      <c r="D1011" s="743" t="s">
        <v>4774</v>
      </c>
      <c r="E1011" s="744" t="s">
        <v>3163</v>
      </c>
      <c r="F1011" s="662" t="s">
        <v>3125</v>
      </c>
      <c r="G1011" s="662" t="s">
        <v>3229</v>
      </c>
      <c r="H1011" s="662" t="s">
        <v>635</v>
      </c>
      <c r="I1011" s="662" t="s">
        <v>3477</v>
      </c>
      <c r="J1011" s="662" t="s">
        <v>801</v>
      </c>
      <c r="K1011" s="662" t="s">
        <v>3478</v>
      </c>
      <c r="L1011" s="663">
        <v>0</v>
      </c>
      <c r="M1011" s="663">
        <v>0</v>
      </c>
      <c r="N1011" s="662">
        <v>1</v>
      </c>
      <c r="O1011" s="745">
        <v>1</v>
      </c>
      <c r="P1011" s="663">
        <v>0</v>
      </c>
      <c r="Q1011" s="678"/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7</v>
      </c>
      <c r="B1012" s="662" t="s">
        <v>2791</v>
      </c>
      <c r="C1012" s="662" t="s">
        <v>3130</v>
      </c>
      <c r="D1012" s="743" t="s">
        <v>4774</v>
      </c>
      <c r="E1012" s="744" t="s">
        <v>3163</v>
      </c>
      <c r="F1012" s="662" t="s">
        <v>3125</v>
      </c>
      <c r="G1012" s="662" t="s">
        <v>3189</v>
      </c>
      <c r="H1012" s="662" t="s">
        <v>545</v>
      </c>
      <c r="I1012" s="662" t="s">
        <v>4511</v>
      </c>
      <c r="J1012" s="662" t="s">
        <v>4512</v>
      </c>
      <c r="K1012" s="662" t="s">
        <v>4513</v>
      </c>
      <c r="L1012" s="663">
        <v>201.73</v>
      </c>
      <c r="M1012" s="663">
        <v>201.73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7</v>
      </c>
      <c r="B1013" s="662" t="s">
        <v>2791</v>
      </c>
      <c r="C1013" s="662" t="s">
        <v>3130</v>
      </c>
      <c r="D1013" s="743" t="s">
        <v>4774</v>
      </c>
      <c r="E1013" s="744" t="s">
        <v>3163</v>
      </c>
      <c r="F1013" s="662" t="s">
        <v>3125</v>
      </c>
      <c r="G1013" s="662" t="s">
        <v>3189</v>
      </c>
      <c r="H1013" s="662" t="s">
        <v>545</v>
      </c>
      <c r="I1013" s="662" t="s">
        <v>4514</v>
      </c>
      <c r="J1013" s="662" t="s">
        <v>4515</v>
      </c>
      <c r="K1013" s="662" t="s">
        <v>3356</v>
      </c>
      <c r="L1013" s="663">
        <v>0</v>
      </c>
      <c r="M1013" s="663">
        <v>0</v>
      </c>
      <c r="N1013" s="662">
        <v>1</v>
      </c>
      <c r="O1013" s="745">
        <v>0.5</v>
      </c>
      <c r="P1013" s="663">
        <v>0</v>
      </c>
      <c r="Q1013" s="678"/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7</v>
      </c>
      <c r="B1014" s="662" t="s">
        <v>2791</v>
      </c>
      <c r="C1014" s="662" t="s">
        <v>3130</v>
      </c>
      <c r="D1014" s="743" t="s">
        <v>4774</v>
      </c>
      <c r="E1014" s="744" t="s">
        <v>3163</v>
      </c>
      <c r="F1014" s="662" t="s">
        <v>3125</v>
      </c>
      <c r="G1014" s="662" t="s">
        <v>3189</v>
      </c>
      <c r="H1014" s="662" t="s">
        <v>545</v>
      </c>
      <c r="I1014" s="662" t="s">
        <v>1945</v>
      </c>
      <c r="J1014" s="662" t="s">
        <v>820</v>
      </c>
      <c r="K1014" s="662" t="s">
        <v>3191</v>
      </c>
      <c r="L1014" s="663">
        <v>301.2</v>
      </c>
      <c r="M1014" s="663">
        <v>903.59999999999991</v>
      </c>
      <c r="N1014" s="662">
        <v>3</v>
      </c>
      <c r="O1014" s="745">
        <v>1.5</v>
      </c>
      <c r="P1014" s="663">
        <v>903.59999999999991</v>
      </c>
      <c r="Q1014" s="678">
        <v>1</v>
      </c>
      <c r="R1014" s="662">
        <v>3</v>
      </c>
      <c r="S1014" s="678">
        <v>1</v>
      </c>
      <c r="T1014" s="745">
        <v>1.5</v>
      </c>
      <c r="U1014" s="701">
        <v>1</v>
      </c>
    </row>
    <row r="1015" spans="1:21" ht="14.4" customHeight="1" x14ac:dyDescent="0.3">
      <c r="A1015" s="661">
        <v>7</v>
      </c>
      <c r="B1015" s="662" t="s">
        <v>2791</v>
      </c>
      <c r="C1015" s="662" t="s">
        <v>3130</v>
      </c>
      <c r="D1015" s="743" t="s">
        <v>4774</v>
      </c>
      <c r="E1015" s="744" t="s">
        <v>3163</v>
      </c>
      <c r="F1015" s="662" t="s">
        <v>3125</v>
      </c>
      <c r="G1015" s="662" t="s">
        <v>4154</v>
      </c>
      <c r="H1015" s="662" t="s">
        <v>545</v>
      </c>
      <c r="I1015" s="662" t="s">
        <v>4436</v>
      </c>
      <c r="J1015" s="662" t="s">
        <v>4434</v>
      </c>
      <c r="K1015" s="662" t="s">
        <v>4437</v>
      </c>
      <c r="L1015" s="663">
        <v>0</v>
      </c>
      <c r="M1015" s="663">
        <v>0</v>
      </c>
      <c r="N1015" s="662">
        <v>1</v>
      </c>
      <c r="O1015" s="745">
        <v>1</v>
      </c>
      <c r="P1015" s="663">
        <v>0</v>
      </c>
      <c r="Q1015" s="678"/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7</v>
      </c>
      <c r="B1016" s="662" t="s">
        <v>2791</v>
      </c>
      <c r="C1016" s="662" t="s">
        <v>3130</v>
      </c>
      <c r="D1016" s="743" t="s">
        <v>4774</v>
      </c>
      <c r="E1016" s="744" t="s">
        <v>3163</v>
      </c>
      <c r="F1016" s="662" t="s">
        <v>3125</v>
      </c>
      <c r="G1016" s="662" t="s">
        <v>3915</v>
      </c>
      <c r="H1016" s="662" t="s">
        <v>545</v>
      </c>
      <c r="I1016" s="662" t="s">
        <v>3994</v>
      </c>
      <c r="J1016" s="662" t="s">
        <v>3995</v>
      </c>
      <c r="K1016" s="662" t="s">
        <v>3996</v>
      </c>
      <c r="L1016" s="663">
        <v>3354.59</v>
      </c>
      <c r="M1016" s="663">
        <v>389132.43999999994</v>
      </c>
      <c r="N1016" s="662">
        <v>116</v>
      </c>
      <c r="O1016" s="745">
        <v>23</v>
      </c>
      <c r="P1016" s="663">
        <v>285140.14999999997</v>
      </c>
      <c r="Q1016" s="678">
        <v>0.73275862068965514</v>
      </c>
      <c r="R1016" s="662">
        <v>85</v>
      </c>
      <c r="S1016" s="678">
        <v>0.73275862068965514</v>
      </c>
      <c r="T1016" s="745">
        <v>19</v>
      </c>
      <c r="U1016" s="701">
        <v>0.82608695652173914</v>
      </c>
    </row>
    <row r="1017" spans="1:21" ht="14.4" customHeight="1" x14ac:dyDescent="0.3">
      <c r="A1017" s="661">
        <v>7</v>
      </c>
      <c r="B1017" s="662" t="s">
        <v>2791</v>
      </c>
      <c r="C1017" s="662" t="s">
        <v>3130</v>
      </c>
      <c r="D1017" s="743" t="s">
        <v>4774</v>
      </c>
      <c r="E1017" s="744" t="s">
        <v>3163</v>
      </c>
      <c r="F1017" s="662" t="s">
        <v>3125</v>
      </c>
      <c r="G1017" s="662" t="s">
        <v>3915</v>
      </c>
      <c r="H1017" s="662" t="s">
        <v>545</v>
      </c>
      <c r="I1017" s="662" t="s">
        <v>4158</v>
      </c>
      <c r="J1017" s="662" t="s">
        <v>3995</v>
      </c>
      <c r="K1017" s="662" t="s">
        <v>4159</v>
      </c>
      <c r="L1017" s="663">
        <v>0</v>
      </c>
      <c r="M1017" s="663">
        <v>0</v>
      </c>
      <c r="N1017" s="662">
        <v>15</v>
      </c>
      <c r="O1017" s="745">
        <v>3</v>
      </c>
      <c r="P1017" s="663">
        <v>0</v>
      </c>
      <c r="Q1017" s="678"/>
      <c r="R1017" s="662">
        <v>15</v>
      </c>
      <c r="S1017" s="678">
        <v>1</v>
      </c>
      <c r="T1017" s="745">
        <v>3</v>
      </c>
      <c r="U1017" s="701">
        <v>1</v>
      </c>
    </row>
    <row r="1018" spans="1:21" ht="14.4" customHeight="1" x14ac:dyDescent="0.3">
      <c r="A1018" s="661">
        <v>7</v>
      </c>
      <c r="B1018" s="662" t="s">
        <v>2791</v>
      </c>
      <c r="C1018" s="662" t="s">
        <v>3130</v>
      </c>
      <c r="D1018" s="743" t="s">
        <v>4774</v>
      </c>
      <c r="E1018" s="744" t="s">
        <v>3163</v>
      </c>
      <c r="F1018" s="662" t="s">
        <v>3125</v>
      </c>
      <c r="G1018" s="662" t="s">
        <v>3915</v>
      </c>
      <c r="H1018" s="662" t="s">
        <v>545</v>
      </c>
      <c r="I1018" s="662" t="s">
        <v>4158</v>
      </c>
      <c r="J1018" s="662" t="s">
        <v>3995</v>
      </c>
      <c r="K1018" s="662" t="s">
        <v>4159</v>
      </c>
      <c r="L1018" s="663">
        <v>454.27</v>
      </c>
      <c r="M1018" s="663">
        <v>8176.8599999999988</v>
      </c>
      <c r="N1018" s="662">
        <v>18</v>
      </c>
      <c r="O1018" s="745">
        <v>6</v>
      </c>
      <c r="P1018" s="663">
        <v>8176.8599999999988</v>
      </c>
      <c r="Q1018" s="678">
        <v>1</v>
      </c>
      <c r="R1018" s="662">
        <v>18</v>
      </c>
      <c r="S1018" s="678">
        <v>1</v>
      </c>
      <c r="T1018" s="745">
        <v>6</v>
      </c>
      <c r="U1018" s="701">
        <v>1</v>
      </c>
    </row>
    <row r="1019" spans="1:21" ht="14.4" customHeight="1" x14ac:dyDescent="0.3">
      <c r="A1019" s="661">
        <v>7</v>
      </c>
      <c r="B1019" s="662" t="s">
        <v>2791</v>
      </c>
      <c r="C1019" s="662" t="s">
        <v>3130</v>
      </c>
      <c r="D1019" s="743" t="s">
        <v>4774</v>
      </c>
      <c r="E1019" s="744" t="s">
        <v>3163</v>
      </c>
      <c r="F1019" s="662" t="s">
        <v>3125</v>
      </c>
      <c r="G1019" s="662" t="s">
        <v>3915</v>
      </c>
      <c r="H1019" s="662" t="s">
        <v>545</v>
      </c>
      <c r="I1019" s="662" t="s">
        <v>4160</v>
      </c>
      <c r="J1019" s="662" t="s">
        <v>3995</v>
      </c>
      <c r="K1019" s="662" t="s">
        <v>3920</v>
      </c>
      <c r="L1019" s="663">
        <v>908.53</v>
      </c>
      <c r="M1019" s="663">
        <v>99029.77</v>
      </c>
      <c r="N1019" s="662">
        <v>109</v>
      </c>
      <c r="O1019" s="745">
        <v>31</v>
      </c>
      <c r="P1019" s="663">
        <v>67231.22</v>
      </c>
      <c r="Q1019" s="678">
        <v>0.67889908256880738</v>
      </c>
      <c r="R1019" s="662">
        <v>74</v>
      </c>
      <c r="S1019" s="678">
        <v>0.67889908256880738</v>
      </c>
      <c r="T1019" s="745">
        <v>20</v>
      </c>
      <c r="U1019" s="701">
        <v>0.64516129032258063</v>
      </c>
    </row>
    <row r="1020" spans="1:21" ht="14.4" customHeight="1" x14ac:dyDescent="0.3">
      <c r="A1020" s="661">
        <v>7</v>
      </c>
      <c r="B1020" s="662" t="s">
        <v>2791</v>
      </c>
      <c r="C1020" s="662" t="s">
        <v>3130</v>
      </c>
      <c r="D1020" s="743" t="s">
        <v>4774</v>
      </c>
      <c r="E1020" s="744" t="s">
        <v>3163</v>
      </c>
      <c r="F1020" s="662" t="s">
        <v>3125</v>
      </c>
      <c r="G1020" s="662" t="s">
        <v>3915</v>
      </c>
      <c r="H1020" s="662" t="s">
        <v>545</v>
      </c>
      <c r="I1020" s="662" t="s">
        <v>4161</v>
      </c>
      <c r="J1020" s="662" t="s">
        <v>3995</v>
      </c>
      <c r="K1020" s="662" t="s">
        <v>3923</v>
      </c>
      <c r="L1020" s="663">
        <v>0</v>
      </c>
      <c r="M1020" s="663">
        <v>0</v>
      </c>
      <c r="N1020" s="662">
        <v>10</v>
      </c>
      <c r="O1020" s="745">
        <v>3</v>
      </c>
      <c r="P1020" s="663">
        <v>0</v>
      </c>
      <c r="Q1020" s="678"/>
      <c r="R1020" s="662">
        <v>6</v>
      </c>
      <c r="S1020" s="678">
        <v>0.6</v>
      </c>
      <c r="T1020" s="745">
        <v>1</v>
      </c>
      <c r="U1020" s="701">
        <v>0.33333333333333331</v>
      </c>
    </row>
    <row r="1021" spans="1:21" ht="14.4" customHeight="1" x14ac:dyDescent="0.3">
      <c r="A1021" s="661">
        <v>7</v>
      </c>
      <c r="B1021" s="662" t="s">
        <v>2791</v>
      </c>
      <c r="C1021" s="662" t="s">
        <v>3130</v>
      </c>
      <c r="D1021" s="743" t="s">
        <v>4774</v>
      </c>
      <c r="E1021" s="744" t="s">
        <v>3163</v>
      </c>
      <c r="F1021" s="662" t="s">
        <v>3125</v>
      </c>
      <c r="G1021" s="662" t="s">
        <v>3915</v>
      </c>
      <c r="H1021" s="662" t="s">
        <v>545</v>
      </c>
      <c r="I1021" s="662" t="s">
        <v>4161</v>
      </c>
      <c r="J1021" s="662" t="s">
        <v>3995</v>
      </c>
      <c r="K1021" s="662" t="s">
        <v>3923</v>
      </c>
      <c r="L1021" s="663">
        <v>291.85000000000002</v>
      </c>
      <c r="M1021" s="663">
        <v>2918.5</v>
      </c>
      <c r="N1021" s="662">
        <v>10</v>
      </c>
      <c r="O1021" s="745">
        <v>5</v>
      </c>
      <c r="P1021" s="663">
        <v>1751.1000000000001</v>
      </c>
      <c r="Q1021" s="678">
        <v>0.60000000000000009</v>
      </c>
      <c r="R1021" s="662">
        <v>6</v>
      </c>
      <c r="S1021" s="678">
        <v>0.6</v>
      </c>
      <c r="T1021" s="745">
        <v>3</v>
      </c>
      <c r="U1021" s="701">
        <v>0.6</v>
      </c>
    </row>
    <row r="1022" spans="1:21" ht="14.4" customHeight="1" x14ac:dyDescent="0.3">
      <c r="A1022" s="661">
        <v>7</v>
      </c>
      <c r="B1022" s="662" t="s">
        <v>2791</v>
      </c>
      <c r="C1022" s="662" t="s">
        <v>3130</v>
      </c>
      <c r="D1022" s="743" t="s">
        <v>4774</v>
      </c>
      <c r="E1022" s="744" t="s">
        <v>3163</v>
      </c>
      <c r="F1022" s="662" t="s">
        <v>3125</v>
      </c>
      <c r="G1022" s="662" t="s">
        <v>3915</v>
      </c>
      <c r="H1022" s="662" t="s">
        <v>545</v>
      </c>
      <c r="I1022" s="662" t="s">
        <v>4162</v>
      </c>
      <c r="J1022" s="662" t="s">
        <v>3995</v>
      </c>
      <c r="K1022" s="662" t="s">
        <v>4163</v>
      </c>
      <c r="L1022" s="663">
        <v>583.70000000000005</v>
      </c>
      <c r="M1022" s="663">
        <v>32103.5</v>
      </c>
      <c r="N1022" s="662">
        <v>55</v>
      </c>
      <c r="O1022" s="745">
        <v>22</v>
      </c>
      <c r="P1022" s="663">
        <v>28017.599999999999</v>
      </c>
      <c r="Q1022" s="678">
        <v>0.87272727272727268</v>
      </c>
      <c r="R1022" s="662">
        <v>48</v>
      </c>
      <c r="S1022" s="678">
        <v>0.87272727272727268</v>
      </c>
      <c r="T1022" s="745">
        <v>18</v>
      </c>
      <c r="U1022" s="701">
        <v>0.81818181818181823</v>
      </c>
    </row>
    <row r="1023" spans="1:21" ht="14.4" customHeight="1" x14ac:dyDescent="0.3">
      <c r="A1023" s="661">
        <v>7</v>
      </c>
      <c r="B1023" s="662" t="s">
        <v>2791</v>
      </c>
      <c r="C1023" s="662" t="s">
        <v>3130</v>
      </c>
      <c r="D1023" s="743" t="s">
        <v>4774</v>
      </c>
      <c r="E1023" s="744" t="s">
        <v>3163</v>
      </c>
      <c r="F1023" s="662" t="s">
        <v>3125</v>
      </c>
      <c r="G1023" s="662" t="s">
        <v>3915</v>
      </c>
      <c r="H1023" s="662" t="s">
        <v>545</v>
      </c>
      <c r="I1023" s="662" t="s">
        <v>4164</v>
      </c>
      <c r="J1023" s="662" t="s">
        <v>3995</v>
      </c>
      <c r="K1023" s="662" t="s">
        <v>4165</v>
      </c>
      <c r="L1023" s="663">
        <v>0</v>
      </c>
      <c r="M1023" s="663">
        <v>0</v>
      </c>
      <c r="N1023" s="662">
        <v>3</v>
      </c>
      <c r="O1023" s="745">
        <v>1</v>
      </c>
      <c r="P1023" s="663">
        <v>0</v>
      </c>
      <c r="Q1023" s="678"/>
      <c r="R1023" s="662">
        <v>3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7</v>
      </c>
      <c r="B1024" s="662" t="s">
        <v>2791</v>
      </c>
      <c r="C1024" s="662" t="s">
        <v>3130</v>
      </c>
      <c r="D1024" s="743" t="s">
        <v>4774</v>
      </c>
      <c r="E1024" s="744" t="s">
        <v>3163</v>
      </c>
      <c r="F1024" s="662" t="s">
        <v>3125</v>
      </c>
      <c r="G1024" s="662" t="s">
        <v>3915</v>
      </c>
      <c r="H1024" s="662" t="s">
        <v>545</v>
      </c>
      <c r="I1024" s="662" t="s">
        <v>4164</v>
      </c>
      <c r="J1024" s="662" t="s">
        <v>3995</v>
      </c>
      <c r="K1024" s="662" t="s">
        <v>4165</v>
      </c>
      <c r="L1024" s="663">
        <v>838.65</v>
      </c>
      <c r="M1024" s="663">
        <v>7547.8499999999995</v>
      </c>
      <c r="N1024" s="662">
        <v>9</v>
      </c>
      <c r="O1024" s="745">
        <v>3</v>
      </c>
      <c r="P1024" s="663">
        <v>7547.8499999999995</v>
      </c>
      <c r="Q1024" s="678">
        <v>1</v>
      </c>
      <c r="R1024" s="662">
        <v>9</v>
      </c>
      <c r="S1024" s="678">
        <v>1</v>
      </c>
      <c r="T1024" s="745">
        <v>3</v>
      </c>
      <c r="U1024" s="701">
        <v>1</v>
      </c>
    </row>
    <row r="1025" spans="1:21" ht="14.4" customHeight="1" x14ac:dyDescent="0.3">
      <c r="A1025" s="661">
        <v>7</v>
      </c>
      <c r="B1025" s="662" t="s">
        <v>2791</v>
      </c>
      <c r="C1025" s="662" t="s">
        <v>3130</v>
      </c>
      <c r="D1025" s="743" t="s">
        <v>4774</v>
      </c>
      <c r="E1025" s="744" t="s">
        <v>3163</v>
      </c>
      <c r="F1025" s="662" t="s">
        <v>3125</v>
      </c>
      <c r="G1025" s="662" t="s">
        <v>3915</v>
      </c>
      <c r="H1025" s="662" t="s">
        <v>545</v>
      </c>
      <c r="I1025" s="662" t="s">
        <v>4166</v>
      </c>
      <c r="J1025" s="662" t="s">
        <v>3995</v>
      </c>
      <c r="K1025" s="662" t="s">
        <v>3918</v>
      </c>
      <c r="L1025" s="663">
        <v>1677.3</v>
      </c>
      <c r="M1025" s="663">
        <v>119088.29999999999</v>
      </c>
      <c r="N1025" s="662">
        <v>71</v>
      </c>
      <c r="O1025" s="745">
        <v>17</v>
      </c>
      <c r="P1025" s="663">
        <v>82187.7</v>
      </c>
      <c r="Q1025" s="678">
        <v>0.69014084507042261</v>
      </c>
      <c r="R1025" s="662">
        <v>49</v>
      </c>
      <c r="S1025" s="678">
        <v>0.6901408450704225</v>
      </c>
      <c r="T1025" s="745">
        <v>12</v>
      </c>
      <c r="U1025" s="701">
        <v>0.70588235294117652</v>
      </c>
    </row>
    <row r="1026" spans="1:21" ht="14.4" customHeight="1" x14ac:dyDescent="0.3">
      <c r="A1026" s="661">
        <v>7</v>
      </c>
      <c r="B1026" s="662" t="s">
        <v>2791</v>
      </c>
      <c r="C1026" s="662" t="s">
        <v>3130</v>
      </c>
      <c r="D1026" s="743" t="s">
        <v>4774</v>
      </c>
      <c r="E1026" s="744" t="s">
        <v>3163</v>
      </c>
      <c r="F1026" s="662" t="s">
        <v>3125</v>
      </c>
      <c r="G1026" s="662" t="s">
        <v>3915</v>
      </c>
      <c r="H1026" s="662" t="s">
        <v>545</v>
      </c>
      <c r="I1026" s="662" t="s">
        <v>3919</v>
      </c>
      <c r="J1026" s="662" t="s">
        <v>3917</v>
      </c>
      <c r="K1026" s="662" t="s">
        <v>3920</v>
      </c>
      <c r="L1026" s="663">
        <v>908.53</v>
      </c>
      <c r="M1026" s="663">
        <v>3634.12</v>
      </c>
      <c r="N1026" s="662">
        <v>4</v>
      </c>
      <c r="O1026" s="745">
        <v>2</v>
      </c>
      <c r="P1026" s="663">
        <v>3634.12</v>
      </c>
      <c r="Q1026" s="678">
        <v>1</v>
      </c>
      <c r="R1026" s="662">
        <v>4</v>
      </c>
      <c r="S1026" s="678">
        <v>1</v>
      </c>
      <c r="T1026" s="745">
        <v>2</v>
      </c>
      <c r="U1026" s="701">
        <v>1</v>
      </c>
    </row>
    <row r="1027" spans="1:21" ht="14.4" customHeight="1" x14ac:dyDescent="0.3">
      <c r="A1027" s="661">
        <v>7</v>
      </c>
      <c r="B1027" s="662" t="s">
        <v>2791</v>
      </c>
      <c r="C1027" s="662" t="s">
        <v>3130</v>
      </c>
      <c r="D1027" s="743" t="s">
        <v>4774</v>
      </c>
      <c r="E1027" s="744" t="s">
        <v>3163</v>
      </c>
      <c r="F1027" s="662" t="s">
        <v>3125</v>
      </c>
      <c r="G1027" s="662" t="s">
        <v>3915</v>
      </c>
      <c r="H1027" s="662" t="s">
        <v>545</v>
      </c>
      <c r="I1027" s="662" t="s">
        <v>3997</v>
      </c>
      <c r="J1027" s="662" t="s">
        <v>3922</v>
      </c>
      <c r="K1027" s="662" t="s">
        <v>3998</v>
      </c>
      <c r="L1027" s="663">
        <v>0</v>
      </c>
      <c r="M1027" s="663">
        <v>0</v>
      </c>
      <c r="N1027" s="662">
        <v>3</v>
      </c>
      <c r="O1027" s="745">
        <v>1</v>
      </c>
      <c r="P1027" s="663">
        <v>0</v>
      </c>
      <c r="Q1027" s="678"/>
      <c r="R1027" s="662">
        <v>3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7</v>
      </c>
      <c r="B1028" s="662" t="s">
        <v>2791</v>
      </c>
      <c r="C1028" s="662" t="s">
        <v>3130</v>
      </c>
      <c r="D1028" s="743" t="s">
        <v>4774</v>
      </c>
      <c r="E1028" s="744" t="s">
        <v>3163</v>
      </c>
      <c r="F1028" s="662" t="s">
        <v>3125</v>
      </c>
      <c r="G1028" s="662" t="s">
        <v>3915</v>
      </c>
      <c r="H1028" s="662" t="s">
        <v>545</v>
      </c>
      <c r="I1028" s="662" t="s">
        <v>4438</v>
      </c>
      <c r="J1028" s="662" t="s">
        <v>3922</v>
      </c>
      <c r="K1028" s="662" t="s">
        <v>3996</v>
      </c>
      <c r="L1028" s="663">
        <v>3354.59</v>
      </c>
      <c r="M1028" s="663">
        <v>16772.95</v>
      </c>
      <c r="N1028" s="662">
        <v>5</v>
      </c>
      <c r="O1028" s="745">
        <v>1</v>
      </c>
      <c r="P1028" s="663">
        <v>16772.95</v>
      </c>
      <c r="Q1028" s="678">
        <v>1</v>
      </c>
      <c r="R1028" s="662">
        <v>5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7</v>
      </c>
      <c r="B1029" s="662" t="s">
        <v>2791</v>
      </c>
      <c r="C1029" s="662" t="s">
        <v>3130</v>
      </c>
      <c r="D1029" s="743" t="s">
        <v>4774</v>
      </c>
      <c r="E1029" s="744" t="s">
        <v>3163</v>
      </c>
      <c r="F1029" s="662" t="s">
        <v>3125</v>
      </c>
      <c r="G1029" s="662" t="s">
        <v>3915</v>
      </c>
      <c r="H1029" s="662" t="s">
        <v>545</v>
      </c>
      <c r="I1029" s="662" t="s">
        <v>4167</v>
      </c>
      <c r="J1029" s="662" t="s">
        <v>3922</v>
      </c>
      <c r="K1029" s="662" t="s">
        <v>4163</v>
      </c>
      <c r="L1029" s="663">
        <v>583.70000000000005</v>
      </c>
      <c r="M1029" s="663">
        <v>15759.900000000001</v>
      </c>
      <c r="N1029" s="662">
        <v>27</v>
      </c>
      <c r="O1029" s="745">
        <v>6</v>
      </c>
      <c r="P1029" s="663">
        <v>12257.7</v>
      </c>
      <c r="Q1029" s="678">
        <v>0.77777777777777779</v>
      </c>
      <c r="R1029" s="662">
        <v>21</v>
      </c>
      <c r="S1029" s="678">
        <v>0.77777777777777779</v>
      </c>
      <c r="T1029" s="745">
        <v>5</v>
      </c>
      <c r="U1029" s="701">
        <v>0.83333333333333337</v>
      </c>
    </row>
    <row r="1030" spans="1:21" ht="14.4" customHeight="1" x14ac:dyDescent="0.3">
      <c r="A1030" s="661">
        <v>7</v>
      </c>
      <c r="B1030" s="662" t="s">
        <v>2791</v>
      </c>
      <c r="C1030" s="662" t="s">
        <v>3130</v>
      </c>
      <c r="D1030" s="743" t="s">
        <v>4774</v>
      </c>
      <c r="E1030" s="744" t="s">
        <v>3163</v>
      </c>
      <c r="F1030" s="662" t="s">
        <v>3125</v>
      </c>
      <c r="G1030" s="662" t="s">
        <v>3915</v>
      </c>
      <c r="H1030" s="662" t="s">
        <v>545</v>
      </c>
      <c r="I1030" s="662" t="s">
        <v>4168</v>
      </c>
      <c r="J1030" s="662" t="s">
        <v>3922</v>
      </c>
      <c r="K1030" s="662" t="s">
        <v>3920</v>
      </c>
      <c r="L1030" s="663">
        <v>908.53</v>
      </c>
      <c r="M1030" s="663">
        <v>14536.48</v>
      </c>
      <c r="N1030" s="662">
        <v>16</v>
      </c>
      <c r="O1030" s="745">
        <v>4</v>
      </c>
      <c r="P1030" s="663">
        <v>13627.949999999999</v>
      </c>
      <c r="Q1030" s="678">
        <v>0.9375</v>
      </c>
      <c r="R1030" s="662">
        <v>15</v>
      </c>
      <c r="S1030" s="678">
        <v>0.9375</v>
      </c>
      <c r="T1030" s="745">
        <v>3</v>
      </c>
      <c r="U1030" s="701">
        <v>0.75</v>
      </c>
    </row>
    <row r="1031" spans="1:21" ht="14.4" customHeight="1" x14ac:dyDescent="0.3">
      <c r="A1031" s="661">
        <v>7</v>
      </c>
      <c r="B1031" s="662" t="s">
        <v>2791</v>
      </c>
      <c r="C1031" s="662" t="s">
        <v>3130</v>
      </c>
      <c r="D1031" s="743" t="s">
        <v>4774</v>
      </c>
      <c r="E1031" s="744" t="s">
        <v>3163</v>
      </c>
      <c r="F1031" s="662" t="s">
        <v>3125</v>
      </c>
      <c r="G1031" s="662" t="s">
        <v>3915</v>
      </c>
      <c r="H1031" s="662" t="s">
        <v>545</v>
      </c>
      <c r="I1031" s="662" t="s">
        <v>4439</v>
      </c>
      <c r="J1031" s="662" t="s">
        <v>3922</v>
      </c>
      <c r="K1031" s="662" t="s">
        <v>4440</v>
      </c>
      <c r="L1031" s="663">
        <v>0</v>
      </c>
      <c r="M1031" s="663">
        <v>0</v>
      </c>
      <c r="N1031" s="662">
        <v>8</v>
      </c>
      <c r="O1031" s="745">
        <v>2</v>
      </c>
      <c r="P1031" s="663">
        <v>0</v>
      </c>
      <c r="Q1031" s="678"/>
      <c r="R1031" s="662">
        <v>8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7</v>
      </c>
      <c r="B1032" s="662" t="s">
        <v>2791</v>
      </c>
      <c r="C1032" s="662" t="s">
        <v>3130</v>
      </c>
      <c r="D1032" s="743" t="s">
        <v>4774</v>
      </c>
      <c r="E1032" s="744" t="s">
        <v>3163</v>
      </c>
      <c r="F1032" s="662" t="s">
        <v>3125</v>
      </c>
      <c r="G1032" s="662" t="s">
        <v>3915</v>
      </c>
      <c r="H1032" s="662" t="s">
        <v>545</v>
      </c>
      <c r="I1032" s="662" t="s">
        <v>4516</v>
      </c>
      <c r="J1032" s="662" t="s">
        <v>3995</v>
      </c>
      <c r="K1032" s="662" t="s">
        <v>4517</v>
      </c>
      <c r="L1032" s="663">
        <v>0</v>
      </c>
      <c r="M1032" s="663">
        <v>0</v>
      </c>
      <c r="N1032" s="662">
        <v>3</v>
      </c>
      <c r="O1032" s="745">
        <v>1</v>
      </c>
      <c r="P1032" s="663">
        <v>0</v>
      </c>
      <c r="Q1032" s="678"/>
      <c r="R1032" s="662">
        <v>3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7</v>
      </c>
      <c r="B1033" s="662" t="s">
        <v>2791</v>
      </c>
      <c r="C1033" s="662" t="s">
        <v>3130</v>
      </c>
      <c r="D1033" s="743" t="s">
        <v>4774</v>
      </c>
      <c r="E1033" s="744" t="s">
        <v>3163</v>
      </c>
      <c r="F1033" s="662" t="s">
        <v>3125</v>
      </c>
      <c r="G1033" s="662" t="s">
        <v>3924</v>
      </c>
      <c r="H1033" s="662" t="s">
        <v>545</v>
      </c>
      <c r="I1033" s="662" t="s">
        <v>3925</v>
      </c>
      <c r="J1033" s="662" t="s">
        <v>3926</v>
      </c>
      <c r="K1033" s="662" t="s">
        <v>3927</v>
      </c>
      <c r="L1033" s="663">
        <v>1112.45</v>
      </c>
      <c r="M1033" s="663">
        <v>28923.699999999997</v>
      </c>
      <c r="N1033" s="662">
        <v>26</v>
      </c>
      <c r="O1033" s="745">
        <v>7</v>
      </c>
      <c r="P1033" s="663">
        <v>28923.699999999997</v>
      </c>
      <c r="Q1033" s="678">
        <v>1</v>
      </c>
      <c r="R1033" s="662">
        <v>26</v>
      </c>
      <c r="S1033" s="678">
        <v>1</v>
      </c>
      <c r="T1033" s="745">
        <v>7</v>
      </c>
      <c r="U1033" s="701">
        <v>1</v>
      </c>
    </row>
    <row r="1034" spans="1:21" ht="14.4" customHeight="1" x14ac:dyDescent="0.3">
      <c r="A1034" s="661">
        <v>7</v>
      </c>
      <c r="B1034" s="662" t="s">
        <v>2791</v>
      </c>
      <c r="C1034" s="662" t="s">
        <v>3130</v>
      </c>
      <c r="D1034" s="743" t="s">
        <v>4774</v>
      </c>
      <c r="E1034" s="744" t="s">
        <v>3163</v>
      </c>
      <c r="F1034" s="662" t="s">
        <v>3125</v>
      </c>
      <c r="G1034" s="662" t="s">
        <v>3924</v>
      </c>
      <c r="H1034" s="662" t="s">
        <v>545</v>
      </c>
      <c r="I1034" s="662" t="s">
        <v>3999</v>
      </c>
      <c r="J1034" s="662" t="s">
        <v>3926</v>
      </c>
      <c r="K1034" s="662" t="s">
        <v>4000</v>
      </c>
      <c r="L1034" s="663">
        <v>2146.12</v>
      </c>
      <c r="M1034" s="663">
        <v>45068.520000000004</v>
      </c>
      <c r="N1034" s="662">
        <v>21</v>
      </c>
      <c r="O1034" s="745">
        <v>7</v>
      </c>
      <c r="P1034" s="663">
        <v>45068.520000000004</v>
      </c>
      <c r="Q1034" s="678">
        <v>1</v>
      </c>
      <c r="R1034" s="662">
        <v>21</v>
      </c>
      <c r="S1034" s="678">
        <v>1</v>
      </c>
      <c r="T1034" s="745">
        <v>7</v>
      </c>
      <c r="U1034" s="701">
        <v>1</v>
      </c>
    </row>
    <row r="1035" spans="1:21" ht="14.4" customHeight="1" x14ac:dyDescent="0.3">
      <c r="A1035" s="661">
        <v>7</v>
      </c>
      <c r="B1035" s="662" t="s">
        <v>2791</v>
      </c>
      <c r="C1035" s="662" t="s">
        <v>3130</v>
      </c>
      <c r="D1035" s="743" t="s">
        <v>4774</v>
      </c>
      <c r="E1035" s="744" t="s">
        <v>3163</v>
      </c>
      <c r="F1035" s="662" t="s">
        <v>3125</v>
      </c>
      <c r="G1035" s="662" t="s">
        <v>3924</v>
      </c>
      <c r="H1035" s="662" t="s">
        <v>545</v>
      </c>
      <c r="I1035" s="662" t="s">
        <v>4001</v>
      </c>
      <c r="J1035" s="662" t="s">
        <v>3926</v>
      </c>
      <c r="K1035" s="662" t="s">
        <v>4002</v>
      </c>
      <c r="L1035" s="663">
        <v>3690.52</v>
      </c>
      <c r="M1035" s="663">
        <v>118096.64</v>
      </c>
      <c r="N1035" s="662">
        <v>32</v>
      </c>
      <c r="O1035" s="745">
        <v>7.5</v>
      </c>
      <c r="P1035" s="663">
        <v>66429.36</v>
      </c>
      <c r="Q1035" s="678">
        <v>0.5625</v>
      </c>
      <c r="R1035" s="662">
        <v>18</v>
      </c>
      <c r="S1035" s="678">
        <v>0.5625</v>
      </c>
      <c r="T1035" s="745">
        <v>6</v>
      </c>
      <c r="U1035" s="701">
        <v>0.8</v>
      </c>
    </row>
    <row r="1036" spans="1:21" ht="14.4" customHeight="1" x14ac:dyDescent="0.3">
      <c r="A1036" s="661">
        <v>7</v>
      </c>
      <c r="B1036" s="662" t="s">
        <v>2791</v>
      </c>
      <c r="C1036" s="662" t="s">
        <v>3130</v>
      </c>
      <c r="D1036" s="743" t="s">
        <v>4774</v>
      </c>
      <c r="E1036" s="744" t="s">
        <v>3163</v>
      </c>
      <c r="F1036" s="662" t="s">
        <v>3125</v>
      </c>
      <c r="G1036" s="662" t="s">
        <v>3924</v>
      </c>
      <c r="H1036" s="662" t="s">
        <v>545</v>
      </c>
      <c r="I1036" s="662" t="s">
        <v>4518</v>
      </c>
      <c r="J1036" s="662" t="s">
        <v>3926</v>
      </c>
      <c r="K1036" s="662" t="s">
        <v>4519</v>
      </c>
      <c r="L1036" s="663">
        <v>0</v>
      </c>
      <c r="M1036" s="663">
        <v>0</v>
      </c>
      <c r="N1036" s="662">
        <v>2</v>
      </c>
      <c r="O1036" s="745">
        <v>1</v>
      </c>
      <c r="P1036" s="663">
        <v>0</v>
      </c>
      <c r="Q1036" s="678"/>
      <c r="R1036" s="662">
        <v>2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7</v>
      </c>
      <c r="B1037" s="662" t="s">
        <v>2791</v>
      </c>
      <c r="C1037" s="662" t="s">
        <v>3130</v>
      </c>
      <c r="D1037" s="743" t="s">
        <v>4774</v>
      </c>
      <c r="E1037" s="744" t="s">
        <v>3163</v>
      </c>
      <c r="F1037" s="662" t="s">
        <v>3125</v>
      </c>
      <c r="G1037" s="662" t="s">
        <v>4520</v>
      </c>
      <c r="H1037" s="662" t="s">
        <v>545</v>
      </c>
      <c r="I1037" s="662" t="s">
        <v>4521</v>
      </c>
      <c r="J1037" s="662" t="s">
        <v>4522</v>
      </c>
      <c r="K1037" s="662" t="s">
        <v>4523</v>
      </c>
      <c r="L1037" s="663">
        <v>0</v>
      </c>
      <c r="M1037" s="663">
        <v>0</v>
      </c>
      <c r="N1037" s="662">
        <v>2</v>
      </c>
      <c r="O1037" s="745">
        <v>0.5</v>
      </c>
      <c r="P1037" s="663">
        <v>0</v>
      </c>
      <c r="Q1037" s="678"/>
      <c r="R1037" s="662">
        <v>2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7</v>
      </c>
      <c r="B1038" s="662" t="s">
        <v>2791</v>
      </c>
      <c r="C1038" s="662" t="s">
        <v>3130</v>
      </c>
      <c r="D1038" s="743" t="s">
        <v>4774</v>
      </c>
      <c r="E1038" s="744" t="s">
        <v>3163</v>
      </c>
      <c r="F1038" s="662" t="s">
        <v>3125</v>
      </c>
      <c r="G1038" s="662" t="s">
        <v>3231</v>
      </c>
      <c r="H1038" s="662" t="s">
        <v>545</v>
      </c>
      <c r="I1038" s="662" t="s">
        <v>1785</v>
      </c>
      <c r="J1038" s="662" t="s">
        <v>1786</v>
      </c>
      <c r="K1038" s="662" t="s">
        <v>3232</v>
      </c>
      <c r="L1038" s="663">
        <v>108.44</v>
      </c>
      <c r="M1038" s="663">
        <v>1301.2800000000002</v>
      </c>
      <c r="N1038" s="662">
        <v>12</v>
      </c>
      <c r="O1038" s="745">
        <v>3</v>
      </c>
      <c r="P1038" s="663">
        <v>216.88</v>
      </c>
      <c r="Q1038" s="678">
        <v>0.16666666666666663</v>
      </c>
      <c r="R1038" s="662">
        <v>2</v>
      </c>
      <c r="S1038" s="678">
        <v>0.16666666666666666</v>
      </c>
      <c r="T1038" s="745">
        <v>1</v>
      </c>
      <c r="U1038" s="701">
        <v>0.33333333333333331</v>
      </c>
    </row>
    <row r="1039" spans="1:21" ht="14.4" customHeight="1" x14ac:dyDescent="0.3">
      <c r="A1039" s="661">
        <v>7</v>
      </c>
      <c r="B1039" s="662" t="s">
        <v>2791</v>
      </c>
      <c r="C1039" s="662" t="s">
        <v>3130</v>
      </c>
      <c r="D1039" s="743" t="s">
        <v>4774</v>
      </c>
      <c r="E1039" s="744" t="s">
        <v>3163</v>
      </c>
      <c r="F1039" s="662" t="s">
        <v>3125</v>
      </c>
      <c r="G1039" s="662" t="s">
        <v>3293</v>
      </c>
      <c r="H1039" s="662" t="s">
        <v>545</v>
      </c>
      <c r="I1039" s="662" t="s">
        <v>3412</v>
      </c>
      <c r="J1039" s="662" t="s">
        <v>3413</v>
      </c>
      <c r="K1039" s="662" t="s">
        <v>3414</v>
      </c>
      <c r="L1039" s="663">
        <v>24.78</v>
      </c>
      <c r="M1039" s="663">
        <v>24.78</v>
      </c>
      <c r="N1039" s="662">
        <v>1</v>
      </c>
      <c r="O1039" s="745">
        <v>1</v>
      </c>
      <c r="P1039" s="663">
        <v>24.78</v>
      </c>
      <c r="Q1039" s="678">
        <v>1</v>
      </c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7</v>
      </c>
      <c r="B1040" s="662" t="s">
        <v>2791</v>
      </c>
      <c r="C1040" s="662" t="s">
        <v>3130</v>
      </c>
      <c r="D1040" s="743" t="s">
        <v>4774</v>
      </c>
      <c r="E1040" s="744" t="s">
        <v>3163</v>
      </c>
      <c r="F1040" s="662" t="s">
        <v>3125</v>
      </c>
      <c r="G1040" s="662" t="s">
        <v>3928</v>
      </c>
      <c r="H1040" s="662" t="s">
        <v>545</v>
      </c>
      <c r="I1040" s="662" t="s">
        <v>3929</v>
      </c>
      <c r="J1040" s="662" t="s">
        <v>3930</v>
      </c>
      <c r="K1040" s="662" t="s">
        <v>3931</v>
      </c>
      <c r="L1040" s="663">
        <v>597.88</v>
      </c>
      <c r="M1040" s="663">
        <v>1195.76</v>
      </c>
      <c r="N1040" s="662">
        <v>2</v>
      </c>
      <c r="O1040" s="745">
        <v>1</v>
      </c>
      <c r="P1040" s="663">
        <v>1195.76</v>
      </c>
      <c r="Q1040" s="678">
        <v>1</v>
      </c>
      <c r="R1040" s="662">
        <v>2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7</v>
      </c>
      <c r="B1041" s="662" t="s">
        <v>2791</v>
      </c>
      <c r="C1041" s="662" t="s">
        <v>3130</v>
      </c>
      <c r="D1041" s="743" t="s">
        <v>4774</v>
      </c>
      <c r="E1041" s="744" t="s">
        <v>3163</v>
      </c>
      <c r="F1041" s="662" t="s">
        <v>3125</v>
      </c>
      <c r="G1041" s="662" t="s">
        <v>3928</v>
      </c>
      <c r="H1041" s="662" t="s">
        <v>545</v>
      </c>
      <c r="I1041" s="662" t="s">
        <v>4194</v>
      </c>
      <c r="J1041" s="662" t="s">
        <v>3930</v>
      </c>
      <c r="K1041" s="662" t="s">
        <v>3934</v>
      </c>
      <c r="L1041" s="663">
        <v>1715.48</v>
      </c>
      <c r="M1041" s="663">
        <v>15439.320000000002</v>
      </c>
      <c r="N1041" s="662">
        <v>9</v>
      </c>
      <c r="O1041" s="745">
        <v>2</v>
      </c>
      <c r="P1041" s="663">
        <v>5146.4400000000005</v>
      </c>
      <c r="Q1041" s="678">
        <v>0.33333333333333331</v>
      </c>
      <c r="R1041" s="662">
        <v>3</v>
      </c>
      <c r="S1041" s="678">
        <v>0.33333333333333331</v>
      </c>
      <c r="T1041" s="745">
        <v>0.5</v>
      </c>
      <c r="U1041" s="701">
        <v>0.25</v>
      </c>
    </row>
    <row r="1042" spans="1:21" ht="14.4" customHeight="1" x14ac:dyDescent="0.3">
      <c r="A1042" s="661">
        <v>7</v>
      </c>
      <c r="B1042" s="662" t="s">
        <v>2791</v>
      </c>
      <c r="C1042" s="662" t="s">
        <v>3130</v>
      </c>
      <c r="D1042" s="743" t="s">
        <v>4774</v>
      </c>
      <c r="E1042" s="744" t="s">
        <v>3163</v>
      </c>
      <c r="F1042" s="662" t="s">
        <v>3125</v>
      </c>
      <c r="G1042" s="662" t="s">
        <v>3928</v>
      </c>
      <c r="H1042" s="662" t="s">
        <v>545</v>
      </c>
      <c r="I1042" s="662" t="s">
        <v>4194</v>
      </c>
      <c r="J1042" s="662" t="s">
        <v>3930</v>
      </c>
      <c r="K1042" s="662" t="s">
        <v>3934</v>
      </c>
      <c r="L1042" s="663">
        <v>1195.75</v>
      </c>
      <c r="M1042" s="663">
        <v>34676.75</v>
      </c>
      <c r="N1042" s="662">
        <v>29</v>
      </c>
      <c r="O1042" s="745">
        <v>7.5</v>
      </c>
      <c r="P1042" s="663">
        <v>10761.75</v>
      </c>
      <c r="Q1042" s="678">
        <v>0.31034482758620691</v>
      </c>
      <c r="R1042" s="662">
        <v>9</v>
      </c>
      <c r="S1042" s="678">
        <v>0.31034482758620691</v>
      </c>
      <c r="T1042" s="745">
        <v>2</v>
      </c>
      <c r="U1042" s="701">
        <v>0.26666666666666666</v>
      </c>
    </row>
    <row r="1043" spans="1:21" ht="14.4" customHeight="1" x14ac:dyDescent="0.3">
      <c r="A1043" s="661">
        <v>7</v>
      </c>
      <c r="B1043" s="662" t="s">
        <v>2791</v>
      </c>
      <c r="C1043" s="662" t="s">
        <v>3130</v>
      </c>
      <c r="D1043" s="743" t="s">
        <v>4774</v>
      </c>
      <c r="E1043" s="744" t="s">
        <v>3163</v>
      </c>
      <c r="F1043" s="662" t="s">
        <v>3125</v>
      </c>
      <c r="G1043" s="662" t="s">
        <v>3928</v>
      </c>
      <c r="H1043" s="662" t="s">
        <v>545</v>
      </c>
      <c r="I1043" s="662" t="s">
        <v>4199</v>
      </c>
      <c r="J1043" s="662" t="s">
        <v>3930</v>
      </c>
      <c r="K1043" s="662" t="s">
        <v>4200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7</v>
      </c>
      <c r="B1044" s="662" t="s">
        <v>2791</v>
      </c>
      <c r="C1044" s="662" t="s">
        <v>3130</v>
      </c>
      <c r="D1044" s="743" t="s">
        <v>4774</v>
      </c>
      <c r="E1044" s="744" t="s">
        <v>3163</v>
      </c>
      <c r="F1044" s="662" t="s">
        <v>3125</v>
      </c>
      <c r="G1044" s="662" t="s">
        <v>3928</v>
      </c>
      <c r="H1044" s="662" t="s">
        <v>545</v>
      </c>
      <c r="I1044" s="662" t="s">
        <v>4447</v>
      </c>
      <c r="J1044" s="662" t="s">
        <v>4222</v>
      </c>
      <c r="K1044" s="662" t="s">
        <v>4448</v>
      </c>
      <c r="L1044" s="663">
        <v>0</v>
      </c>
      <c r="M1044" s="663">
        <v>0</v>
      </c>
      <c r="N1044" s="662">
        <v>3</v>
      </c>
      <c r="O1044" s="745">
        <v>1</v>
      </c>
      <c r="P1044" s="663">
        <v>0</v>
      </c>
      <c r="Q1044" s="678"/>
      <c r="R1044" s="662">
        <v>3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7</v>
      </c>
      <c r="B1045" s="662" t="s">
        <v>2791</v>
      </c>
      <c r="C1045" s="662" t="s">
        <v>3130</v>
      </c>
      <c r="D1045" s="743" t="s">
        <v>4774</v>
      </c>
      <c r="E1045" s="744" t="s">
        <v>3163</v>
      </c>
      <c r="F1045" s="662" t="s">
        <v>3125</v>
      </c>
      <c r="G1045" s="662" t="s">
        <v>3928</v>
      </c>
      <c r="H1045" s="662" t="s">
        <v>545</v>
      </c>
      <c r="I1045" s="662" t="s">
        <v>4340</v>
      </c>
      <c r="J1045" s="662" t="s">
        <v>4222</v>
      </c>
      <c r="K1045" s="662" t="s">
        <v>3934</v>
      </c>
      <c r="L1045" s="663">
        <v>1715.4</v>
      </c>
      <c r="M1045" s="663">
        <v>5146.2000000000007</v>
      </c>
      <c r="N1045" s="662">
        <v>3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7</v>
      </c>
      <c r="B1046" s="662" t="s">
        <v>2791</v>
      </c>
      <c r="C1046" s="662" t="s">
        <v>3130</v>
      </c>
      <c r="D1046" s="743" t="s">
        <v>4774</v>
      </c>
      <c r="E1046" s="744" t="s">
        <v>3163</v>
      </c>
      <c r="F1046" s="662" t="s">
        <v>3125</v>
      </c>
      <c r="G1046" s="662" t="s">
        <v>3928</v>
      </c>
      <c r="H1046" s="662" t="s">
        <v>545</v>
      </c>
      <c r="I1046" s="662" t="s">
        <v>4524</v>
      </c>
      <c r="J1046" s="662" t="s">
        <v>4525</v>
      </c>
      <c r="K1046" s="662" t="s">
        <v>3934</v>
      </c>
      <c r="L1046" s="663">
        <v>0</v>
      </c>
      <c r="M1046" s="663">
        <v>0</v>
      </c>
      <c r="N1046" s="662">
        <v>3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7</v>
      </c>
      <c r="B1047" s="662" t="s">
        <v>2791</v>
      </c>
      <c r="C1047" s="662" t="s">
        <v>3130</v>
      </c>
      <c r="D1047" s="743" t="s">
        <v>4774</v>
      </c>
      <c r="E1047" s="744" t="s">
        <v>3163</v>
      </c>
      <c r="F1047" s="662" t="s">
        <v>3125</v>
      </c>
      <c r="G1047" s="662" t="s">
        <v>3928</v>
      </c>
      <c r="H1047" s="662" t="s">
        <v>545</v>
      </c>
      <c r="I1047" s="662" t="s">
        <v>3932</v>
      </c>
      <c r="J1047" s="662" t="s">
        <v>3933</v>
      </c>
      <c r="K1047" s="662" t="s">
        <v>3934</v>
      </c>
      <c r="L1047" s="663">
        <v>1715.48</v>
      </c>
      <c r="M1047" s="663">
        <v>5146.4400000000005</v>
      </c>
      <c r="N1047" s="662">
        <v>3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7</v>
      </c>
      <c r="B1048" s="662" t="s">
        <v>2791</v>
      </c>
      <c r="C1048" s="662" t="s">
        <v>3130</v>
      </c>
      <c r="D1048" s="743" t="s">
        <v>4774</v>
      </c>
      <c r="E1048" s="744" t="s">
        <v>3163</v>
      </c>
      <c r="F1048" s="662" t="s">
        <v>3125</v>
      </c>
      <c r="G1048" s="662" t="s">
        <v>3928</v>
      </c>
      <c r="H1048" s="662" t="s">
        <v>545</v>
      </c>
      <c r="I1048" s="662" t="s">
        <v>4218</v>
      </c>
      <c r="J1048" s="662" t="s">
        <v>3933</v>
      </c>
      <c r="K1048" s="662" t="s">
        <v>3931</v>
      </c>
      <c r="L1048" s="663">
        <v>1286.19</v>
      </c>
      <c r="M1048" s="663">
        <v>1286.19</v>
      </c>
      <c r="N1048" s="662">
        <v>1</v>
      </c>
      <c r="O1048" s="745">
        <v>1</v>
      </c>
      <c r="P1048" s="663">
        <v>1286.19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7</v>
      </c>
      <c r="B1049" s="662" t="s">
        <v>2791</v>
      </c>
      <c r="C1049" s="662" t="s">
        <v>3130</v>
      </c>
      <c r="D1049" s="743" t="s">
        <v>4774</v>
      </c>
      <c r="E1049" s="744" t="s">
        <v>3163</v>
      </c>
      <c r="F1049" s="662" t="s">
        <v>3125</v>
      </c>
      <c r="G1049" s="662" t="s">
        <v>3385</v>
      </c>
      <c r="H1049" s="662" t="s">
        <v>545</v>
      </c>
      <c r="I1049" s="662" t="s">
        <v>858</v>
      </c>
      <c r="J1049" s="662" t="s">
        <v>3386</v>
      </c>
      <c r="K1049" s="662" t="s">
        <v>3387</v>
      </c>
      <c r="L1049" s="663">
        <v>0</v>
      </c>
      <c r="M1049" s="663">
        <v>0</v>
      </c>
      <c r="N1049" s="662">
        <v>24</v>
      </c>
      <c r="O1049" s="745">
        <v>4.5</v>
      </c>
      <c r="P1049" s="663">
        <v>0</v>
      </c>
      <c r="Q1049" s="678"/>
      <c r="R1049" s="662">
        <v>6</v>
      </c>
      <c r="S1049" s="678">
        <v>0.25</v>
      </c>
      <c r="T1049" s="745">
        <v>1.5</v>
      </c>
      <c r="U1049" s="701">
        <v>0.33333333333333331</v>
      </c>
    </row>
    <row r="1050" spans="1:21" ht="14.4" customHeight="1" x14ac:dyDescent="0.3">
      <c r="A1050" s="661">
        <v>7</v>
      </c>
      <c r="B1050" s="662" t="s">
        <v>2791</v>
      </c>
      <c r="C1050" s="662" t="s">
        <v>3130</v>
      </c>
      <c r="D1050" s="743" t="s">
        <v>4774</v>
      </c>
      <c r="E1050" s="744" t="s">
        <v>3163</v>
      </c>
      <c r="F1050" s="662" t="s">
        <v>3125</v>
      </c>
      <c r="G1050" s="662" t="s">
        <v>3935</v>
      </c>
      <c r="H1050" s="662" t="s">
        <v>545</v>
      </c>
      <c r="I1050" s="662" t="s">
        <v>4243</v>
      </c>
      <c r="J1050" s="662" t="s">
        <v>3937</v>
      </c>
      <c r="K1050" s="662" t="s">
        <v>4244</v>
      </c>
      <c r="L1050" s="663">
        <v>583.70000000000005</v>
      </c>
      <c r="M1050" s="663">
        <v>7588.1</v>
      </c>
      <c r="N1050" s="662">
        <v>13</v>
      </c>
      <c r="O1050" s="745">
        <v>5</v>
      </c>
      <c r="P1050" s="663">
        <v>2334.8000000000002</v>
      </c>
      <c r="Q1050" s="678">
        <v>0.30769230769230771</v>
      </c>
      <c r="R1050" s="662">
        <v>4</v>
      </c>
      <c r="S1050" s="678">
        <v>0.30769230769230771</v>
      </c>
      <c r="T1050" s="745">
        <v>2</v>
      </c>
      <c r="U1050" s="701">
        <v>0.4</v>
      </c>
    </row>
    <row r="1051" spans="1:21" ht="14.4" customHeight="1" x14ac:dyDescent="0.3">
      <c r="A1051" s="661">
        <v>7</v>
      </c>
      <c r="B1051" s="662" t="s">
        <v>2791</v>
      </c>
      <c r="C1051" s="662" t="s">
        <v>3130</v>
      </c>
      <c r="D1051" s="743" t="s">
        <v>4774</v>
      </c>
      <c r="E1051" s="744" t="s">
        <v>3163</v>
      </c>
      <c r="F1051" s="662" t="s">
        <v>3125</v>
      </c>
      <c r="G1051" s="662" t="s">
        <v>3935</v>
      </c>
      <c r="H1051" s="662" t="s">
        <v>545</v>
      </c>
      <c r="I1051" s="662" t="s">
        <v>3936</v>
      </c>
      <c r="J1051" s="662" t="s">
        <v>3937</v>
      </c>
      <c r="K1051" s="662" t="s">
        <v>3938</v>
      </c>
      <c r="L1051" s="663">
        <v>908.53</v>
      </c>
      <c r="M1051" s="663">
        <v>15445.010000000004</v>
      </c>
      <c r="N1051" s="662">
        <v>17</v>
      </c>
      <c r="O1051" s="745">
        <v>8</v>
      </c>
      <c r="P1051" s="663">
        <v>14536.480000000003</v>
      </c>
      <c r="Q1051" s="678">
        <v>0.94117647058823528</v>
      </c>
      <c r="R1051" s="662">
        <v>16</v>
      </c>
      <c r="S1051" s="678">
        <v>0.94117647058823528</v>
      </c>
      <c r="T1051" s="745">
        <v>7</v>
      </c>
      <c r="U1051" s="701">
        <v>0.875</v>
      </c>
    </row>
    <row r="1052" spans="1:21" ht="14.4" customHeight="1" x14ac:dyDescent="0.3">
      <c r="A1052" s="661">
        <v>7</v>
      </c>
      <c r="B1052" s="662" t="s">
        <v>2791</v>
      </c>
      <c r="C1052" s="662" t="s">
        <v>3130</v>
      </c>
      <c r="D1052" s="743" t="s">
        <v>4774</v>
      </c>
      <c r="E1052" s="744" t="s">
        <v>3163</v>
      </c>
      <c r="F1052" s="662" t="s">
        <v>3125</v>
      </c>
      <c r="G1052" s="662" t="s">
        <v>3935</v>
      </c>
      <c r="H1052" s="662" t="s">
        <v>545</v>
      </c>
      <c r="I1052" s="662" t="s">
        <v>4526</v>
      </c>
      <c r="J1052" s="662" t="s">
        <v>3937</v>
      </c>
      <c r="K1052" s="662" t="s">
        <v>4527</v>
      </c>
      <c r="L1052" s="663">
        <v>1677.3</v>
      </c>
      <c r="M1052" s="663">
        <v>5031.8999999999996</v>
      </c>
      <c r="N1052" s="662">
        <v>3</v>
      </c>
      <c r="O1052" s="745">
        <v>1</v>
      </c>
      <c r="P1052" s="663">
        <v>5031.8999999999996</v>
      </c>
      <c r="Q1052" s="678">
        <v>1</v>
      </c>
      <c r="R1052" s="662">
        <v>3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7</v>
      </c>
      <c r="B1053" s="662" t="s">
        <v>2791</v>
      </c>
      <c r="C1053" s="662" t="s">
        <v>3130</v>
      </c>
      <c r="D1053" s="743" t="s">
        <v>4774</v>
      </c>
      <c r="E1053" s="744" t="s">
        <v>3163</v>
      </c>
      <c r="F1053" s="662" t="s">
        <v>3125</v>
      </c>
      <c r="G1053" s="662" t="s">
        <v>3935</v>
      </c>
      <c r="H1053" s="662" t="s">
        <v>545</v>
      </c>
      <c r="I1053" s="662" t="s">
        <v>4245</v>
      </c>
      <c r="J1053" s="662" t="s">
        <v>3937</v>
      </c>
      <c r="K1053" s="662" t="s">
        <v>4246</v>
      </c>
      <c r="L1053" s="663">
        <v>1257.97</v>
      </c>
      <c r="M1053" s="663">
        <v>16353.609999999997</v>
      </c>
      <c r="N1053" s="662">
        <v>13</v>
      </c>
      <c r="O1053" s="745">
        <v>6</v>
      </c>
      <c r="P1053" s="663">
        <v>16353.609999999997</v>
      </c>
      <c r="Q1053" s="678">
        <v>1</v>
      </c>
      <c r="R1053" s="662">
        <v>13</v>
      </c>
      <c r="S1053" s="678">
        <v>1</v>
      </c>
      <c r="T1053" s="745">
        <v>6</v>
      </c>
      <c r="U1053" s="701">
        <v>1</v>
      </c>
    </row>
    <row r="1054" spans="1:21" ht="14.4" customHeight="1" x14ac:dyDescent="0.3">
      <c r="A1054" s="661">
        <v>7</v>
      </c>
      <c r="B1054" s="662" t="s">
        <v>2791</v>
      </c>
      <c r="C1054" s="662" t="s">
        <v>3130</v>
      </c>
      <c r="D1054" s="743" t="s">
        <v>4774</v>
      </c>
      <c r="E1054" s="744" t="s">
        <v>3163</v>
      </c>
      <c r="F1054" s="662" t="s">
        <v>3125</v>
      </c>
      <c r="G1054" s="662" t="s">
        <v>3935</v>
      </c>
      <c r="H1054" s="662" t="s">
        <v>545</v>
      </c>
      <c r="I1054" s="662" t="s">
        <v>4456</v>
      </c>
      <c r="J1054" s="662" t="s">
        <v>4250</v>
      </c>
      <c r="K1054" s="662" t="s">
        <v>4457</v>
      </c>
      <c r="L1054" s="663">
        <v>0</v>
      </c>
      <c r="M1054" s="663">
        <v>0</v>
      </c>
      <c r="N1054" s="662">
        <v>2</v>
      </c>
      <c r="O1054" s="745">
        <v>1</v>
      </c>
      <c r="P1054" s="663">
        <v>0</v>
      </c>
      <c r="Q1054" s="678"/>
      <c r="R1054" s="662">
        <v>2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7</v>
      </c>
      <c r="B1055" s="662" t="s">
        <v>2791</v>
      </c>
      <c r="C1055" s="662" t="s">
        <v>3130</v>
      </c>
      <c r="D1055" s="743" t="s">
        <v>4774</v>
      </c>
      <c r="E1055" s="744" t="s">
        <v>3163</v>
      </c>
      <c r="F1055" s="662" t="s">
        <v>3125</v>
      </c>
      <c r="G1055" s="662" t="s">
        <v>3935</v>
      </c>
      <c r="H1055" s="662" t="s">
        <v>545</v>
      </c>
      <c r="I1055" s="662" t="s">
        <v>4528</v>
      </c>
      <c r="J1055" s="662" t="s">
        <v>3937</v>
      </c>
      <c r="K1055" s="662" t="s">
        <v>3732</v>
      </c>
      <c r="L1055" s="663">
        <v>0</v>
      </c>
      <c r="M1055" s="663">
        <v>0</v>
      </c>
      <c r="N1055" s="662">
        <v>6</v>
      </c>
      <c r="O1055" s="745">
        <v>2</v>
      </c>
      <c r="P1055" s="663">
        <v>0</v>
      </c>
      <c r="Q1055" s="678"/>
      <c r="R1055" s="662">
        <v>6</v>
      </c>
      <c r="S1055" s="678">
        <v>1</v>
      </c>
      <c r="T1055" s="745">
        <v>2</v>
      </c>
      <c r="U1055" s="701">
        <v>1</v>
      </c>
    </row>
    <row r="1056" spans="1:21" ht="14.4" customHeight="1" x14ac:dyDescent="0.3">
      <c r="A1056" s="661">
        <v>7</v>
      </c>
      <c r="B1056" s="662" t="s">
        <v>2791</v>
      </c>
      <c r="C1056" s="662" t="s">
        <v>3130</v>
      </c>
      <c r="D1056" s="743" t="s">
        <v>4774</v>
      </c>
      <c r="E1056" s="744" t="s">
        <v>3163</v>
      </c>
      <c r="F1056" s="662" t="s">
        <v>3125</v>
      </c>
      <c r="G1056" s="662" t="s">
        <v>3935</v>
      </c>
      <c r="H1056" s="662" t="s">
        <v>545</v>
      </c>
      <c r="I1056" s="662" t="s">
        <v>4249</v>
      </c>
      <c r="J1056" s="662" t="s">
        <v>4250</v>
      </c>
      <c r="K1056" s="662" t="s">
        <v>4251</v>
      </c>
      <c r="L1056" s="663">
        <v>151.43</v>
      </c>
      <c r="M1056" s="663">
        <v>454.29</v>
      </c>
      <c r="N1056" s="662">
        <v>3</v>
      </c>
      <c r="O1056" s="745">
        <v>1</v>
      </c>
      <c r="P1056" s="663">
        <v>454.29</v>
      </c>
      <c r="Q1056" s="678">
        <v>1</v>
      </c>
      <c r="R1056" s="662">
        <v>3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7</v>
      </c>
      <c r="B1057" s="662" t="s">
        <v>2791</v>
      </c>
      <c r="C1057" s="662" t="s">
        <v>3130</v>
      </c>
      <c r="D1057" s="743" t="s">
        <v>4774</v>
      </c>
      <c r="E1057" s="744" t="s">
        <v>3163</v>
      </c>
      <c r="F1057" s="662" t="s">
        <v>3125</v>
      </c>
      <c r="G1057" s="662" t="s">
        <v>3935</v>
      </c>
      <c r="H1057" s="662" t="s">
        <v>545</v>
      </c>
      <c r="I1057" s="662" t="s">
        <v>4252</v>
      </c>
      <c r="J1057" s="662" t="s">
        <v>3937</v>
      </c>
      <c r="K1057" s="662" t="s">
        <v>4253</v>
      </c>
      <c r="L1057" s="663">
        <v>0</v>
      </c>
      <c r="M1057" s="663">
        <v>0</v>
      </c>
      <c r="N1057" s="662">
        <v>8</v>
      </c>
      <c r="O1057" s="745">
        <v>3</v>
      </c>
      <c r="P1057" s="663">
        <v>0</v>
      </c>
      <c r="Q1057" s="678"/>
      <c r="R1057" s="662">
        <v>5</v>
      </c>
      <c r="S1057" s="678">
        <v>0.625</v>
      </c>
      <c r="T1057" s="745">
        <v>2</v>
      </c>
      <c r="U1057" s="701">
        <v>0.66666666666666663</v>
      </c>
    </row>
    <row r="1058" spans="1:21" ht="14.4" customHeight="1" x14ac:dyDescent="0.3">
      <c r="A1058" s="661">
        <v>7</v>
      </c>
      <c r="B1058" s="662" t="s">
        <v>2791</v>
      </c>
      <c r="C1058" s="662" t="s">
        <v>3130</v>
      </c>
      <c r="D1058" s="743" t="s">
        <v>4774</v>
      </c>
      <c r="E1058" s="744" t="s">
        <v>3163</v>
      </c>
      <c r="F1058" s="662" t="s">
        <v>3125</v>
      </c>
      <c r="G1058" s="662" t="s">
        <v>3935</v>
      </c>
      <c r="H1058" s="662" t="s">
        <v>545</v>
      </c>
      <c r="I1058" s="662" t="s">
        <v>4343</v>
      </c>
      <c r="J1058" s="662" t="s">
        <v>4250</v>
      </c>
      <c r="K1058" s="662" t="s">
        <v>3701</v>
      </c>
      <c r="L1058" s="663">
        <v>0</v>
      </c>
      <c r="M1058" s="663">
        <v>0</v>
      </c>
      <c r="N1058" s="662">
        <v>3</v>
      </c>
      <c r="O1058" s="745">
        <v>1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7</v>
      </c>
      <c r="B1059" s="662" t="s">
        <v>2791</v>
      </c>
      <c r="C1059" s="662" t="s">
        <v>3130</v>
      </c>
      <c r="D1059" s="743" t="s">
        <v>4774</v>
      </c>
      <c r="E1059" s="744" t="s">
        <v>3163</v>
      </c>
      <c r="F1059" s="662" t="s">
        <v>3125</v>
      </c>
      <c r="G1059" s="662" t="s">
        <v>3935</v>
      </c>
      <c r="H1059" s="662" t="s">
        <v>545</v>
      </c>
      <c r="I1059" s="662" t="s">
        <v>4254</v>
      </c>
      <c r="J1059" s="662" t="s">
        <v>3937</v>
      </c>
      <c r="K1059" s="662" t="s">
        <v>4255</v>
      </c>
      <c r="L1059" s="663">
        <v>0</v>
      </c>
      <c r="M1059" s="663">
        <v>0</v>
      </c>
      <c r="N1059" s="662">
        <v>2</v>
      </c>
      <c r="O1059" s="745">
        <v>2</v>
      </c>
      <c r="P1059" s="663">
        <v>0</v>
      </c>
      <c r="Q1059" s="678"/>
      <c r="R1059" s="662">
        <v>2</v>
      </c>
      <c r="S1059" s="678">
        <v>1</v>
      </c>
      <c r="T1059" s="745">
        <v>2</v>
      </c>
      <c r="U1059" s="701">
        <v>1</v>
      </c>
    </row>
    <row r="1060" spans="1:21" ht="14.4" customHeight="1" x14ac:dyDescent="0.3">
      <c r="A1060" s="661">
        <v>7</v>
      </c>
      <c r="B1060" s="662" t="s">
        <v>2791</v>
      </c>
      <c r="C1060" s="662" t="s">
        <v>3130</v>
      </c>
      <c r="D1060" s="743" t="s">
        <v>4774</v>
      </c>
      <c r="E1060" s="744" t="s">
        <v>3163</v>
      </c>
      <c r="F1060" s="662" t="s">
        <v>3125</v>
      </c>
      <c r="G1060" s="662" t="s">
        <v>3935</v>
      </c>
      <c r="H1060" s="662" t="s">
        <v>545</v>
      </c>
      <c r="I1060" s="662" t="s">
        <v>4529</v>
      </c>
      <c r="J1060" s="662" t="s">
        <v>3937</v>
      </c>
      <c r="K1060" s="662" t="s">
        <v>3735</v>
      </c>
      <c r="L1060" s="663">
        <v>0</v>
      </c>
      <c r="M1060" s="663">
        <v>0</v>
      </c>
      <c r="N1060" s="662">
        <v>4</v>
      </c>
      <c r="O1060" s="745">
        <v>2</v>
      </c>
      <c r="P1060" s="663">
        <v>0</v>
      </c>
      <c r="Q1060" s="678"/>
      <c r="R1060" s="662">
        <v>4</v>
      </c>
      <c r="S1060" s="678">
        <v>1</v>
      </c>
      <c r="T1060" s="745">
        <v>2</v>
      </c>
      <c r="U1060" s="701">
        <v>1</v>
      </c>
    </row>
    <row r="1061" spans="1:21" ht="14.4" customHeight="1" x14ac:dyDescent="0.3">
      <c r="A1061" s="661">
        <v>7</v>
      </c>
      <c r="B1061" s="662" t="s">
        <v>2791</v>
      </c>
      <c r="C1061" s="662" t="s">
        <v>3130</v>
      </c>
      <c r="D1061" s="743" t="s">
        <v>4774</v>
      </c>
      <c r="E1061" s="744" t="s">
        <v>3163</v>
      </c>
      <c r="F1061" s="662" t="s">
        <v>3125</v>
      </c>
      <c r="G1061" s="662" t="s">
        <v>3935</v>
      </c>
      <c r="H1061" s="662" t="s">
        <v>545</v>
      </c>
      <c r="I1061" s="662" t="s">
        <v>4256</v>
      </c>
      <c r="J1061" s="662" t="s">
        <v>3937</v>
      </c>
      <c r="K1061" s="662" t="s">
        <v>4257</v>
      </c>
      <c r="L1061" s="663">
        <v>0</v>
      </c>
      <c r="M1061" s="663">
        <v>0</v>
      </c>
      <c r="N1061" s="662">
        <v>2</v>
      </c>
      <c r="O1061" s="745">
        <v>2</v>
      </c>
      <c r="P1061" s="663">
        <v>0</v>
      </c>
      <c r="Q1061" s="678"/>
      <c r="R1061" s="662">
        <v>2</v>
      </c>
      <c r="S1061" s="678">
        <v>1</v>
      </c>
      <c r="T1061" s="745">
        <v>2</v>
      </c>
      <c r="U1061" s="701">
        <v>1</v>
      </c>
    </row>
    <row r="1062" spans="1:21" ht="14.4" customHeight="1" x14ac:dyDescent="0.3">
      <c r="A1062" s="661">
        <v>7</v>
      </c>
      <c r="B1062" s="662" t="s">
        <v>2791</v>
      </c>
      <c r="C1062" s="662" t="s">
        <v>3130</v>
      </c>
      <c r="D1062" s="743" t="s">
        <v>4774</v>
      </c>
      <c r="E1062" s="744" t="s">
        <v>3163</v>
      </c>
      <c r="F1062" s="662" t="s">
        <v>3125</v>
      </c>
      <c r="G1062" s="662" t="s">
        <v>3935</v>
      </c>
      <c r="H1062" s="662" t="s">
        <v>545</v>
      </c>
      <c r="I1062" s="662" t="s">
        <v>4530</v>
      </c>
      <c r="J1062" s="662" t="s">
        <v>3937</v>
      </c>
      <c r="K1062" s="662" t="s">
        <v>4531</v>
      </c>
      <c r="L1062" s="663">
        <v>0</v>
      </c>
      <c r="M1062" s="663">
        <v>0</v>
      </c>
      <c r="N1062" s="662">
        <v>4</v>
      </c>
      <c r="O1062" s="745">
        <v>2</v>
      </c>
      <c r="P1062" s="663">
        <v>0</v>
      </c>
      <c r="Q1062" s="678"/>
      <c r="R1062" s="662">
        <v>1</v>
      </c>
      <c r="S1062" s="678">
        <v>0.25</v>
      </c>
      <c r="T1062" s="745">
        <v>1</v>
      </c>
      <c r="U1062" s="701">
        <v>0.5</v>
      </c>
    </row>
    <row r="1063" spans="1:21" ht="14.4" customHeight="1" x14ac:dyDescent="0.3">
      <c r="A1063" s="661">
        <v>7</v>
      </c>
      <c r="B1063" s="662" t="s">
        <v>2791</v>
      </c>
      <c r="C1063" s="662" t="s">
        <v>3130</v>
      </c>
      <c r="D1063" s="743" t="s">
        <v>4774</v>
      </c>
      <c r="E1063" s="744" t="s">
        <v>3163</v>
      </c>
      <c r="F1063" s="662" t="s">
        <v>3125</v>
      </c>
      <c r="G1063" s="662" t="s">
        <v>3935</v>
      </c>
      <c r="H1063" s="662" t="s">
        <v>545</v>
      </c>
      <c r="I1063" s="662" t="s">
        <v>4258</v>
      </c>
      <c r="J1063" s="662" t="s">
        <v>3937</v>
      </c>
      <c r="K1063" s="662" t="s">
        <v>4259</v>
      </c>
      <c r="L1063" s="663">
        <v>0</v>
      </c>
      <c r="M1063" s="663">
        <v>0</v>
      </c>
      <c r="N1063" s="662">
        <v>3</v>
      </c>
      <c r="O1063" s="745">
        <v>1</v>
      </c>
      <c r="P1063" s="663">
        <v>0</v>
      </c>
      <c r="Q1063" s="678"/>
      <c r="R1063" s="662">
        <v>3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7</v>
      </c>
      <c r="B1064" s="662" t="s">
        <v>2791</v>
      </c>
      <c r="C1064" s="662" t="s">
        <v>3130</v>
      </c>
      <c r="D1064" s="743" t="s">
        <v>4774</v>
      </c>
      <c r="E1064" s="744" t="s">
        <v>3163</v>
      </c>
      <c r="F1064" s="662" t="s">
        <v>3125</v>
      </c>
      <c r="G1064" s="662" t="s">
        <v>3935</v>
      </c>
      <c r="H1064" s="662" t="s">
        <v>545</v>
      </c>
      <c r="I1064" s="662" t="s">
        <v>4260</v>
      </c>
      <c r="J1064" s="662" t="s">
        <v>4250</v>
      </c>
      <c r="K1064" s="662" t="s">
        <v>4261</v>
      </c>
      <c r="L1064" s="663">
        <v>0</v>
      </c>
      <c r="M1064" s="663">
        <v>0</v>
      </c>
      <c r="N1064" s="662">
        <v>4</v>
      </c>
      <c r="O1064" s="745">
        <v>2</v>
      </c>
      <c r="P1064" s="663">
        <v>0</v>
      </c>
      <c r="Q1064" s="678"/>
      <c r="R1064" s="662">
        <v>1</v>
      </c>
      <c r="S1064" s="678">
        <v>0.25</v>
      </c>
      <c r="T1064" s="745">
        <v>1</v>
      </c>
      <c r="U1064" s="701">
        <v>0.5</v>
      </c>
    </row>
    <row r="1065" spans="1:21" ht="14.4" customHeight="1" x14ac:dyDescent="0.3">
      <c r="A1065" s="661">
        <v>7</v>
      </c>
      <c r="B1065" s="662" t="s">
        <v>2791</v>
      </c>
      <c r="C1065" s="662" t="s">
        <v>3130</v>
      </c>
      <c r="D1065" s="743" t="s">
        <v>4774</v>
      </c>
      <c r="E1065" s="744" t="s">
        <v>3163</v>
      </c>
      <c r="F1065" s="662" t="s">
        <v>3125</v>
      </c>
      <c r="G1065" s="662" t="s">
        <v>3729</v>
      </c>
      <c r="H1065" s="662" t="s">
        <v>545</v>
      </c>
      <c r="I1065" s="662" t="s">
        <v>846</v>
      </c>
      <c r="J1065" s="662" t="s">
        <v>847</v>
      </c>
      <c r="K1065" s="662" t="s">
        <v>3489</v>
      </c>
      <c r="L1065" s="663">
        <v>122.73</v>
      </c>
      <c r="M1065" s="663">
        <v>368.19</v>
      </c>
      <c r="N1065" s="662">
        <v>3</v>
      </c>
      <c r="O1065" s="745">
        <v>1</v>
      </c>
      <c r="P1065" s="663">
        <v>368.19</v>
      </c>
      <c r="Q1065" s="678">
        <v>1</v>
      </c>
      <c r="R1065" s="662">
        <v>3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7</v>
      </c>
      <c r="B1066" s="662" t="s">
        <v>2791</v>
      </c>
      <c r="C1066" s="662" t="s">
        <v>3130</v>
      </c>
      <c r="D1066" s="743" t="s">
        <v>4774</v>
      </c>
      <c r="E1066" s="744" t="s">
        <v>3163</v>
      </c>
      <c r="F1066" s="662" t="s">
        <v>3125</v>
      </c>
      <c r="G1066" s="662" t="s">
        <v>3434</v>
      </c>
      <c r="H1066" s="662" t="s">
        <v>545</v>
      </c>
      <c r="I1066" s="662" t="s">
        <v>3730</v>
      </c>
      <c r="J1066" s="662" t="s">
        <v>3731</v>
      </c>
      <c r="K1066" s="662" t="s">
        <v>3732</v>
      </c>
      <c r="L1066" s="663">
        <v>140.94999999999999</v>
      </c>
      <c r="M1066" s="663">
        <v>7047.5</v>
      </c>
      <c r="N1066" s="662">
        <v>50</v>
      </c>
      <c r="O1066" s="745">
        <v>6</v>
      </c>
      <c r="P1066" s="663">
        <v>3382.7999999999997</v>
      </c>
      <c r="Q1066" s="678">
        <v>0.48</v>
      </c>
      <c r="R1066" s="662">
        <v>24</v>
      </c>
      <c r="S1066" s="678">
        <v>0.48</v>
      </c>
      <c r="T1066" s="745">
        <v>2.5</v>
      </c>
      <c r="U1066" s="701">
        <v>0.41666666666666669</v>
      </c>
    </row>
    <row r="1067" spans="1:21" ht="14.4" customHeight="1" x14ac:dyDescent="0.3">
      <c r="A1067" s="661">
        <v>7</v>
      </c>
      <c r="B1067" s="662" t="s">
        <v>2791</v>
      </c>
      <c r="C1067" s="662" t="s">
        <v>3130</v>
      </c>
      <c r="D1067" s="743" t="s">
        <v>4774</v>
      </c>
      <c r="E1067" s="744" t="s">
        <v>3163</v>
      </c>
      <c r="F1067" s="662" t="s">
        <v>3125</v>
      </c>
      <c r="G1067" s="662" t="s">
        <v>3434</v>
      </c>
      <c r="H1067" s="662" t="s">
        <v>545</v>
      </c>
      <c r="I1067" s="662" t="s">
        <v>3435</v>
      </c>
      <c r="J1067" s="662" t="s">
        <v>3436</v>
      </c>
      <c r="K1067" s="662" t="s">
        <v>3437</v>
      </c>
      <c r="L1067" s="663">
        <v>187.92</v>
      </c>
      <c r="M1067" s="663">
        <v>7516.7999999999993</v>
      </c>
      <c r="N1067" s="662">
        <v>40</v>
      </c>
      <c r="O1067" s="745">
        <v>3</v>
      </c>
      <c r="P1067" s="663">
        <v>3382.56</v>
      </c>
      <c r="Q1067" s="678">
        <v>0.45</v>
      </c>
      <c r="R1067" s="662">
        <v>18</v>
      </c>
      <c r="S1067" s="678">
        <v>0.45</v>
      </c>
      <c r="T1067" s="745">
        <v>1</v>
      </c>
      <c r="U1067" s="701">
        <v>0.33333333333333331</v>
      </c>
    </row>
    <row r="1068" spans="1:21" ht="14.4" customHeight="1" x14ac:dyDescent="0.3">
      <c r="A1068" s="661">
        <v>7</v>
      </c>
      <c r="B1068" s="662" t="s">
        <v>2791</v>
      </c>
      <c r="C1068" s="662" t="s">
        <v>3130</v>
      </c>
      <c r="D1068" s="743" t="s">
        <v>4774</v>
      </c>
      <c r="E1068" s="744" t="s">
        <v>3163</v>
      </c>
      <c r="F1068" s="662" t="s">
        <v>3125</v>
      </c>
      <c r="G1068" s="662" t="s">
        <v>3434</v>
      </c>
      <c r="H1068" s="662" t="s">
        <v>545</v>
      </c>
      <c r="I1068" s="662" t="s">
        <v>3733</v>
      </c>
      <c r="J1068" s="662" t="s">
        <v>3734</v>
      </c>
      <c r="K1068" s="662" t="s">
        <v>3735</v>
      </c>
      <c r="L1068" s="663">
        <v>93.96</v>
      </c>
      <c r="M1068" s="663">
        <v>1879.1999999999998</v>
      </c>
      <c r="N1068" s="662">
        <v>20</v>
      </c>
      <c r="O1068" s="745">
        <v>4.5</v>
      </c>
      <c r="P1068" s="663">
        <v>657.71999999999991</v>
      </c>
      <c r="Q1068" s="678">
        <v>0.35</v>
      </c>
      <c r="R1068" s="662">
        <v>7</v>
      </c>
      <c r="S1068" s="678">
        <v>0.35</v>
      </c>
      <c r="T1068" s="745">
        <v>3</v>
      </c>
      <c r="U1068" s="701">
        <v>0.66666666666666663</v>
      </c>
    </row>
    <row r="1069" spans="1:21" ht="14.4" customHeight="1" x14ac:dyDescent="0.3">
      <c r="A1069" s="661">
        <v>7</v>
      </c>
      <c r="B1069" s="662" t="s">
        <v>2791</v>
      </c>
      <c r="C1069" s="662" t="s">
        <v>3130</v>
      </c>
      <c r="D1069" s="743" t="s">
        <v>4774</v>
      </c>
      <c r="E1069" s="744" t="s">
        <v>3163</v>
      </c>
      <c r="F1069" s="662" t="s">
        <v>3125</v>
      </c>
      <c r="G1069" s="662" t="s">
        <v>3434</v>
      </c>
      <c r="H1069" s="662" t="s">
        <v>545</v>
      </c>
      <c r="I1069" s="662" t="s">
        <v>4272</v>
      </c>
      <c r="J1069" s="662" t="s">
        <v>3734</v>
      </c>
      <c r="K1069" s="662" t="s">
        <v>3381</v>
      </c>
      <c r="L1069" s="663">
        <v>156.61000000000001</v>
      </c>
      <c r="M1069" s="663">
        <v>3602.03</v>
      </c>
      <c r="N1069" s="662">
        <v>23</v>
      </c>
      <c r="O1069" s="745">
        <v>3</v>
      </c>
      <c r="P1069" s="663">
        <v>2505.7600000000002</v>
      </c>
      <c r="Q1069" s="678">
        <v>0.69565217391304346</v>
      </c>
      <c r="R1069" s="662">
        <v>16</v>
      </c>
      <c r="S1069" s="678">
        <v>0.69565217391304346</v>
      </c>
      <c r="T1069" s="745">
        <v>1.5</v>
      </c>
      <c r="U1069" s="701">
        <v>0.5</v>
      </c>
    </row>
    <row r="1070" spans="1:21" ht="14.4" customHeight="1" x14ac:dyDescent="0.3">
      <c r="A1070" s="661">
        <v>7</v>
      </c>
      <c r="B1070" s="662" t="s">
        <v>2791</v>
      </c>
      <c r="C1070" s="662" t="s">
        <v>3130</v>
      </c>
      <c r="D1070" s="743" t="s">
        <v>4774</v>
      </c>
      <c r="E1070" s="744" t="s">
        <v>3163</v>
      </c>
      <c r="F1070" s="662" t="s">
        <v>3125</v>
      </c>
      <c r="G1070" s="662" t="s">
        <v>3434</v>
      </c>
      <c r="H1070" s="662" t="s">
        <v>545</v>
      </c>
      <c r="I1070" s="662" t="s">
        <v>4273</v>
      </c>
      <c r="J1070" s="662" t="s">
        <v>4274</v>
      </c>
      <c r="K1070" s="662" t="s">
        <v>4275</v>
      </c>
      <c r="L1070" s="663">
        <v>300.68</v>
      </c>
      <c r="M1070" s="663">
        <v>2405.44</v>
      </c>
      <c r="N1070" s="662">
        <v>8</v>
      </c>
      <c r="O1070" s="745">
        <v>4</v>
      </c>
      <c r="P1070" s="663">
        <v>1503.4</v>
      </c>
      <c r="Q1070" s="678">
        <v>0.625</v>
      </c>
      <c r="R1070" s="662">
        <v>5</v>
      </c>
      <c r="S1070" s="678">
        <v>0.625</v>
      </c>
      <c r="T1070" s="745">
        <v>2</v>
      </c>
      <c r="U1070" s="701">
        <v>0.5</v>
      </c>
    </row>
    <row r="1071" spans="1:21" ht="14.4" customHeight="1" x14ac:dyDescent="0.3">
      <c r="A1071" s="661">
        <v>7</v>
      </c>
      <c r="B1071" s="662" t="s">
        <v>2791</v>
      </c>
      <c r="C1071" s="662" t="s">
        <v>3130</v>
      </c>
      <c r="D1071" s="743" t="s">
        <v>4774</v>
      </c>
      <c r="E1071" s="744" t="s">
        <v>3163</v>
      </c>
      <c r="F1071" s="662" t="s">
        <v>3125</v>
      </c>
      <c r="G1071" s="662" t="s">
        <v>3434</v>
      </c>
      <c r="H1071" s="662" t="s">
        <v>545</v>
      </c>
      <c r="I1071" s="662" t="s">
        <v>4532</v>
      </c>
      <c r="J1071" s="662" t="s">
        <v>4533</v>
      </c>
      <c r="K1071" s="662" t="s">
        <v>3735</v>
      </c>
      <c r="L1071" s="663">
        <v>93.96</v>
      </c>
      <c r="M1071" s="663">
        <v>751.68</v>
      </c>
      <c r="N1071" s="662">
        <v>8</v>
      </c>
      <c r="O1071" s="745">
        <v>1</v>
      </c>
      <c r="P1071" s="663">
        <v>187.92</v>
      </c>
      <c r="Q1071" s="678">
        <v>0.25</v>
      </c>
      <c r="R1071" s="662">
        <v>2</v>
      </c>
      <c r="S1071" s="678">
        <v>0.25</v>
      </c>
      <c r="T1071" s="745">
        <v>0.5</v>
      </c>
      <c r="U1071" s="701">
        <v>0.5</v>
      </c>
    </row>
    <row r="1072" spans="1:21" ht="14.4" customHeight="1" x14ac:dyDescent="0.3">
      <c r="A1072" s="661">
        <v>7</v>
      </c>
      <c r="B1072" s="662" t="s">
        <v>2791</v>
      </c>
      <c r="C1072" s="662" t="s">
        <v>3130</v>
      </c>
      <c r="D1072" s="743" t="s">
        <v>4774</v>
      </c>
      <c r="E1072" s="744" t="s">
        <v>3163</v>
      </c>
      <c r="F1072" s="662" t="s">
        <v>3125</v>
      </c>
      <c r="G1072" s="662" t="s">
        <v>3434</v>
      </c>
      <c r="H1072" s="662" t="s">
        <v>545</v>
      </c>
      <c r="I1072" s="662" t="s">
        <v>4458</v>
      </c>
      <c r="J1072" s="662" t="s">
        <v>4345</v>
      </c>
      <c r="K1072" s="662" t="s">
        <v>3735</v>
      </c>
      <c r="L1072" s="663">
        <v>0</v>
      </c>
      <c r="M1072" s="663">
        <v>0</v>
      </c>
      <c r="N1072" s="662">
        <v>37</v>
      </c>
      <c r="O1072" s="745">
        <v>8.5</v>
      </c>
      <c r="P1072" s="663">
        <v>0</v>
      </c>
      <c r="Q1072" s="678"/>
      <c r="R1072" s="662">
        <v>25</v>
      </c>
      <c r="S1072" s="678">
        <v>0.67567567567567566</v>
      </c>
      <c r="T1072" s="745">
        <v>4</v>
      </c>
      <c r="U1072" s="701">
        <v>0.47058823529411764</v>
      </c>
    </row>
    <row r="1073" spans="1:21" ht="14.4" customHeight="1" x14ac:dyDescent="0.3">
      <c r="A1073" s="661">
        <v>7</v>
      </c>
      <c r="B1073" s="662" t="s">
        <v>2791</v>
      </c>
      <c r="C1073" s="662" t="s">
        <v>3130</v>
      </c>
      <c r="D1073" s="743" t="s">
        <v>4774</v>
      </c>
      <c r="E1073" s="744" t="s">
        <v>3163</v>
      </c>
      <c r="F1073" s="662" t="s">
        <v>3125</v>
      </c>
      <c r="G1073" s="662" t="s">
        <v>3434</v>
      </c>
      <c r="H1073" s="662" t="s">
        <v>545</v>
      </c>
      <c r="I1073" s="662" t="s">
        <v>4534</v>
      </c>
      <c r="J1073" s="662" t="s">
        <v>4535</v>
      </c>
      <c r="K1073" s="662" t="s">
        <v>3938</v>
      </c>
      <c r="L1073" s="663">
        <v>187.92</v>
      </c>
      <c r="M1073" s="663">
        <v>375.84</v>
      </c>
      <c r="N1073" s="662">
        <v>2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7</v>
      </c>
      <c r="B1074" s="662" t="s">
        <v>2791</v>
      </c>
      <c r="C1074" s="662" t="s">
        <v>3130</v>
      </c>
      <c r="D1074" s="743" t="s">
        <v>4774</v>
      </c>
      <c r="E1074" s="744" t="s">
        <v>3163</v>
      </c>
      <c r="F1074" s="662" t="s">
        <v>3125</v>
      </c>
      <c r="G1074" s="662" t="s">
        <v>3434</v>
      </c>
      <c r="H1074" s="662" t="s">
        <v>545</v>
      </c>
      <c r="I1074" s="662" t="s">
        <v>4344</v>
      </c>
      <c r="J1074" s="662" t="s">
        <v>4345</v>
      </c>
      <c r="K1074" s="662" t="s">
        <v>3381</v>
      </c>
      <c r="L1074" s="663">
        <v>156.61000000000001</v>
      </c>
      <c r="M1074" s="663">
        <v>3602.0300000000007</v>
      </c>
      <c r="N1074" s="662">
        <v>23</v>
      </c>
      <c r="O1074" s="745">
        <v>4.5</v>
      </c>
      <c r="P1074" s="663">
        <v>1252.8800000000001</v>
      </c>
      <c r="Q1074" s="678">
        <v>0.34782608695652173</v>
      </c>
      <c r="R1074" s="662">
        <v>8</v>
      </c>
      <c r="S1074" s="678">
        <v>0.34782608695652173</v>
      </c>
      <c r="T1074" s="745">
        <v>2</v>
      </c>
      <c r="U1074" s="701">
        <v>0.44444444444444442</v>
      </c>
    </row>
    <row r="1075" spans="1:21" ht="14.4" customHeight="1" x14ac:dyDescent="0.3">
      <c r="A1075" s="661">
        <v>7</v>
      </c>
      <c r="B1075" s="662" t="s">
        <v>2791</v>
      </c>
      <c r="C1075" s="662" t="s">
        <v>3130</v>
      </c>
      <c r="D1075" s="743" t="s">
        <v>4774</v>
      </c>
      <c r="E1075" s="744" t="s">
        <v>3163</v>
      </c>
      <c r="F1075" s="662" t="s">
        <v>3125</v>
      </c>
      <c r="G1075" s="662" t="s">
        <v>3434</v>
      </c>
      <c r="H1075" s="662" t="s">
        <v>545</v>
      </c>
      <c r="I1075" s="662" t="s">
        <v>4536</v>
      </c>
      <c r="J1075" s="662" t="s">
        <v>4345</v>
      </c>
      <c r="K1075" s="662" t="s">
        <v>4537</v>
      </c>
      <c r="L1075" s="663">
        <v>0</v>
      </c>
      <c r="M1075" s="663">
        <v>0</v>
      </c>
      <c r="N1075" s="662">
        <v>6</v>
      </c>
      <c r="O1075" s="745">
        <v>0.5</v>
      </c>
      <c r="P1075" s="663"/>
      <c r="Q1075" s="678"/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7</v>
      </c>
      <c r="B1076" s="662" t="s">
        <v>2791</v>
      </c>
      <c r="C1076" s="662" t="s">
        <v>3130</v>
      </c>
      <c r="D1076" s="743" t="s">
        <v>4774</v>
      </c>
      <c r="E1076" s="744" t="s">
        <v>3163</v>
      </c>
      <c r="F1076" s="662" t="s">
        <v>3125</v>
      </c>
      <c r="G1076" s="662" t="s">
        <v>3434</v>
      </c>
      <c r="H1076" s="662" t="s">
        <v>545</v>
      </c>
      <c r="I1076" s="662" t="s">
        <v>4538</v>
      </c>
      <c r="J1076" s="662" t="s">
        <v>4539</v>
      </c>
      <c r="K1076" s="662" t="s">
        <v>4527</v>
      </c>
      <c r="L1076" s="663">
        <v>0</v>
      </c>
      <c r="M1076" s="663">
        <v>0</v>
      </c>
      <c r="N1076" s="662">
        <v>2</v>
      </c>
      <c r="O1076" s="745">
        <v>0.5</v>
      </c>
      <c r="P1076" s="663"/>
      <c r="Q1076" s="678"/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7</v>
      </c>
      <c r="B1077" s="662" t="s">
        <v>2791</v>
      </c>
      <c r="C1077" s="662" t="s">
        <v>3130</v>
      </c>
      <c r="D1077" s="743" t="s">
        <v>4774</v>
      </c>
      <c r="E1077" s="744" t="s">
        <v>3163</v>
      </c>
      <c r="F1077" s="662" t="s">
        <v>3125</v>
      </c>
      <c r="G1077" s="662" t="s">
        <v>3434</v>
      </c>
      <c r="H1077" s="662" t="s">
        <v>545</v>
      </c>
      <c r="I1077" s="662" t="s">
        <v>4540</v>
      </c>
      <c r="J1077" s="662" t="s">
        <v>4533</v>
      </c>
      <c r="K1077" s="662" t="s">
        <v>3735</v>
      </c>
      <c r="L1077" s="663">
        <v>93.96</v>
      </c>
      <c r="M1077" s="663">
        <v>187.92</v>
      </c>
      <c r="N1077" s="662">
        <v>2</v>
      </c>
      <c r="O1077" s="745">
        <v>0.5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7</v>
      </c>
      <c r="B1078" s="662" t="s">
        <v>2791</v>
      </c>
      <c r="C1078" s="662" t="s">
        <v>3130</v>
      </c>
      <c r="D1078" s="743" t="s">
        <v>4774</v>
      </c>
      <c r="E1078" s="744" t="s">
        <v>3163</v>
      </c>
      <c r="F1078" s="662" t="s">
        <v>3125</v>
      </c>
      <c r="G1078" s="662" t="s">
        <v>3304</v>
      </c>
      <c r="H1078" s="662" t="s">
        <v>545</v>
      </c>
      <c r="I1078" s="662" t="s">
        <v>4541</v>
      </c>
      <c r="J1078" s="662" t="s">
        <v>3309</v>
      </c>
      <c r="K1078" s="662" t="s">
        <v>4298</v>
      </c>
      <c r="L1078" s="663">
        <v>0</v>
      </c>
      <c r="M1078" s="663">
        <v>0</v>
      </c>
      <c r="N1078" s="662">
        <v>2</v>
      </c>
      <c r="O1078" s="745">
        <v>1</v>
      </c>
      <c r="P1078" s="663"/>
      <c r="Q1078" s="678"/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7</v>
      </c>
      <c r="B1079" s="662" t="s">
        <v>2791</v>
      </c>
      <c r="C1079" s="662" t="s">
        <v>3130</v>
      </c>
      <c r="D1079" s="743" t="s">
        <v>4774</v>
      </c>
      <c r="E1079" s="744" t="s">
        <v>3163</v>
      </c>
      <c r="F1079" s="662" t="s">
        <v>3125</v>
      </c>
      <c r="G1079" s="662" t="s">
        <v>3304</v>
      </c>
      <c r="H1079" s="662" t="s">
        <v>545</v>
      </c>
      <c r="I1079" s="662" t="s">
        <v>3305</v>
      </c>
      <c r="J1079" s="662" t="s">
        <v>3306</v>
      </c>
      <c r="K1079" s="662" t="s">
        <v>3307</v>
      </c>
      <c r="L1079" s="663">
        <v>50.32</v>
      </c>
      <c r="M1079" s="663">
        <v>1710.8800000000006</v>
      </c>
      <c r="N1079" s="662">
        <v>34</v>
      </c>
      <c r="O1079" s="745">
        <v>9.5</v>
      </c>
      <c r="P1079" s="663">
        <v>1559.9200000000005</v>
      </c>
      <c r="Q1079" s="678">
        <v>0.91176470588235292</v>
      </c>
      <c r="R1079" s="662">
        <v>31</v>
      </c>
      <c r="S1079" s="678">
        <v>0.91176470588235292</v>
      </c>
      <c r="T1079" s="745">
        <v>9</v>
      </c>
      <c r="U1079" s="701">
        <v>0.94736842105263153</v>
      </c>
    </row>
    <row r="1080" spans="1:21" ht="14.4" customHeight="1" x14ac:dyDescent="0.3">
      <c r="A1080" s="661">
        <v>7</v>
      </c>
      <c r="B1080" s="662" t="s">
        <v>2791</v>
      </c>
      <c r="C1080" s="662" t="s">
        <v>3130</v>
      </c>
      <c r="D1080" s="743" t="s">
        <v>4774</v>
      </c>
      <c r="E1080" s="744" t="s">
        <v>3163</v>
      </c>
      <c r="F1080" s="662" t="s">
        <v>3125</v>
      </c>
      <c r="G1080" s="662" t="s">
        <v>3304</v>
      </c>
      <c r="H1080" s="662" t="s">
        <v>545</v>
      </c>
      <c r="I1080" s="662" t="s">
        <v>4288</v>
      </c>
      <c r="J1080" s="662" t="s">
        <v>3306</v>
      </c>
      <c r="K1080" s="662" t="s">
        <v>4289</v>
      </c>
      <c r="L1080" s="663">
        <v>100.62</v>
      </c>
      <c r="M1080" s="663">
        <v>7848.3600000000006</v>
      </c>
      <c r="N1080" s="662">
        <v>78</v>
      </c>
      <c r="O1080" s="745">
        <v>18</v>
      </c>
      <c r="P1080" s="663">
        <v>4527.9000000000005</v>
      </c>
      <c r="Q1080" s="678">
        <v>0.57692307692307698</v>
      </c>
      <c r="R1080" s="662">
        <v>45</v>
      </c>
      <c r="S1080" s="678">
        <v>0.57692307692307687</v>
      </c>
      <c r="T1080" s="745">
        <v>11.25</v>
      </c>
      <c r="U1080" s="701">
        <v>0.625</v>
      </c>
    </row>
    <row r="1081" spans="1:21" ht="14.4" customHeight="1" x14ac:dyDescent="0.3">
      <c r="A1081" s="661">
        <v>7</v>
      </c>
      <c r="B1081" s="662" t="s">
        <v>2791</v>
      </c>
      <c r="C1081" s="662" t="s">
        <v>3130</v>
      </c>
      <c r="D1081" s="743" t="s">
        <v>4774</v>
      </c>
      <c r="E1081" s="744" t="s">
        <v>3163</v>
      </c>
      <c r="F1081" s="662" t="s">
        <v>3125</v>
      </c>
      <c r="G1081" s="662" t="s">
        <v>3304</v>
      </c>
      <c r="H1081" s="662" t="s">
        <v>545</v>
      </c>
      <c r="I1081" s="662" t="s">
        <v>3308</v>
      </c>
      <c r="J1081" s="662" t="s">
        <v>3309</v>
      </c>
      <c r="K1081" s="662" t="s">
        <v>3310</v>
      </c>
      <c r="L1081" s="663">
        <v>99.94</v>
      </c>
      <c r="M1081" s="663">
        <v>699.57999999999993</v>
      </c>
      <c r="N1081" s="662">
        <v>7</v>
      </c>
      <c r="O1081" s="745">
        <v>1.5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7</v>
      </c>
      <c r="B1082" s="662" t="s">
        <v>2791</v>
      </c>
      <c r="C1082" s="662" t="s">
        <v>3130</v>
      </c>
      <c r="D1082" s="743" t="s">
        <v>4774</v>
      </c>
      <c r="E1082" s="744" t="s">
        <v>3163</v>
      </c>
      <c r="F1082" s="662" t="s">
        <v>3125</v>
      </c>
      <c r="G1082" s="662" t="s">
        <v>3304</v>
      </c>
      <c r="H1082" s="662" t="s">
        <v>545</v>
      </c>
      <c r="I1082" s="662" t="s">
        <v>3311</v>
      </c>
      <c r="J1082" s="662" t="s">
        <v>3309</v>
      </c>
      <c r="K1082" s="662" t="s">
        <v>3312</v>
      </c>
      <c r="L1082" s="663">
        <v>299.83999999999997</v>
      </c>
      <c r="M1082" s="663">
        <v>1499.1999999999998</v>
      </c>
      <c r="N1082" s="662">
        <v>5</v>
      </c>
      <c r="O1082" s="745">
        <v>1.5</v>
      </c>
      <c r="P1082" s="663">
        <v>899.52</v>
      </c>
      <c r="Q1082" s="678">
        <v>0.60000000000000009</v>
      </c>
      <c r="R1082" s="662">
        <v>3</v>
      </c>
      <c r="S1082" s="678">
        <v>0.6</v>
      </c>
      <c r="T1082" s="745">
        <v>1</v>
      </c>
      <c r="U1082" s="701">
        <v>0.66666666666666663</v>
      </c>
    </row>
    <row r="1083" spans="1:21" ht="14.4" customHeight="1" x14ac:dyDescent="0.3">
      <c r="A1083" s="661">
        <v>7</v>
      </c>
      <c r="B1083" s="662" t="s">
        <v>2791</v>
      </c>
      <c r="C1083" s="662" t="s">
        <v>3130</v>
      </c>
      <c r="D1083" s="743" t="s">
        <v>4774</v>
      </c>
      <c r="E1083" s="744" t="s">
        <v>3163</v>
      </c>
      <c r="F1083" s="662" t="s">
        <v>3125</v>
      </c>
      <c r="G1083" s="662" t="s">
        <v>3304</v>
      </c>
      <c r="H1083" s="662" t="s">
        <v>545</v>
      </c>
      <c r="I1083" s="662" t="s">
        <v>4009</v>
      </c>
      <c r="J1083" s="662" t="s">
        <v>4010</v>
      </c>
      <c r="K1083" s="662" t="s">
        <v>3307</v>
      </c>
      <c r="L1083" s="663">
        <v>50.32</v>
      </c>
      <c r="M1083" s="663">
        <v>301.92</v>
      </c>
      <c r="N1083" s="662">
        <v>6</v>
      </c>
      <c r="O1083" s="745">
        <v>1</v>
      </c>
      <c r="P1083" s="663">
        <v>301.92</v>
      </c>
      <c r="Q1083" s="678">
        <v>1</v>
      </c>
      <c r="R1083" s="662">
        <v>6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7</v>
      </c>
      <c r="B1084" s="662" t="s">
        <v>2791</v>
      </c>
      <c r="C1084" s="662" t="s">
        <v>3130</v>
      </c>
      <c r="D1084" s="743" t="s">
        <v>4774</v>
      </c>
      <c r="E1084" s="744" t="s">
        <v>3163</v>
      </c>
      <c r="F1084" s="662" t="s">
        <v>3125</v>
      </c>
      <c r="G1084" s="662" t="s">
        <v>3304</v>
      </c>
      <c r="H1084" s="662" t="s">
        <v>545</v>
      </c>
      <c r="I1084" s="662" t="s">
        <v>4290</v>
      </c>
      <c r="J1084" s="662" t="s">
        <v>4010</v>
      </c>
      <c r="K1084" s="662" t="s">
        <v>4291</v>
      </c>
      <c r="L1084" s="663">
        <v>0</v>
      </c>
      <c r="M1084" s="663">
        <v>0</v>
      </c>
      <c r="N1084" s="662">
        <v>1</v>
      </c>
      <c r="O1084" s="745">
        <v>0.5</v>
      </c>
      <c r="P1084" s="663">
        <v>0</v>
      </c>
      <c r="Q1084" s="678"/>
      <c r="R1084" s="662">
        <v>1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7</v>
      </c>
      <c r="B1085" s="662" t="s">
        <v>2791</v>
      </c>
      <c r="C1085" s="662" t="s">
        <v>3130</v>
      </c>
      <c r="D1085" s="743" t="s">
        <v>4774</v>
      </c>
      <c r="E1085" s="744" t="s">
        <v>3163</v>
      </c>
      <c r="F1085" s="662" t="s">
        <v>3125</v>
      </c>
      <c r="G1085" s="662" t="s">
        <v>3304</v>
      </c>
      <c r="H1085" s="662" t="s">
        <v>545</v>
      </c>
      <c r="I1085" s="662" t="s">
        <v>4542</v>
      </c>
      <c r="J1085" s="662" t="s">
        <v>3309</v>
      </c>
      <c r="K1085" s="662" t="s">
        <v>4543</v>
      </c>
      <c r="L1085" s="663">
        <v>0</v>
      </c>
      <c r="M1085" s="663">
        <v>0</v>
      </c>
      <c r="N1085" s="662">
        <v>2</v>
      </c>
      <c r="O1085" s="745">
        <v>0.5</v>
      </c>
      <c r="P1085" s="663"/>
      <c r="Q1085" s="678"/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7</v>
      </c>
      <c r="B1086" s="662" t="s">
        <v>2791</v>
      </c>
      <c r="C1086" s="662" t="s">
        <v>3130</v>
      </c>
      <c r="D1086" s="743" t="s">
        <v>4774</v>
      </c>
      <c r="E1086" s="744" t="s">
        <v>3163</v>
      </c>
      <c r="F1086" s="662" t="s">
        <v>3125</v>
      </c>
      <c r="G1086" s="662" t="s">
        <v>3304</v>
      </c>
      <c r="H1086" s="662" t="s">
        <v>545</v>
      </c>
      <c r="I1086" s="662" t="s">
        <v>3946</v>
      </c>
      <c r="J1086" s="662" t="s">
        <v>3306</v>
      </c>
      <c r="K1086" s="662" t="s">
        <v>3947</v>
      </c>
      <c r="L1086" s="663">
        <v>100.62</v>
      </c>
      <c r="M1086" s="663">
        <v>1509.3000000000002</v>
      </c>
      <c r="N1086" s="662">
        <v>15</v>
      </c>
      <c r="O1086" s="745">
        <v>3.5</v>
      </c>
      <c r="P1086" s="663">
        <v>301.86</v>
      </c>
      <c r="Q1086" s="678">
        <v>0.19999999999999998</v>
      </c>
      <c r="R1086" s="662">
        <v>3</v>
      </c>
      <c r="S1086" s="678">
        <v>0.2</v>
      </c>
      <c r="T1086" s="745">
        <v>0.5</v>
      </c>
      <c r="U1086" s="701">
        <v>0.14285714285714285</v>
      </c>
    </row>
    <row r="1087" spans="1:21" ht="14.4" customHeight="1" x14ac:dyDescent="0.3">
      <c r="A1087" s="661">
        <v>7</v>
      </c>
      <c r="B1087" s="662" t="s">
        <v>2791</v>
      </c>
      <c r="C1087" s="662" t="s">
        <v>3130</v>
      </c>
      <c r="D1087" s="743" t="s">
        <v>4774</v>
      </c>
      <c r="E1087" s="744" t="s">
        <v>3163</v>
      </c>
      <c r="F1087" s="662" t="s">
        <v>3125</v>
      </c>
      <c r="G1087" s="662" t="s">
        <v>3304</v>
      </c>
      <c r="H1087" s="662" t="s">
        <v>545</v>
      </c>
      <c r="I1087" s="662" t="s">
        <v>4459</v>
      </c>
      <c r="J1087" s="662" t="s">
        <v>4460</v>
      </c>
      <c r="K1087" s="662" t="s">
        <v>3307</v>
      </c>
      <c r="L1087" s="663">
        <v>50.32</v>
      </c>
      <c r="M1087" s="663">
        <v>100.64</v>
      </c>
      <c r="N1087" s="662">
        <v>2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7</v>
      </c>
      <c r="B1088" s="662" t="s">
        <v>2791</v>
      </c>
      <c r="C1088" s="662" t="s">
        <v>3130</v>
      </c>
      <c r="D1088" s="743" t="s">
        <v>4774</v>
      </c>
      <c r="E1088" s="744" t="s">
        <v>3163</v>
      </c>
      <c r="F1088" s="662" t="s">
        <v>3125</v>
      </c>
      <c r="G1088" s="662" t="s">
        <v>3304</v>
      </c>
      <c r="H1088" s="662" t="s">
        <v>545</v>
      </c>
      <c r="I1088" s="662" t="s">
        <v>4544</v>
      </c>
      <c r="J1088" s="662" t="s">
        <v>4010</v>
      </c>
      <c r="K1088" s="662" t="s">
        <v>4289</v>
      </c>
      <c r="L1088" s="663">
        <v>0</v>
      </c>
      <c r="M1088" s="663">
        <v>0</v>
      </c>
      <c r="N1088" s="662">
        <v>9</v>
      </c>
      <c r="O1088" s="745">
        <v>4.5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7</v>
      </c>
      <c r="B1089" s="662" t="s">
        <v>2791</v>
      </c>
      <c r="C1089" s="662" t="s">
        <v>3130</v>
      </c>
      <c r="D1089" s="743" t="s">
        <v>4774</v>
      </c>
      <c r="E1089" s="744" t="s">
        <v>3163</v>
      </c>
      <c r="F1089" s="662" t="s">
        <v>3125</v>
      </c>
      <c r="G1089" s="662" t="s">
        <v>3304</v>
      </c>
      <c r="H1089" s="662" t="s">
        <v>545</v>
      </c>
      <c r="I1089" s="662" t="s">
        <v>4545</v>
      </c>
      <c r="J1089" s="662" t="s">
        <v>4460</v>
      </c>
      <c r="K1089" s="662" t="s">
        <v>4289</v>
      </c>
      <c r="L1089" s="663">
        <v>0</v>
      </c>
      <c r="M1089" s="663">
        <v>0</v>
      </c>
      <c r="N1089" s="662">
        <v>1</v>
      </c>
      <c r="O1089" s="745">
        <v>1</v>
      </c>
      <c r="P1089" s="663">
        <v>0</v>
      </c>
      <c r="Q1089" s="678"/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7</v>
      </c>
      <c r="B1090" s="662" t="s">
        <v>2791</v>
      </c>
      <c r="C1090" s="662" t="s">
        <v>3130</v>
      </c>
      <c r="D1090" s="743" t="s">
        <v>4774</v>
      </c>
      <c r="E1090" s="744" t="s">
        <v>3163</v>
      </c>
      <c r="F1090" s="662" t="s">
        <v>3125</v>
      </c>
      <c r="G1090" s="662" t="s">
        <v>3304</v>
      </c>
      <c r="H1090" s="662" t="s">
        <v>545</v>
      </c>
      <c r="I1090" s="662" t="s">
        <v>4013</v>
      </c>
      <c r="J1090" s="662" t="s">
        <v>4014</v>
      </c>
      <c r="K1090" s="662" t="s">
        <v>4015</v>
      </c>
      <c r="L1090" s="663">
        <v>99.94</v>
      </c>
      <c r="M1090" s="663">
        <v>5696.58</v>
      </c>
      <c r="N1090" s="662">
        <v>57</v>
      </c>
      <c r="O1090" s="745">
        <v>13</v>
      </c>
      <c r="P1090" s="663">
        <v>5196.88</v>
      </c>
      <c r="Q1090" s="678">
        <v>0.91228070175438603</v>
      </c>
      <c r="R1090" s="662">
        <v>52</v>
      </c>
      <c r="S1090" s="678">
        <v>0.91228070175438591</v>
      </c>
      <c r="T1090" s="745">
        <v>11</v>
      </c>
      <c r="U1090" s="701">
        <v>0.84615384615384615</v>
      </c>
    </row>
    <row r="1091" spans="1:21" ht="14.4" customHeight="1" x14ac:dyDescent="0.3">
      <c r="A1091" s="661">
        <v>7</v>
      </c>
      <c r="B1091" s="662" t="s">
        <v>2791</v>
      </c>
      <c r="C1091" s="662" t="s">
        <v>3130</v>
      </c>
      <c r="D1091" s="743" t="s">
        <v>4774</v>
      </c>
      <c r="E1091" s="744" t="s">
        <v>3163</v>
      </c>
      <c r="F1091" s="662" t="s">
        <v>3125</v>
      </c>
      <c r="G1091" s="662" t="s">
        <v>3304</v>
      </c>
      <c r="H1091" s="662" t="s">
        <v>545</v>
      </c>
      <c r="I1091" s="662" t="s">
        <v>3313</v>
      </c>
      <c r="J1091" s="662" t="s">
        <v>3309</v>
      </c>
      <c r="K1091" s="662" t="s">
        <v>3314</v>
      </c>
      <c r="L1091" s="663">
        <v>0</v>
      </c>
      <c r="M1091" s="663">
        <v>0</v>
      </c>
      <c r="N1091" s="662">
        <v>1</v>
      </c>
      <c r="O1091" s="745">
        <v>0.5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7</v>
      </c>
      <c r="B1092" s="662" t="s">
        <v>2791</v>
      </c>
      <c r="C1092" s="662" t="s">
        <v>3130</v>
      </c>
      <c r="D1092" s="743" t="s">
        <v>4774</v>
      </c>
      <c r="E1092" s="744" t="s">
        <v>3163</v>
      </c>
      <c r="F1092" s="662" t="s">
        <v>3125</v>
      </c>
      <c r="G1092" s="662" t="s">
        <v>3315</v>
      </c>
      <c r="H1092" s="662" t="s">
        <v>545</v>
      </c>
      <c r="I1092" s="662" t="s">
        <v>3316</v>
      </c>
      <c r="J1092" s="662" t="s">
        <v>3317</v>
      </c>
      <c r="K1092" s="662" t="s">
        <v>3318</v>
      </c>
      <c r="L1092" s="663">
        <v>271.94</v>
      </c>
      <c r="M1092" s="663">
        <v>271.94</v>
      </c>
      <c r="N1092" s="662">
        <v>1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7</v>
      </c>
      <c r="B1093" s="662" t="s">
        <v>2791</v>
      </c>
      <c r="C1093" s="662" t="s">
        <v>3130</v>
      </c>
      <c r="D1093" s="743" t="s">
        <v>4774</v>
      </c>
      <c r="E1093" s="744" t="s">
        <v>3163</v>
      </c>
      <c r="F1093" s="662" t="s">
        <v>3125</v>
      </c>
      <c r="G1093" s="662" t="s">
        <v>3237</v>
      </c>
      <c r="H1093" s="662" t="s">
        <v>545</v>
      </c>
      <c r="I1093" s="662" t="s">
        <v>4546</v>
      </c>
      <c r="J1093" s="662" t="s">
        <v>4547</v>
      </c>
      <c r="K1093" s="662" t="s">
        <v>3321</v>
      </c>
      <c r="L1093" s="663">
        <v>0</v>
      </c>
      <c r="M1093" s="663">
        <v>0</v>
      </c>
      <c r="N1093" s="662">
        <v>1</v>
      </c>
      <c r="O1093" s="745">
        <v>1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7</v>
      </c>
      <c r="B1094" s="662" t="s">
        <v>2791</v>
      </c>
      <c r="C1094" s="662" t="s">
        <v>3130</v>
      </c>
      <c r="D1094" s="743" t="s">
        <v>4774</v>
      </c>
      <c r="E1094" s="744" t="s">
        <v>3163</v>
      </c>
      <c r="F1094" s="662" t="s">
        <v>3125</v>
      </c>
      <c r="G1094" s="662" t="s">
        <v>3237</v>
      </c>
      <c r="H1094" s="662" t="s">
        <v>545</v>
      </c>
      <c r="I1094" s="662" t="s">
        <v>4548</v>
      </c>
      <c r="J1094" s="662" t="s">
        <v>4549</v>
      </c>
      <c r="K1094" s="662" t="s">
        <v>2929</v>
      </c>
      <c r="L1094" s="663">
        <v>0</v>
      </c>
      <c r="M1094" s="663">
        <v>0</v>
      </c>
      <c r="N1094" s="662">
        <v>1</v>
      </c>
      <c r="O1094" s="745">
        <v>0.5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7</v>
      </c>
      <c r="B1095" s="662" t="s">
        <v>2791</v>
      </c>
      <c r="C1095" s="662" t="s">
        <v>3130</v>
      </c>
      <c r="D1095" s="743" t="s">
        <v>4774</v>
      </c>
      <c r="E1095" s="744" t="s">
        <v>3163</v>
      </c>
      <c r="F1095" s="662" t="s">
        <v>3125</v>
      </c>
      <c r="G1095" s="662" t="s">
        <v>3237</v>
      </c>
      <c r="H1095" s="662" t="s">
        <v>545</v>
      </c>
      <c r="I1095" s="662" t="s">
        <v>4550</v>
      </c>
      <c r="J1095" s="662" t="s">
        <v>3320</v>
      </c>
      <c r="K1095" s="662" t="s">
        <v>2929</v>
      </c>
      <c r="L1095" s="663">
        <v>0</v>
      </c>
      <c r="M1095" s="663">
        <v>0</v>
      </c>
      <c r="N1095" s="662">
        <v>3</v>
      </c>
      <c r="O1095" s="745">
        <v>0.5</v>
      </c>
      <c r="P1095" s="663">
        <v>0</v>
      </c>
      <c r="Q1095" s="678"/>
      <c r="R1095" s="662">
        <v>3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7</v>
      </c>
      <c r="B1096" s="662" t="s">
        <v>2791</v>
      </c>
      <c r="C1096" s="662" t="s">
        <v>3130</v>
      </c>
      <c r="D1096" s="743" t="s">
        <v>4774</v>
      </c>
      <c r="E1096" s="744" t="s">
        <v>3163</v>
      </c>
      <c r="F1096" s="662" t="s">
        <v>3125</v>
      </c>
      <c r="G1096" s="662" t="s">
        <v>3237</v>
      </c>
      <c r="H1096" s="662" t="s">
        <v>545</v>
      </c>
      <c r="I1096" s="662" t="s">
        <v>3319</v>
      </c>
      <c r="J1096" s="662" t="s">
        <v>3320</v>
      </c>
      <c r="K1096" s="662" t="s">
        <v>3321</v>
      </c>
      <c r="L1096" s="663">
        <v>0</v>
      </c>
      <c r="M1096" s="663">
        <v>0</v>
      </c>
      <c r="N1096" s="662">
        <v>9</v>
      </c>
      <c r="O1096" s="745">
        <v>6</v>
      </c>
      <c r="P1096" s="663">
        <v>0</v>
      </c>
      <c r="Q1096" s="678"/>
      <c r="R1096" s="662">
        <v>7</v>
      </c>
      <c r="S1096" s="678">
        <v>0.77777777777777779</v>
      </c>
      <c r="T1096" s="745">
        <v>5</v>
      </c>
      <c r="U1096" s="701">
        <v>0.83333333333333337</v>
      </c>
    </row>
    <row r="1097" spans="1:21" ht="14.4" customHeight="1" x14ac:dyDescent="0.3">
      <c r="A1097" s="661">
        <v>7</v>
      </c>
      <c r="B1097" s="662" t="s">
        <v>2791</v>
      </c>
      <c r="C1097" s="662" t="s">
        <v>3130</v>
      </c>
      <c r="D1097" s="743" t="s">
        <v>4774</v>
      </c>
      <c r="E1097" s="744" t="s">
        <v>3163</v>
      </c>
      <c r="F1097" s="662" t="s">
        <v>3125</v>
      </c>
      <c r="G1097" s="662" t="s">
        <v>3237</v>
      </c>
      <c r="H1097" s="662" t="s">
        <v>545</v>
      </c>
      <c r="I1097" s="662" t="s">
        <v>4551</v>
      </c>
      <c r="J1097" s="662" t="s">
        <v>3320</v>
      </c>
      <c r="K1097" s="662" t="s">
        <v>3661</v>
      </c>
      <c r="L1097" s="663">
        <v>0</v>
      </c>
      <c r="M1097" s="663">
        <v>0</v>
      </c>
      <c r="N1097" s="662">
        <v>2</v>
      </c>
      <c r="O1097" s="745">
        <v>2</v>
      </c>
      <c r="P1097" s="663">
        <v>0</v>
      </c>
      <c r="Q1097" s="678"/>
      <c r="R1097" s="662">
        <v>2</v>
      </c>
      <c r="S1097" s="678">
        <v>1</v>
      </c>
      <c r="T1097" s="745">
        <v>2</v>
      </c>
      <c r="U1097" s="701">
        <v>1</v>
      </c>
    </row>
    <row r="1098" spans="1:21" ht="14.4" customHeight="1" x14ac:dyDescent="0.3">
      <c r="A1098" s="661">
        <v>7</v>
      </c>
      <c r="B1098" s="662" t="s">
        <v>2791</v>
      </c>
      <c r="C1098" s="662" t="s">
        <v>3130</v>
      </c>
      <c r="D1098" s="743" t="s">
        <v>4774</v>
      </c>
      <c r="E1098" s="744" t="s">
        <v>3163</v>
      </c>
      <c r="F1098" s="662" t="s">
        <v>3125</v>
      </c>
      <c r="G1098" s="662" t="s">
        <v>3237</v>
      </c>
      <c r="H1098" s="662" t="s">
        <v>545</v>
      </c>
      <c r="I1098" s="662" t="s">
        <v>3652</v>
      </c>
      <c r="J1098" s="662" t="s">
        <v>3653</v>
      </c>
      <c r="K1098" s="662" t="s">
        <v>3321</v>
      </c>
      <c r="L1098" s="663">
        <v>0</v>
      </c>
      <c r="M1098" s="663">
        <v>0</v>
      </c>
      <c r="N1098" s="662">
        <v>2</v>
      </c>
      <c r="O1098" s="745">
        <v>0.5</v>
      </c>
      <c r="P1098" s="663">
        <v>0</v>
      </c>
      <c r="Q1098" s="678"/>
      <c r="R1098" s="662">
        <v>2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7</v>
      </c>
      <c r="B1099" s="662" t="s">
        <v>2791</v>
      </c>
      <c r="C1099" s="662" t="s">
        <v>3130</v>
      </c>
      <c r="D1099" s="743" t="s">
        <v>4774</v>
      </c>
      <c r="E1099" s="744" t="s">
        <v>3163</v>
      </c>
      <c r="F1099" s="662" t="s">
        <v>3125</v>
      </c>
      <c r="G1099" s="662" t="s">
        <v>3237</v>
      </c>
      <c r="H1099" s="662" t="s">
        <v>545</v>
      </c>
      <c r="I1099" s="662" t="s">
        <v>4302</v>
      </c>
      <c r="J1099" s="662" t="s">
        <v>3653</v>
      </c>
      <c r="K1099" s="662" t="s">
        <v>2929</v>
      </c>
      <c r="L1099" s="663">
        <v>0</v>
      </c>
      <c r="M1099" s="663">
        <v>0</v>
      </c>
      <c r="N1099" s="662">
        <v>3</v>
      </c>
      <c r="O1099" s="745">
        <v>0.5</v>
      </c>
      <c r="P1099" s="663">
        <v>0</v>
      </c>
      <c r="Q1099" s="678"/>
      <c r="R1099" s="662">
        <v>3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7</v>
      </c>
      <c r="B1100" s="662" t="s">
        <v>2791</v>
      </c>
      <c r="C1100" s="662" t="s">
        <v>3130</v>
      </c>
      <c r="D1100" s="743" t="s">
        <v>4774</v>
      </c>
      <c r="E1100" s="744" t="s">
        <v>3163</v>
      </c>
      <c r="F1100" s="662" t="s">
        <v>3125</v>
      </c>
      <c r="G1100" s="662" t="s">
        <v>3237</v>
      </c>
      <c r="H1100" s="662" t="s">
        <v>545</v>
      </c>
      <c r="I1100" s="662" t="s">
        <v>4552</v>
      </c>
      <c r="J1100" s="662" t="s">
        <v>4553</v>
      </c>
      <c r="K1100" s="662" t="s">
        <v>3321</v>
      </c>
      <c r="L1100" s="663">
        <v>0</v>
      </c>
      <c r="M1100" s="663">
        <v>0</v>
      </c>
      <c r="N1100" s="662">
        <v>1</v>
      </c>
      <c r="O1100" s="745">
        <v>0.5</v>
      </c>
      <c r="P1100" s="663"/>
      <c r="Q1100" s="678"/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7</v>
      </c>
      <c r="B1101" s="662" t="s">
        <v>2791</v>
      </c>
      <c r="C1101" s="662" t="s">
        <v>3130</v>
      </c>
      <c r="D1101" s="743" t="s">
        <v>4774</v>
      </c>
      <c r="E1101" s="744" t="s">
        <v>3163</v>
      </c>
      <c r="F1101" s="662" t="s">
        <v>3125</v>
      </c>
      <c r="G1101" s="662" t="s">
        <v>3322</v>
      </c>
      <c r="H1101" s="662" t="s">
        <v>635</v>
      </c>
      <c r="I1101" s="662" t="s">
        <v>3323</v>
      </c>
      <c r="J1101" s="662" t="s">
        <v>2893</v>
      </c>
      <c r="K1101" s="662" t="s">
        <v>3324</v>
      </c>
      <c r="L1101" s="663">
        <v>133.94</v>
      </c>
      <c r="M1101" s="663">
        <v>535.76</v>
      </c>
      <c r="N1101" s="662">
        <v>4</v>
      </c>
      <c r="O1101" s="745">
        <v>1.5</v>
      </c>
      <c r="P1101" s="663">
        <v>535.76</v>
      </c>
      <c r="Q1101" s="678">
        <v>1</v>
      </c>
      <c r="R1101" s="662">
        <v>4</v>
      </c>
      <c r="S1101" s="678">
        <v>1</v>
      </c>
      <c r="T1101" s="745">
        <v>1.5</v>
      </c>
      <c r="U1101" s="701">
        <v>1</v>
      </c>
    </row>
    <row r="1102" spans="1:21" ht="14.4" customHeight="1" x14ac:dyDescent="0.3">
      <c r="A1102" s="661">
        <v>7</v>
      </c>
      <c r="B1102" s="662" t="s">
        <v>2791</v>
      </c>
      <c r="C1102" s="662" t="s">
        <v>3130</v>
      </c>
      <c r="D1102" s="743" t="s">
        <v>4774</v>
      </c>
      <c r="E1102" s="744" t="s">
        <v>3167</v>
      </c>
      <c r="F1102" s="662" t="s">
        <v>3125</v>
      </c>
      <c r="G1102" s="662" t="s">
        <v>3698</v>
      </c>
      <c r="H1102" s="662" t="s">
        <v>545</v>
      </c>
      <c r="I1102" s="662" t="s">
        <v>4024</v>
      </c>
      <c r="J1102" s="662" t="s">
        <v>3700</v>
      </c>
      <c r="K1102" s="662" t="s">
        <v>4025</v>
      </c>
      <c r="L1102" s="663">
        <v>32.28</v>
      </c>
      <c r="M1102" s="663">
        <v>32.28</v>
      </c>
      <c r="N1102" s="662">
        <v>1</v>
      </c>
      <c r="O1102" s="745">
        <v>1</v>
      </c>
      <c r="P1102" s="663">
        <v>32.28</v>
      </c>
      <c r="Q1102" s="678">
        <v>1</v>
      </c>
      <c r="R1102" s="662">
        <v>1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7</v>
      </c>
      <c r="B1103" s="662" t="s">
        <v>2791</v>
      </c>
      <c r="C1103" s="662" t="s">
        <v>3130</v>
      </c>
      <c r="D1103" s="743" t="s">
        <v>4774</v>
      </c>
      <c r="E1103" s="744" t="s">
        <v>3167</v>
      </c>
      <c r="F1103" s="662" t="s">
        <v>3125</v>
      </c>
      <c r="G1103" s="662" t="s">
        <v>3698</v>
      </c>
      <c r="H1103" s="662" t="s">
        <v>545</v>
      </c>
      <c r="I1103" s="662" t="s">
        <v>4024</v>
      </c>
      <c r="J1103" s="662" t="s">
        <v>3700</v>
      </c>
      <c r="K1103" s="662" t="s">
        <v>4025</v>
      </c>
      <c r="L1103" s="663">
        <v>24.35</v>
      </c>
      <c r="M1103" s="663">
        <v>219.15</v>
      </c>
      <c r="N1103" s="662">
        <v>9</v>
      </c>
      <c r="O1103" s="745">
        <v>3.5</v>
      </c>
      <c r="P1103" s="663">
        <v>219.15</v>
      </c>
      <c r="Q1103" s="678">
        <v>1</v>
      </c>
      <c r="R1103" s="662">
        <v>9</v>
      </c>
      <c r="S1103" s="678">
        <v>1</v>
      </c>
      <c r="T1103" s="745">
        <v>3.5</v>
      </c>
      <c r="U1103" s="701">
        <v>1</v>
      </c>
    </row>
    <row r="1104" spans="1:21" ht="14.4" customHeight="1" x14ac:dyDescent="0.3">
      <c r="A1104" s="661">
        <v>7</v>
      </c>
      <c r="B1104" s="662" t="s">
        <v>2791</v>
      </c>
      <c r="C1104" s="662" t="s">
        <v>3130</v>
      </c>
      <c r="D1104" s="743" t="s">
        <v>4774</v>
      </c>
      <c r="E1104" s="744" t="s">
        <v>3167</v>
      </c>
      <c r="F1104" s="662" t="s">
        <v>3125</v>
      </c>
      <c r="G1104" s="662" t="s">
        <v>3698</v>
      </c>
      <c r="H1104" s="662" t="s">
        <v>545</v>
      </c>
      <c r="I1104" s="662" t="s">
        <v>3699</v>
      </c>
      <c r="J1104" s="662" t="s">
        <v>3700</v>
      </c>
      <c r="K1104" s="662" t="s">
        <v>3701</v>
      </c>
      <c r="L1104" s="663">
        <v>96.84</v>
      </c>
      <c r="M1104" s="663">
        <v>96.84</v>
      </c>
      <c r="N1104" s="662">
        <v>1</v>
      </c>
      <c r="O1104" s="745">
        <v>0.5</v>
      </c>
      <c r="P1104" s="663">
        <v>96.84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7</v>
      </c>
      <c r="B1105" s="662" t="s">
        <v>2791</v>
      </c>
      <c r="C1105" s="662" t="s">
        <v>3130</v>
      </c>
      <c r="D1105" s="743" t="s">
        <v>4774</v>
      </c>
      <c r="E1105" s="744" t="s">
        <v>3167</v>
      </c>
      <c r="F1105" s="662" t="s">
        <v>3125</v>
      </c>
      <c r="G1105" s="662" t="s">
        <v>3698</v>
      </c>
      <c r="H1105" s="662" t="s">
        <v>545</v>
      </c>
      <c r="I1105" s="662" t="s">
        <v>3699</v>
      </c>
      <c r="J1105" s="662" t="s">
        <v>3700</v>
      </c>
      <c r="K1105" s="662" t="s">
        <v>3701</v>
      </c>
      <c r="L1105" s="663">
        <v>73.069999999999993</v>
      </c>
      <c r="M1105" s="663">
        <v>511.48999999999995</v>
      </c>
      <c r="N1105" s="662">
        <v>7</v>
      </c>
      <c r="O1105" s="745">
        <v>3</v>
      </c>
      <c r="P1105" s="663">
        <v>146.13999999999999</v>
      </c>
      <c r="Q1105" s="678">
        <v>0.2857142857142857</v>
      </c>
      <c r="R1105" s="662">
        <v>2</v>
      </c>
      <c r="S1105" s="678">
        <v>0.2857142857142857</v>
      </c>
      <c r="T1105" s="745">
        <v>1.5</v>
      </c>
      <c r="U1105" s="701">
        <v>0.5</v>
      </c>
    </row>
    <row r="1106" spans="1:21" ht="14.4" customHeight="1" x14ac:dyDescent="0.3">
      <c r="A1106" s="661">
        <v>7</v>
      </c>
      <c r="B1106" s="662" t="s">
        <v>2791</v>
      </c>
      <c r="C1106" s="662" t="s">
        <v>3130</v>
      </c>
      <c r="D1106" s="743" t="s">
        <v>4774</v>
      </c>
      <c r="E1106" s="744" t="s">
        <v>3167</v>
      </c>
      <c r="F1106" s="662" t="s">
        <v>3125</v>
      </c>
      <c r="G1106" s="662" t="s">
        <v>3698</v>
      </c>
      <c r="H1106" s="662" t="s">
        <v>545</v>
      </c>
      <c r="I1106" s="662" t="s">
        <v>4026</v>
      </c>
      <c r="J1106" s="662" t="s">
        <v>4027</v>
      </c>
      <c r="K1106" s="662" t="s">
        <v>4028</v>
      </c>
      <c r="L1106" s="663">
        <v>0</v>
      </c>
      <c r="M1106" s="663">
        <v>0</v>
      </c>
      <c r="N1106" s="662">
        <v>1</v>
      </c>
      <c r="O1106" s="745">
        <v>0.5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7</v>
      </c>
      <c r="B1107" s="662" t="s">
        <v>2791</v>
      </c>
      <c r="C1107" s="662" t="s">
        <v>3130</v>
      </c>
      <c r="D1107" s="743" t="s">
        <v>4774</v>
      </c>
      <c r="E1107" s="744" t="s">
        <v>3167</v>
      </c>
      <c r="F1107" s="662" t="s">
        <v>3125</v>
      </c>
      <c r="G1107" s="662" t="s">
        <v>3698</v>
      </c>
      <c r="H1107" s="662" t="s">
        <v>545</v>
      </c>
      <c r="I1107" s="662" t="s">
        <v>4358</v>
      </c>
      <c r="J1107" s="662" t="s">
        <v>3700</v>
      </c>
      <c r="K1107" s="662" t="s">
        <v>4359</v>
      </c>
      <c r="L1107" s="663">
        <v>0</v>
      </c>
      <c r="M1107" s="663">
        <v>0</v>
      </c>
      <c r="N1107" s="662">
        <v>1</v>
      </c>
      <c r="O1107" s="745">
        <v>1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7</v>
      </c>
      <c r="B1108" s="662" t="s">
        <v>2791</v>
      </c>
      <c r="C1108" s="662" t="s">
        <v>3130</v>
      </c>
      <c r="D1108" s="743" t="s">
        <v>4774</v>
      </c>
      <c r="E1108" s="744" t="s">
        <v>3167</v>
      </c>
      <c r="F1108" s="662" t="s">
        <v>3125</v>
      </c>
      <c r="G1108" s="662" t="s">
        <v>3522</v>
      </c>
      <c r="H1108" s="662" t="s">
        <v>635</v>
      </c>
      <c r="I1108" s="662" t="s">
        <v>4554</v>
      </c>
      <c r="J1108" s="662" t="s">
        <v>2026</v>
      </c>
      <c r="K1108" s="662" t="s">
        <v>4555</v>
      </c>
      <c r="L1108" s="663">
        <v>9.4</v>
      </c>
      <c r="M1108" s="663">
        <v>9.4</v>
      </c>
      <c r="N1108" s="662">
        <v>1</v>
      </c>
      <c r="O1108" s="745">
        <v>0.5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7</v>
      </c>
      <c r="B1109" s="662" t="s">
        <v>2791</v>
      </c>
      <c r="C1109" s="662" t="s">
        <v>3130</v>
      </c>
      <c r="D1109" s="743" t="s">
        <v>4774</v>
      </c>
      <c r="E1109" s="744" t="s">
        <v>3167</v>
      </c>
      <c r="F1109" s="662" t="s">
        <v>3125</v>
      </c>
      <c r="G1109" s="662" t="s">
        <v>3522</v>
      </c>
      <c r="H1109" s="662" t="s">
        <v>545</v>
      </c>
      <c r="I1109" s="662" t="s">
        <v>4556</v>
      </c>
      <c r="J1109" s="662" t="s">
        <v>4557</v>
      </c>
      <c r="K1109" s="662" t="s">
        <v>4558</v>
      </c>
      <c r="L1109" s="663">
        <v>15.67</v>
      </c>
      <c r="M1109" s="663">
        <v>31.34</v>
      </c>
      <c r="N1109" s="662">
        <v>2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7</v>
      </c>
      <c r="B1110" s="662" t="s">
        <v>2791</v>
      </c>
      <c r="C1110" s="662" t="s">
        <v>3130</v>
      </c>
      <c r="D1110" s="743" t="s">
        <v>4774</v>
      </c>
      <c r="E1110" s="744" t="s">
        <v>3167</v>
      </c>
      <c r="F1110" s="662" t="s">
        <v>3125</v>
      </c>
      <c r="G1110" s="662" t="s">
        <v>4303</v>
      </c>
      <c r="H1110" s="662" t="s">
        <v>545</v>
      </c>
      <c r="I1110" s="662" t="s">
        <v>1234</v>
      </c>
      <c r="J1110" s="662" t="s">
        <v>583</v>
      </c>
      <c r="K1110" s="662" t="s">
        <v>4304</v>
      </c>
      <c r="L1110" s="663">
        <v>33.840000000000003</v>
      </c>
      <c r="M1110" s="663">
        <v>33.840000000000003</v>
      </c>
      <c r="N1110" s="662">
        <v>1</v>
      </c>
      <c r="O1110" s="745">
        <v>0.5</v>
      </c>
      <c r="P1110" s="663">
        <v>33.840000000000003</v>
      </c>
      <c r="Q1110" s="678">
        <v>1</v>
      </c>
      <c r="R1110" s="662">
        <v>1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7</v>
      </c>
      <c r="B1111" s="662" t="s">
        <v>2791</v>
      </c>
      <c r="C1111" s="662" t="s">
        <v>3130</v>
      </c>
      <c r="D1111" s="743" t="s">
        <v>4774</v>
      </c>
      <c r="E1111" s="744" t="s">
        <v>3167</v>
      </c>
      <c r="F1111" s="662" t="s">
        <v>3125</v>
      </c>
      <c r="G1111" s="662" t="s">
        <v>4029</v>
      </c>
      <c r="H1111" s="662" t="s">
        <v>545</v>
      </c>
      <c r="I1111" s="662" t="s">
        <v>4030</v>
      </c>
      <c r="J1111" s="662" t="s">
        <v>4031</v>
      </c>
      <c r="K1111" s="662" t="s">
        <v>4032</v>
      </c>
      <c r="L1111" s="663">
        <v>51.43</v>
      </c>
      <c r="M1111" s="663">
        <v>1748.62</v>
      </c>
      <c r="N1111" s="662">
        <v>34</v>
      </c>
      <c r="O1111" s="745">
        <v>11</v>
      </c>
      <c r="P1111" s="663">
        <v>1337.1799999999998</v>
      </c>
      <c r="Q1111" s="678">
        <v>0.76470588235294112</v>
      </c>
      <c r="R1111" s="662">
        <v>26</v>
      </c>
      <c r="S1111" s="678">
        <v>0.76470588235294112</v>
      </c>
      <c r="T1111" s="745">
        <v>9.5</v>
      </c>
      <c r="U1111" s="701">
        <v>0.86363636363636365</v>
      </c>
    </row>
    <row r="1112" spans="1:21" ht="14.4" customHeight="1" x14ac:dyDescent="0.3">
      <c r="A1112" s="661">
        <v>7</v>
      </c>
      <c r="B1112" s="662" t="s">
        <v>2791</v>
      </c>
      <c r="C1112" s="662" t="s">
        <v>3130</v>
      </c>
      <c r="D1112" s="743" t="s">
        <v>4774</v>
      </c>
      <c r="E1112" s="744" t="s">
        <v>3167</v>
      </c>
      <c r="F1112" s="662" t="s">
        <v>3125</v>
      </c>
      <c r="G1112" s="662" t="s">
        <v>4029</v>
      </c>
      <c r="H1112" s="662" t="s">
        <v>545</v>
      </c>
      <c r="I1112" s="662" t="s">
        <v>4030</v>
      </c>
      <c r="J1112" s="662" t="s">
        <v>4031</v>
      </c>
      <c r="K1112" s="662" t="s">
        <v>4032</v>
      </c>
      <c r="L1112" s="663">
        <v>55.77</v>
      </c>
      <c r="M1112" s="663">
        <v>1115.4000000000001</v>
      </c>
      <c r="N1112" s="662">
        <v>20</v>
      </c>
      <c r="O1112" s="745">
        <v>6</v>
      </c>
      <c r="P1112" s="663">
        <v>725.01</v>
      </c>
      <c r="Q1112" s="678">
        <v>0.64999999999999991</v>
      </c>
      <c r="R1112" s="662">
        <v>13</v>
      </c>
      <c r="S1112" s="678">
        <v>0.65</v>
      </c>
      <c r="T1112" s="745">
        <v>3.5</v>
      </c>
      <c r="U1112" s="701">
        <v>0.58333333333333337</v>
      </c>
    </row>
    <row r="1113" spans="1:21" ht="14.4" customHeight="1" x14ac:dyDescent="0.3">
      <c r="A1113" s="661">
        <v>7</v>
      </c>
      <c r="B1113" s="662" t="s">
        <v>2791</v>
      </c>
      <c r="C1113" s="662" t="s">
        <v>3130</v>
      </c>
      <c r="D1113" s="743" t="s">
        <v>4774</v>
      </c>
      <c r="E1113" s="744" t="s">
        <v>3167</v>
      </c>
      <c r="F1113" s="662" t="s">
        <v>3125</v>
      </c>
      <c r="G1113" s="662" t="s">
        <v>3202</v>
      </c>
      <c r="H1113" s="662" t="s">
        <v>545</v>
      </c>
      <c r="I1113" s="662" t="s">
        <v>4559</v>
      </c>
      <c r="J1113" s="662" t="s">
        <v>3242</v>
      </c>
      <c r="K1113" s="662" t="s">
        <v>3443</v>
      </c>
      <c r="L1113" s="663">
        <v>70.540000000000006</v>
      </c>
      <c r="M1113" s="663">
        <v>70.540000000000006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7</v>
      </c>
      <c r="B1114" s="662" t="s">
        <v>2791</v>
      </c>
      <c r="C1114" s="662" t="s">
        <v>3130</v>
      </c>
      <c r="D1114" s="743" t="s">
        <v>4774</v>
      </c>
      <c r="E1114" s="744" t="s">
        <v>3167</v>
      </c>
      <c r="F1114" s="662" t="s">
        <v>3125</v>
      </c>
      <c r="G1114" s="662" t="s">
        <v>4475</v>
      </c>
      <c r="H1114" s="662" t="s">
        <v>545</v>
      </c>
      <c r="I1114" s="662" t="s">
        <v>1548</v>
      </c>
      <c r="J1114" s="662" t="s">
        <v>4476</v>
      </c>
      <c r="K1114" s="662" t="s">
        <v>3830</v>
      </c>
      <c r="L1114" s="663">
        <v>55.95</v>
      </c>
      <c r="M1114" s="663">
        <v>783.30000000000007</v>
      </c>
      <c r="N1114" s="662">
        <v>14</v>
      </c>
      <c r="O1114" s="745">
        <v>2.5</v>
      </c>
      <c r="P1114" s="663">
        <v>671.40000000000009</v>
      </c>
      <c r="Q1114" s="678">
        <v>0.85714285714285721</v>
      </c>
      <c r="R1114" s="662">
        <v>12</v>
      </c>
      <c r="S1114" s="678">
        <v>0.8571428571428571</v>
      </c>
      <c r="T1114" s="745">
        <v>2</v>
      </c>
      <c r="U1114" s="701">
        <v>0.8</v>
      </c>
    </row>
    <row r="1115" spans="1:21" ht="14.4" customHeight="1" x14ac:dyDescent="0.3">
      <c r="A1115" s="661">
        <v>7</v>
      </c>
      <c r="B1115" s="662" t="s">
        <v>2791</v>
      </c>
      <c r="C1115" s="662" t="s">
        <v>3130</v>
      </c>
      <c r="D1115" s="743" t="s">
        <v>4774</v>
      </c>
      <c r="E1115" s="744" t="s">
        <v>3167</v>
      </c>
      <c r="F1115" s="662" t="s">
        <v>3125</v>
      </c>
      <c r="G1115" s="662" t="s">
        <v>4037</v>
      </c>
      <c r="H1115" s="662" t="s">
        <v>545</v>
      </c>
      <c r="I1115" s="662" t="s">
        <v>4477</v>
      </c>
      <c r="J1115" s="662" t="s">
        <v>4039</v>
      </c>
      <c r="K1115" s="662" t="s">
        <v>4478</v>
      </c>
      <c r="L1115" s="663">
        <v>0</v>
      </c>
      <c r="M1115" s="663">
        <v>0</v>
      </c>
      <c r="N1115" s="662">
        <v>1</v>
      </c>
      <c r="O1115" s="745">
        <v>0.5</v>
      </c>
      <c r="P1115" s="663">
        <v>0</v>
      </c>
      <c r="Q1115" s="678"/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7</v>
      </c>
      <c r="B1116" s="662" t="s">
        <v>2791</v>
      </c>
      <c r="C1116" s="662" t="s">
        <v>3130</v>
      </c>
      <c r="D1116" s="743" t="s">
        <v>4774</v>
      </c>
      <c r="E1116" s="744" t="s">
        <v>3167</v>
      </c>
      <c r="F1116" s="662" t="s">
        <v>3125</v>
      </c>
      <c r="G1116" s="662" t="s">
        <v>3210</v>
      </c>
      <c r="H1116" s="662" t="s">
        <v>545</v>
      </c>
      <c r="I1116" s="662" t="s">
        <v>956</v>
      </c>
      <c r="J1116" s="662" t="s">
        <v>3211</v>
      </c>
      <c r="K1116" s="662" t="s">
        <v>3212</v>
      </c>
      <c r="L1116" s="663">
        <v>0</v>
      </c>
      <c r="M1116" s="663">
        <v>0</v>
      </c>
      <c r="N1116" s="662">
        <v>1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7</v>
      </c>
      <c r="B1117" s="662" t="s">
        <v>2791</v>
      </c>
      <c r="C1117" s="662" t="s">
        <v>3130</v>
      </c>
      <c r="D1117" s="743" t="s">
        <v>4774</v>
      </c>
      <c r="E1117" s="744" t="s">
        <v>3167</v>
      </c>
      <c r="F1117" s="662" t="s">
        <v>3125</v>
      </c>
      <c r="G1117" s="662" t="s">
        <v>3863</v>
      </c>
      <c r="H1117" s="662" t="s">
        <v>545</v>
      </c>
      <c r="I1117" s="662" t="s">
        <v>4305</v>
      </c>
      <c r="J1117" s="662" t="s">
        <v>3976</v>
      </c>
      <c r="K1117" s="662" t="s">
        <v>4042</v>
      </c>
      <c r="L1117" s="663">
        <v>969.48</v>
      </c>
      <c r="M1117" s="663">
        <v>17450.64</v>
      </c>
      <c r="N1117" s="662">
        <v>18</v>
      </c>
      <c r="O1117" s="745">
        <v>3</v>
      </c>
      <c r="P1117" s="663">
        <v>17450.64</v>
      </c>
      <c r="Q1117" s="678">
        <v>1</v>
      </c>
      <c r="R1117" s="662">
        <v>18</v>
      </c>
      <c r="S1117" s="678">
        <v>1</v>
      </c>
      <c r="T1117" s="745">
        <v>3</v>
      </c>
      <c r="U1117" s="701">
        <v>1</v>
      </c>
    </row>
    <row r="1118" spans="1:21" ht="14.4" customHeight="1" x14ac:dyDescent="0.3">
      <c r="A1118" s="661">
        <v>7</v>
      </c>
      <c r="B1118" s="662" t="s">
        <v>2791</v>
      </c>
      <c r="C1118" s="662" t="s">
        <v>3130</v>
      </c>
      <c r="D1118" s="743" t="s">
        <v>4774</v>
      </c>
      <c r="E1118" s="744" t="s">
        <v>3167</v>
      </c>
      <c r="F1118" s="662" t="s">
        <v>3125</v>
      </c>
      <c r="G1118" s="662" t="s">
        <v>3863</v>
      </c>
      <c r="H1118" s="662" t="s">
        <v>635</v>
      </c>
      <c r="I1118" s="662" t="s">
        <v>3864</v>
      </c>
      <c r="J1118" s="662" t="s">
        <v>3865</v>
      </c>
      <c r="K1118" s="662" t="s">
        <v>3866</v>
      </c>
      <c r="L1118" s="663">
        <v>754.04</v>
      </c>
      <c r="M1118" s="663">
        <v>59569.16</v>
      </c>
      <c r="N1118" s="662">
        <v>79</v>
      </c>
      <c r="O1118" s="745">
        <v>23</v>
      </c>
      <c r="P1118" s="663">
        <v>42226.240000000005</v>
      </c>
      <c r="Q1118" s="678">
        <v>0.70886075949367089</v>
      </c>
      <c r="R1118" s="662">
        <v>56</v>
      </c>
      <c r="S1118" s="678">
        <v>0.70886075949367089</v>
      </c>
      <c r="T1118" s="745">
        <v>17</v>
      </c>
      <c r="U1118" s="701">
        <v>0.73913043478260865</v>
      </c>
    </row>
    <row r="1119" spans="1:21" ht="14.4" customHeight="1" x14ac:dyDescent="0.3">
      <c r="A1119" s="661">
        <v>7</v>
      </c>
      <c r="B1119" s="662" t="s">
        <v>2791</v>
      </c>
      <c r="C1119" s="662" t="s">
        <v>3130</v>
      </c>
      <c r="D1119" s="743" t="s">
        <v>4774</v>
      </c>
      <c r="E1119" s="744" t="s">
        <v>3167</v>
      </c>
      <c r="F1119" s="662" t="s">
        <v>3125</v>
      </c>
      <c r="G1119" s="662" t="s">
        <v>3863</v>
      </c>
      <c r="H1119" s="662" t="s">
        <v>635</v>
      </c>
      <c r="I1119" s="662" t="s">
        <v>4041</v>
      </c>
      <c r="J1119" s="662" t="s">
        <v>3865</v>
      </c>
      <c r="K1119" s="662" t="s">
        <v>4042</v>
      </c>
      <c r="L1119" s="663">
        <v>1131.06</v>
      </c>
      <c r="M1119" s="663">
        <v>44111.34</v>
      </c>
      <c r="N1119" s="662">
        <v>39</v>
      </c>
      <c r="O1119" s="745">
        <v>10</v>
      </c>
      <c r="P1119" s="663">
        <v>44111.34</v>
      </c>
      <c r="Q1119" s="678">
        <v>1</v>
      </c>
      <c r="R1119" s="662">
        <v>39</v>
      </c>
      <c r="S1119" s="678">
        <v>1</v>
      </c>
      <c r="T1119" s="745">
        <v>10</v>
      </c>
      <c r="U1119" s="701">
        <v>1</v>
      </c>
    </row>
    <row r="1120" spans="1:21" ht="14.4" customHeight="1" x14ac:dyDescent="0.3">
      <c r="A1120" s="661">
        <v>7</v>
      </c>
      <c r="B1120" s="662" t="s">
        <v>2791</v>
      </c>
      <c r="C1120" s="662" t="s">
        <v>3130</v>
      </c>
      <c r="D1120" s="743" t="s">
        <v>4774</v>
      </c>
      <c r="E1120" s="744" t="s">
        <v>3167</v>
      </c>
      <c r="F1120" s="662" t="s">
        <v>3125</v>
      </c>
      <c r="G1120" s="662" t="s">
        <v>3863</v>
      </c>
      <c r="H1120" s="662" t="s">
        <v>635</v>
      </c>
      <c r="I1120" s="662" t="s">
        <v>3973</v>
      </c>
      <c r="J1120" s="662" t="s">
        <v>3865</v>
      </c>
      <c r="K1120" s="662" t="s">
        <v>3974</v>
      </c>
      <c r="L1120" s="663">
        <v>1508.08</v>
      </c>
      <c r="M1120" s="663">
        <v>85960.559999999983</v>
      </c>
      <c r="N1120" s="662">
        <v>57</v>
      </c>
      <c r="O1120" s="745">
        <v>10</v>
      </c>
      <c r="P1120" s="663">
        <v>76912.079999999987</v>
      </c>
      <c r="Q1120" s="678">
        <v>0.89473684210526316</v>
      </c>
      <c r="R1120" s="662">
        <v>51</v>
      </c>
      <c r="S1120" s="678">
        <v>0.89473684210526316</v>
      </c>
      <c r="T1120" s="745">
        <v>9</v>
      </c>
      <c r="U1120" s="701">
        <v>0.9</v>
      </c>
    </row>
    <row r="1121" spans="1:21" ht="14.4" customHeight="1" x14ac:dyDescent="0.3">
      <c r="A1121" s="661">
        <v>7</v>
      </c>
      <c r="B1121" s="662" t="s">
        <v>2791</v>
      </c>
      <c r="C1121" s="662" t="s">
        <v>3130</v>
      </c>
      <c r="D1121" s="743" t="s">
        <v>4774</v>
      </c>
      <c r="E1121" s="744" t="s">
        <v>3167</v>
      </c>
      <c r="F1121" s="662" t="s">
        <v>3125</v>
      </c>
      <c r="G1121" s="662" t="s">
        <v>3863</v>
      </c>
      <c r="H1121" s="662" t="s">
        <v>545</v>
      </c>
      <c r="I1121" s="662" t="s">
        <v>4367</v>
      </c>
      <c r="J1121" s="662" t="s">
        <v>3976</v>
      </c>
      <c r="K1121" s="662" t="s">
        <v>3974</v>
      </c>
      <c r="L1121" s="663">
        <v>1292.6500000000001</v>
      </c>
      <c r="M1121" s="663">
        <v>20682.400000000001</v>
      </c>
      <c r="N1121" s="662">
        <v>16</v>
      </c>
      <c r="O1121" s="745">
        <v>3</v>
      </c>
      <c r="P1121" s="663">
        <v>20682.400000000001</v>
      </c>
      <c r="Q1121" s="678">
        <v>1</v>
      </c>
      <c r="R1121" s="662">
        <v>16</v>
      </c>
      <c r="S1121" s="678">
        <v>1</v>
      </c>
      <c r="T1121" s="745">
        <v>3</v>
      </c>
      <c r="U1121" s="701">
        <v>1</v>
      </c>
    </row>
    <row r="1122" spans="1:21" ht="14.4" customHeight="1" x14ac:dyDescent="0.3">
      <c r="A1122" s="661">
        <v>7</v>
      </c>
      <c r="B1122" s="662" t="s">
        <v>2791</v>
      </c>
      <c r="C1122" s="662" t="s">
        <v>3130</v>
      </c>
      <c r="D1122" s="743" t="s">
        <v>4774</v>
      </c>
      <c r="E1122" s="744" t="s">
        <v>3167</v>
      </c>
      <c r="F1122" s="662" t="s">
        <v>3125</v>
      </c>
      <c r="G1122" s="662" t="s">
        <v>3863</v>
      </c>
      <c r="H1122" s="662" t="s">
        <v>545</v>
      </c>
      <c r="I1122" s="662" t="s">
        <v>3975</v>
      </c>
      <c r="J1122" s="662" t="s">
        <v>3976</v>
      </c>
      <c r="K1122" s="662" t="s">
        <v>3866</v>
      </c>
      <c r="L1122" s="663">
        <v>646.32000000000005</v>
      </c>
      <c r="M1122" s="663">
        <v>21974.879999999997</v>
      </c>
      <c r="N1122" s="662">
        <v>34</v>
      </c>
      <c r="O1122" s="745">
        <v>11</v>
      </c>
      <c r="P1122" s="663">
        <v>21328.559999999998</v>
      </c>
      <c r="Q1122" s="678">
        <v>0.97058823529411764</v>
      </c>
      <c r="R1122" s="662">
        <v>33</v>
      </c>
      <c r="S1122" s="678">
        <v>0.97058823529411764</v>
      </c>
      <c r="T1122" s="745">
        <v>10</v>
      </c>
      <c r="U1122" s="701">
        <v>0.90909090909090906</v>
      </c>
    </row>
    <row r="1123" spans="1:21" ht="14.4" customHeight="1" x14ac:dyDescent="0.3">
      <c r="A1123" s="661">
        <v>7</v>
      </c>
      <c r="B1123" s="662" t="s">
        <v>2791</v>
      </c>
      <c r="C1123" s="662" t="s">
        <v>3130</v>
      </c>
      <c r="D1123" s="743" t="s">
        <v>4774</v>
      </c>
      <c r="E1123" s="744" t="s">
        <v>3167</v>
      </c>
      <c r="F1123" s="662" t="s">
        <v>3125</v>
      </c>
      <c r="G1123" s="662" t="s">
        <v>4479</v>
      </c>
      <c r="H1123" s="662" t="s">
        <v>545</v>
      </c>
      <c r="I1123" s="662" t="s">
        <v>4560</v>
      </c>
      <c r="J1123" s="662" t="s">
        <v>4561</v>
      </c>
      <c r="K1123" s="662" t="s">
        <v>4562</v>
      </c>
      <c r="L1123" s="663">
        <v>254.37</v>
      </c>
      <c r="M1123" s="663">
        <v>254.37</v>
      </c>
      <c r="N1123" s="662">
        <v>1</v>
      </c>
      <c r="O1123" s="745">
        <v>0.5</v>
      </c>
      <c r="P1123" s="663">
        <v>254.37</v>
      </c>
      <c r="Q1123" s="678">
        <v>1</v>
      </c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7</v>
      </c>
      <c r="B1124" s="662" t="s">
        <v>2791</v>
      </c>
      <c r="C1124" s="662" t="s">
        <v>3130</v>
      </c>
      <c r="D1124" s="743" t="s">
        <v>4774</v>
      </c>
      <c r="E1124" s="744" t="s">
        <v>3167</v>
      </c>
      <c r="F1124" s="662" t="s">
        <v>3125</v>
      </c>
      <c r="G1124" s="662" t="s">
        <v>3256</v>
      </c>
      <c r="H1124" s="662" t="s">
        <v>635</v>
      </c>
      <c r="I1124" s="662" t="s">
        <v>4563</v>
      </c>
      <c r="J1124" s="662" t="s">
        <v>2117</v>
      </c>
      <c r="K1124" s="662" t="s">
        <v>2948</v>
      </c>
      <c r="L1124" s="663">
        <v>132</v>
      </c>
      <c r="M1124" s="663">
        <v>792</v>
      </c>
      <c r="N1124" s="662">
        <v>6</v>
      </c>
      <c r="O1124" s="745">
        <v>1</v>
      </c>
      <c r="P1124" s="663">
        <v>792</v>
      </c>
      <c r="Q1124" s="678">
        <v>1</v>
      </c>
      <c r="R1124" s="662">
        <v>6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7</v>
      </c>
      <c r="B1125" s="662" t="s">
        <v>2791</v>
      </c>
      <c r="C1125" s="662" t="s">
        <v>3130</v>
      </c>
      <c r="D1125" s="743" t="s">
        <v>4774</v>
      </c>
      <c r="E1125" s="744" t="s">
        <v>3167</v>
      </c>
      <c r="F1125" s="662" t="s">
        <v>3125</v>
      </c>
      <c r="G1125" s="662" t="s">
        <v>3256</v>
      </c>
      <c r="H1125" s="662" t="s">
        <v>635</v>
      </c>
      <c r="I1125" s="662" t="s">
        <v>2059</v>
      </c>
      <c r="J1125" s="662" t="s">
        <v>2060</v>
      </c>
      <c r="K1125" s="662" t="s">
        <v>2929</v>
      </c>
      <c r="L1125" s="663">
        <v>65.989999999999995</v>
      </c>
      <c r="M1125" s="663">
        <v>197.96999999999997</v>
      </c>
      <c r="N1125" s="662">
        <v>3</v>
      </c>
      <c r="O1125" s="745">
        <v>1</v>
      </c>
      <c r="P1125" s="663">
        <v>197.96999999999997</v>
      </c>
      <c r="Q1125" s="678">
        <v>1</v>
      </c>
      <c r="R1125" s="662">
        <v>3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7</v>
      </c>
      <c r="B1126" s="662" t="s">
        <v>2791</v>
      </c>
      <c r="C1126" s="662" t="s">
        <v>3130</v>
      </c>
      <c r="D1126" s="743" t="s">
        <v>4774</v>
      </c>
      <c r="E1126" s="744" t="s">
        <v>3167</v>
      </c>
      <c r="F1126" s="662" t="s">
        <v>3125</v>
      </c>
      <c r="G1126" s="662" t="s">
        <v>3256</v>
      </c>
      <c r="H1126" s="662" t="s">
        <v>635</v>
      </c>
      <c r="I1126" s="662" t="s">
        <v>2059</v>
      </c>
      <c r="J1126" s="662" t="s">
        <v>2060</v>
      </c>
      <c r="K1126" s="662" t="s">
        <v>2929</v>
      </c>
      <c r="L1126" s="663">
        <v>42.57</v>
      </c>
      <c r="M1126" s="663">
        <v>383.13</v>
      </c>
      <c r="N1126" s="662">
        <v>9</v>
      </c>
      <c r="O1126" s="745">
        <v>2</v>
      </c>
      <c r="P1126" s="663">
        <v>383.13</v>
      </c>
      <c r="Q1126" s="678">
        <v>1</v>
      </c>
      <c r="R1126" s="662">
        <v>9</v>
      </c>
      <c r="S1126" s="678">
        <v>1</v>
      </c>
      <c r="T1126" s="745">
        <v>2</v>
      </c>
      <c r="U1126" s="701">
        <v>1</v>
      </c>
    </row>
    <row r="1127" spans="1:21" ht="14.4" customHeight="1" x14ac:dyDescent="0.3">
      <c r="A1127" s="661">
        <v>7</v>
      </c>
      <c r="B1127" s="662" t="s">
        <v>2791</v>
      </c>
      <c r="C1127" s="662" t="s">
        <v>3130</v>
      </c>
      <c r="D1127" s="743" t="s">
        <v>4774</v>
      </c>
      <c r="E1127" s="744" t="s">
        <v>3167</v>
      </c>
      <c r="F1127" s="662" t="s">
        <v>3125</v>
      </c>
      <c r="G1127" s="662" t="s">
        <v>3256</v>
      </c>
      <c r="H1127" s="662" t="s">
        <v>635</v>
      </c>
      <c r="I1127" s="662" t="s">
        <v>2116</v>
      </c>
      <c r="J1127" s="662" t="s">
        <v>2117</v>
      </c>
      <c r="K1127" s="662" t="s">
        <v>2948</v>
      </c>
      <c r="L1127" s="663">
        <v>85.16</v>
      </c>
      <c r="M1127" s="663">
        <v>936.76</v>
      </c>
      <c r="N1127" s="662">
        <v>11</v>
      </c>
      <c r="O1127" s="745">
        <v>2.5</v>
      </c>
      <c r="P1127" s="663">
        <v>766.43999999999994</v>
      </c>
      <c r="Q1127" s="678">
        <v>0.81818181818181812</v>
      </c>
      <c r="R1127" s="662">
        <v>9</v>
      </c>
      <c r="S1127" s="678">
        <v>0.81818181818181823</v>
      </c>
      <c r="T1127" s="745">
        <v>2</v>
      </c>
      <c r="U1127" s="701">
        <v>0.8</v>
      </c>
    </row>
    <row r="1128" spans="1:21" ht="14.4" customHeight="1" x14ac:dyDescent="0.3">
      <c r="A1128" s="661">
        <v>7</v>
      </c>
      <c r="B1128" s="662" t="s">
        <v>2791</v>
      </c>
      <c r="C1128" s="662" t="s">
        <v>3130</v>
      </c>
      <c r="D1128" s="743" t="s">
        <v>4774</v>
      </c>
      <c r="E1128" s="744" t="s">
        <v>3167</v>
      </c>
      <c r="F1128" s="662" t="s">
        <v>3125</v>
      </c>
      <c r="G1128" s="662" t="s">
        <v>3256</v>
      </c>
      <c r="H1128" s="662" t="s">
        <v>635</v>
      </c>
      <c r="I1128" s="662" t="s">
        <v>2116</v>
      </c>
      <c r="J1128" s="662" t="s">
        <v>2117</v>
      </c>
      <c r="K1128" s="662" t="s">
        <v>2948</v>
      </c>
      <c r="L1128" s="663">
        <v>132</v>
      </c>
      <c r="M1128" s="663">
        <v>396</v>
      </c>
      <c r="N1128" s="662">
        <v>3</v>
      </c>
      <c r="O1128" s="745">
        <v>1.5</v>
      </c>
      <c r="P1128" s="663">
        <v>396</v>
      </c>
      <c r="Q1128" s="678">
        <v>1</v>
      </c>
      <c r="R1128" s="662">
        <v>3</v>
      </c>
      <c r="S1128" s="678">
        <v>1</v>
      </c>
      <c r="T1128" s="745">
        <v>1.5</v>
      </c>
      <c r="U1128" s="701">
        <v>1</v>
      </c>
    </row>
    <row r="1129" spans="1:21" ht="14.4" customHeight="1" x14ac:dyDescent="0.3">
      <c r="A1129" s="661">
        <v>7</v>
      </c>
      <c r="B1129" s="662" t="s">
        <v>2791</v>
      </c>
      <c r="C1129" s="662" t="s">
        <v>3130</v>
      </c>
      <c r="D1129" s="743" t="s">
        <v>4774</v>
      </c>
      <c r="E1129" s="744" t="s">
        <v>3167</v>
      </c>
      <c r="F1129" s="662" t="s">
        <v>3125</v>
      </c>
      <c r="G1129" s="662" t="s">
        <v>3417</v>
      </c>
      <c r="H1129" s="662" t="s">
        <v>545</v>
      </c>
      <c r="I1129" s="662" t="s">
        <v>4045</v>
      </c>
      <c r="J1129" s="662" t="s">
        <v>3419</v>
      </c>
      <c r="K1129" s="662" t="s">
        <v>4046</v>
      </c>
      <c r="L1129" s="663">
        <v>0</v>
      </c>
      <c r="M1129" s="663">
        <v>0</v>
      </c>
      <c r="N1129" s="662">
        <v>1</v>
      </c>
      <c r="O1129" s="745">
        <v>0.5</v>
      </c>
      <c r="P1129" s="663">
        <v>0</v>
      </c>
      <c r="Q1129" s="678"/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7</v>
      </c>
      <c r="B1130" s="662" t="s">
        <v>2791</v>
      </c>
      <c r="C1130" s="662" t="s">
        <v>3130</v>
      </c>
      <c r="D1130" s="743" t="s">
        <v>4774</v>
      </c>
      <c r="E1130" s="744" t="s">
        <v>3167</v>
      </c>
      <c r="F1130" s="662" t="s">
        <v>3125</v>
      </c>
      <c r="G1130" s="662" t="s">
        <v>3417</v>
      </c>
      <c r="H1130" s="662" t="s">
        <v>545</v>
      </c>
      <c r="I1130" s="662" t="s">
        <v>4047</v>
      </c>
      <c r="J1130" s="662" t="s">
        <v>3419</v>
      </c>
      <c r="K1130" s="662" t="s">
        <v>4046</v>
      </c>
      <c r="L1130" s="663">
        <v>140.94999999999999</v>
      </c>
      <c r="M1130" s="663">
        <v>845.69999999999993</v>
      </c>
      <c r="N1130" s="662">
        <v>6</v>
      </c>
      <c r="O1130" s="745">
        <v>4.5</v>
      </c>
      <c r="P1130" s="663">
        <v>422.84999999999997</v>
      </c>
      <c r="Q1130" s="678">
        <v>0.5</v>
      </c>
      <c r="R1130" s="662">
        <v>3</v>
      </c>
      <c r="S1130" s="678">
        <v>0.5</v>
      </c>
      <c r="T1130" s="745">
        <v>2.5</v>
      </c>
      <c r="U1130" s="701">
        <v>0.55555555555555558</v>
      </c>
    </row>
    <row r="1131" spans="1:21" ht="14.4" customHeight="1" x14ac:dyDescent="0.3">
      <c r="A1131" s="661">
        <v>7</v>
      </c>
      <c r="B1131" s="662" t="s">
        <v>2791</v>
      </c>
      <c r="C1131" s="662" t="s">
        <v>3130</v>
      </c>
      <c r="D1131" s="743" t="s">
        <v>4774</v>
      </c>
      <c r="E1131" s="744" t="s">
        <v>3167</v>
      </c>
      <c r="F1131" s="662" t="s">
        <v>3125</v>
      </c>
      <c r="G1131" s="662" t="s">
        <v>3417</v>
      </c>
      <c r="H1131" s="662" t="s">
        <v>545</v>
      </c>
      <c r="I1131" s="662" t="s">
        <v>3977</v>
      </c>
      <c r="J1131" s="662" t="s">
        <v>3419</v>
      </c>
      <c r="K1131" s="662" t="s">
        <v>3978</v>
      </c>
      <c r="L1131" s="663">
        <v>211.42</v>
      </c>
      <c r="M1131" s="663">
        <v>634.26</v>
      </c>
      <c r="N1131" s="662">
        <v>3</v>
      </c>
      <c r="O1131" s="745">
        <v>2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7</v>
      </c>
      <c r="B1132" s="662" t="s">
        <v>2791</v>
      </c>
      <c r="C1132" s="662" t="s">
        <v>3130</v>
      </c>
      <c r="D1132" s="743" t="s">
        <v>4774</v>
      </c>
      <c r="E1132" s="744" t="s">
        <v>3167</v>
      </c>
      <c r="F1132" s="662" t="s">
        <v>3125</v>
      </c>
      <c r="G1132" s="662" t="s">
        <v>3417</v>
      </c>
      <c r="H1132" s="662" t="s">
        <v>545</v>
      </c>
      <c r="I1132" s="662" t="s">
        <v>4564</v>
      </c>
      <c r="J1132" s="662" t="s">
        <v>3419</v>
      </c>
      <c r="K1132" s="662" t="s">
        <v>3978</v>
      </c>
      <c r="L1132" s="663">
        <v>0</v>
      </c>
      <c r="M1132" s="663">
        <v>0</v>
      </c>
      <c r="N1132" s="662">
        <v>6</v>
      </c>
      <c r="O1132" s="745">
        <v>3</v>
      </c>
      <c r="P1132" s="663">
        <v>0</v>
      </c>
      <c r="Q1132" s="678"/>
      <c r="R1132" s="662">
        <v>1</v>
      </c>
      <c r="S1132" s="678">
        <v>0.16666666666666666</v>
      </c>
      <c r="T1132" s="745">
        <v>1</v>
      </c>
      <c r="U1132" s="701">
        <v>0.33333333333333331</v>
      </c>
    </row>
    <row r="1133" spans="1:21" ht="14.4" customHeight="1" x14ac:dyDescent="0.3">
      <c r="A1133" s="661">
        <v>7</v>
      </c>
      <c r="B1133" s="662" t="s">
        <v>2791</v>
      </c>
      <c r="C1133" s="662" t="s">
        <v>3130</v>
      </c>
      <c r="D1133" s="743" t="s">
        <v>4774</v>
      </c>
      <c r="E1133" s="744" t="s">
        <v>3167</v>
      </c>
      <c r="F1133" s="662" t="s">
        <v>3125</v>
      </c>
      <c r="G1133" s="662" t="s">
        <v>3417</v>
      </c>
      <c r="H1133" s="662" t="s">
        <v>545</v>
      </c>
      <c r="I1133" s="662" t="s">
        <v>3418</v>
      </c>
      <c r="J1133" s="662" t="s">
        <v>3419</v>
      </c>
      <c r="K1133" s="662" t="s">
        <v>3420</v>
      </c>
      <c r="L1133" s="663">
        <v>0</v>
      </c>
      <c r="M1133" s="663">
        <v>0</v>
      </c>
      <c r="N1133" s="662">
        <v>1</v>
      </c>
      <c r="O1133" s="745">
        <v>0.5</v>
      </c>
      <c r="P1133" s="663">
        <v>0</v>
      </c>
      <c r="Q1133" s="678"/>
      <c r="R1133" s="662">
        <v>1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7</v>
      </c>
      <c r="B1134" s="662" t="s">
        <v>2791</v>
      </c>
      <c r="C1134" s="662" t="s">
        <v>3130</v>
      </c>
      <c r="D1134" s="743" t="s">
        <v>4774</v>
      </c>
      <c r="E1134" s="744" t="s">
        <v>3167</v>
      </c>
      <c r="F1134" s="662" t="s">
        <v>3125</v>
      </c>
      <c r="G1134" s="662" t="s">
        <v>3417</v>
      </c>
      <c r="H1134" s="662" t="s">
        <v>545</v>
      </c>
      <c r="I1134" s="662" t="s">
        <v>4565</v>
      </c>
      <c r="J1134" s="662" t="s">
        <v>3419</v>
      </c>
      <c r="K1134" s="662" t="s">
        <v>4566</v>
      </c>
      <c r="L1134" s="663">
        <v>0</v>
      </c>
      <c r="M1134" s="663">
        <v>0</v>
      </c>
      <c r="N1134" s="662">
        <v>1</v>
      </c>
      <c r="O1134" s="745">
        <v>0.5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7</v>
      </c>
      <c r="B1135" s="662" t="s">
        <v>2791</v>
      </c>
      <c r="C1135" s="662" t="s">
        <v>3130</v>
      </c>
      <c r="D1135" s="743" t="s">
        <v>4774</v>
      </c>
      <c r="E1135" s="744" t="s">
        <v>3167</v>
      </c>
      <c r="F1135" s="662" t="s">
        <v>3125</v>
      </c>
      <c r="G1135" s="662" t="s">
        <v>3417</v>
      </c>
      <c r="H1135" s="662" t="s">
        <v>545</v>
      </c>
      <c r="I1135" s="662" t="s">
        <v>4488</v>
      </c>
      <c r="J1135" s="662" t="s">
        <v>3419</v>
      </c>
      <c r="K1135" s="662" t="s">
        <v>3602</v>
      </c>
      <c r="L1135" s="663">
        <v>0</v>
      </c>
      <c r="M1135" s="663">
        <v>0</v>
      </c>
      <c r="N1135" s="662">
        <v>7</v>
      </c>
      <c r="O1135" s="745">
        <v>3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7</v>
      </c>
      <c r="B1136" s="662" t="s">
        <v>2791</v>
      </c>
      <c r="C1136" s="662" t="s">
        <v>3130</v>
      </c>
      <c r="D1136" s="743" t="s">
        <v>4774</v>
      </c>
      <c r="E1136" s="744" t="s">
        <v>3167</v>
      </c>
      <c r="F1136" s="662" t="s">
        <v>3125</v>
      </c>
      <c r="G1136" s="662" t="s">
        <v>3417</v>
      </c>
      <c r="H1136" s="662" t="s">
        <v>545</v>
      </c>
      <c r="I1136" s="662" t="s">
        <v>4567</v>
      </c>
      <c r="J1136" s="662" t="s">
        <v>3419</v>
      </c>
      <c r="K1136" s="662" t="s">
        <v>4568</v>
      </c>
      <c r="L1136" s="663">
        <v>0</v>
      </c>
      <c r="M1136" s="663">
        <v>0</v>
      </c>
      <c r="N1136" s="662">
        <v>1</v>
      </c>
      <c r="O1136" s="745">
        <v>0.5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7</v>
      </c>
      <c r="B1137" s="662" t="s">
        <v>2791</v>
      </c>
      <c r="C1137" s="662" t="s">
        <v>3130</v>
      </c>
      <c r="D1137" s="743" t="s">
        <v>4774</v>
      </c>
      <c r="E1137" s="744" t="s">
        <v>3167</v>
      </c>
      <c r="F1137" s="662" t="s">
        <v>3125</v>
      </c>
      <c r="G1137" s="662" t="s">
        <v>3417</v>
      </c>
      <c r="H1137" s="662" t="s">
        <v>545</v>
      </c>
      <c r="I1137" s="662" t="s">
        <v>3421</v>
      </c>
      <c r="J1137" s="662" t="s">
        <v>3419</v>
      </c>
      <c r="K1137" s="662" t="s">
        <v>3420</v>
      </c>
      <c r="L1137" s="663">
        <v>281.88</v>
      </c>
      <c r="M1137" s="663">
        <v>2255.04</v>
      </c>
      <c r="N1137" s="662">
        <v>8</v>
      </c>
      <c r="O1137" s="745">
        <v>3</v>
      </c>
      <c r="P1137" s="663">
        <v>563.76</v>
      </c>
      <c r="Q1137" s="678">
        <v>0.25</v>
      </c>
      <c r="R1137" s="662">
        <v>2</v>
      </c>
      <c r="S1137" s="678">
        <v>0.25</v>
      </c>
      <c r="T1137" s="745">
        <v>1</v>
      </c>
      <c r="U1137" s="701">
        <v>0.33333333333333331</v>
      </c>
    </row>
    <row r="1138" spans="1:21" ht="14.4" customHeight="1" x14ac:dyDescent="0.3">
      <c r="A1138" s="661">
        <v>7</v>
      </c>
      <c r="B1138" s="662" t="s">
        <v>2791</v>
      </c>
      <c r="C1138" s="662" t="s">
        <v>3130</v>
      </c>
      <c r="D1138" s="743" t="s">
        <v>4774</v>
      </c>
      <c r="E1138" s="744" t="s">
        <v>3167</v>
      </c>
      <c r="F1138" s="662" t="s">
        <v>3125</v>
      </c>
      <c r="G1138" s="662" t="s">
        <v>3374</v>
      </c>
      <c r="H1138" s="662" t="s">
        <v>545</v>
      </c>
      <c r="I1138" s="662" t="s">
        <v>3375</v>
      </c>
      <c r="J1138" s="662" t="s">
        <v>3376</v>
      </c>
      <c r="K1138" s="662" t="s">
        <v>3377</v>
      </c>
      <c r="L1138" s="663">
        <v>54.81</v>
      </c>
      <c r="M1138" s="663">
        <v>54.81</v>
      </c>
      <c r="N1138" s="662">
        <v>1</v>
      </c>
      <c r="O1138" s="745">
        <v>1</v>
      </c>
      <c r="P1138" s="663">
        <v>54.81</v>
      </c>
      <c r="Q1138" s="678">
        <v>1</v>
      </c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7</v>
      </c>
      <c r="B1139" s="662" t="s">
        <v>2791</v>
      </c>
      <c r="C1139" s="662" t="s">
        <v>3130</v>
      </c>
      <c r="D1139" s="743" t="s">
        <v>4774</v>
      </c>
      <c r="E1139" s="744" t="s">
        <v>3167</v>
      </c>
      <c r="F1139" s="662" t="s">
        <v>3125</v>
      </c>
      <c r="G1139" s="662" t="s">
        <v>3374</v>
      </c>
      <c r="H1139" s="662" t="s">
        <v>545</v>
      </c>
      <c r="I1139" s="662" t="s">
        <v>4569</v>
      </c>
      <c r="J1139" s="662" t="s">
        <v>4570</v>
      </c>
      <c r="K1139" s="662" t="s">
        <v>3979</v>
      </c>
      <c r="L1139" s="663">
        <v>48.72</v>
      </c>
      <c r="M1139" s="663">
        <v>48.72</v>
      </c>
      <c r="N1139" s="662">
        <v>1</v>
      </c>
      <c r="O1139" s="745">
        <v>1</v>
      </c>
      <c r="P1139" s="663">
        <v>48.72</v>
      </c>
      <c r="Q1139" s="678">
        <v>1</v>
      </c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7</v>
      </c>
      <c r="B1140" s="662" t="s">
        <v>2791</v>
      </c>
      <c r="C1140" s="662" t="s">
        <v>3130</v>
      </c>
      <c r="D1140" s="743" t="s">
        <v>4774</v>
      </c>
      <c r="E1140" s="744" t="s">
        <v>3167</v>
      </c>
      <c r="F1140" s="662" t="s">
        <v>3125</v>
      </c>
      <c r="G1140" s="662" t="s">
        <v>3263</v>
      </c>
      <c r="H1140" s="662" t="s">
        <v>545</v>
      </c>
      <c r="I1140" s="662" t="s">
        <v>3264</v>
      </c>
      <c r="J1140" s="662" t="s">
        <v>3265</v>
      </c>
      <c r="K1140" s="662" t="s">
        <v>3266</v>
      </c>
      <c r="L1140" s="663">
        <v>29.13</v>
      </c>
      <c r="M1140" s="663">
        <v>728.25</v>
      </c>
      <c r="N1140" s="662">
        <v>25</v>
      </c>
      <c r="O1140" s="745">
        <v>6</v>
      </c>
      <c r="P1140" s="663">
        <v>349.56</v>
      </c>
      <c r="Q1140" s="678">
        <v>0.48</v>
      </c>
      <c r="R1140" s="662">
        <v>12</v>
      </c>
      <c r="S1140" s="678">
        <v>0.48</v>
      </c>
      <c r="T1140" s="745">
        <v>3</v>
      </c>
      <c r="U1140" s="701">
        <v>0.5</v>
      </c>
    </row>
    <row r="1141" spans="1:21" ht="14.4" customHeight="1" x14ac:dyDescent="0.3">
      <c r="A1141" s="661">
        <v>7</v>
      </c>
      <c r="B1141" s="662" t="s">
        <v>2791</v>
      </c>
      <c r="C1141" s="662" t="s">
        <v>3130</v>
      </c>
      <c r="D1141" s="743" t="s">
        <v>4774</v>
      </c>
      <c r="E1141" s="744" t="s">
        <v>3167</v>
      </c>
      <c r="F1141" s="662" t="s">
        <v>3125</v>
      </c>
      <c r="G1141" s="662" t="s">
        <v>3263</v>
      </c>
      <c r="H1141" s="662" t="s">
        <v>545</v>
      </c>
      <c r="I1141" s="662" t="s">
        <v>3264</v>
      </c>
      <c r="J1141" s="662" t="s">
        <v>3265</v>
      </c>
      <c r="K1141" s="662" t="s">
        <v>3266</v>
      </c>
      <c r="L1141" s="663">
        <v>24.68</v>
      </c>
      <c r="M1141" s="663">
        <v>1678.2399999999998</v>
      </c>
      <c r="N1141" s="662">
        <v>68</v>
      </c>
      <c r="O1141" s="745">
        <v>19.5</v>
      </c>
      <c r="P1141" s="663">
        <v>839.12</v>
      </c>
      <c r="Q1141" s="678">
        <v>0.50000000000000011</v>
      </c>
      <c r="R1141" s="662">
        <v>34</v>
      </c>
      <c r="S1141" s="678">
        <v>0.5</v>
      </c>
      <c r="T1141" s="745">
        <v>10.5</v>
      </c>
      <c r="U1141" s="701">
        <v>0.53846153846153844</v>
      </c>
    </row>
    <row r="1142" spans="1:21" ht="14.4" customHeight="1" x14ac:dyDescent="0.3">
      <c r="A1142" s="661">
        <v>7</v>
      </c>
      <c r="B1142" s="662" t="s">
        <v>2791</v>
      </c>
      <c r="C1142" s="662" t="s">
        <v>3130</v>
      </c>
      <c r="D1142" s="743" t="s">
        <v>4774</v>
      </c>
      <c r="E1142" s="744" t="s">
        <v>3167</v>
      </c>
      <c r="F1142" s="662" t="s">
        <v>3125</v>
      </c>
      <c r="G1142" s="662" t="s">
        <v>3263</v>
      </c>
      <c r="H1142" s="662" t="s">
        <v>545</v>
      </c>
      <c r="I1142" s="662" t="s">
        <v>3980</v>
      </c>
      <c r="J1142" s="662" t="s">
        <v>3981</v>
      </c>
      <c r="K1142" s="662" t="s">
        <v>3982</v>
      </c>
      <c r="L1142" s="663">
        <v>74.06</v>
      </c>
      <c r="M1142" s="663">
        <v>814.66000000000008</v>
      </c>
      <c r="N1142" s="662">
        <v>11</v>
      </c>
      <c r="O1142" s="745">
        <v>2</v>
      </c>
      <c r="P1142" s="663">
        <v>592.48</v>
      </c>
      <c r="Q1142" s="678">
        <v>0.72727272727272718</v>
      </c>
      <c r="R1142" s="662">
        <v>8</v>
      </c>
      <c r="S1142" s="678">
        <v>0.72727272727272729</v>
      </c>
      <c r="T1142" s="745">
        <v>1.5</v>
      </c>
      <c r="U1142" s="701">
        <v>0.75</v>
      </c>
    </row>
    <row r="1143" spans="1:21" ht="14.4" customHeight="1" x14ac:dyDescent="0.3">
      <c r="A1143" s="661">
        <v>7</v>
      </c>
      <c r="B1143" s="662" t="s">
        <v>2791</v>
      </c>
      <c r="C1143" s="662" t="s">
        <v>3130</v>
      </c>
      <c r="D1143" s="743" t="s">
        <v>4774</v>
      </c>
      <c r="E1143" s="744" t="s">
        <v>3167</v>
      </c>
      <c r="F1143" s="662" t="s">
        <v>3125</v>
      </c>
      <c r="G1143" s="662" t="s">
        <v>3263</v>
      </c>
      <c r="H1143" s="662" t="s">
        <v>545</v>
      </c>
      <c r="I1143" s="662" t="s">
        <v>3980</v>
      </c>
      <c r="J1143" s="662" t="s">
        <v>3981</v>
      </c>
      <c r="K1143" s="662" t="s">
        <v>3982</v>
      </c>
      <c r="L1143" s="663">
        <v>80.319999999999993</v>
      </c>
      <c r="M1143" s="663">
        <v>1847.3600000000001</v>
      </c>
      <c r="N1143" s="662">
        <v>23</v>
      </c>
      <c r="O1143" s="745">
        <v>4</v>
      </c>
      <c r="P1143" s="663">
        <v>1124.48</v>
      </c>
      <c r="Q1143" s="678">
        <v>0.60869565217391297</v>
      </c>
      <c r="R1143" s="662">
        <v>14</v>
      </c>
      <c r="S1143" s="678">
        <v>0.60869565217391308</v>
      </c>
      <c r="T1143" s="745">
        <v>2.5</v>
      </c>
      <c r="U1143" s="701">
        <v>0.625</v>
      </c>
    </row>
    <row r="1144" spans="1:21" ht="14.4" customHeight="1" x14ac:dyDescent="0.3">
      <c r="A1144" s="661">
        <v>7</v>
      </c>
      <c r="B1144" s="662" t="s">
        <v>2791</v>
      </c>
      <c r="C1144" s="662" t="s">
        <v>3130</v>
      </c>
      <c r="D1144" s="743" t="s">
        <v>4774</v>
      </c>
      <c r="E1144" s="744" t="s">
        <v>3167</v>
      </c>
      <c r="F1144" s="662" t="s">
        <v>3125</v>
      </c>
      <c r="G1144" s="662" t="s">
        <v>4308</v>
      </c>
      <c r="H1144" s="662" t="s">
        <v>545</v>
      </c>
      <c r="I1144" s="662" t="s">
        <v>4571</v>
      </c>
      <c r="J1144" s="662" t="s">
        <v>4572</v>
      </c>
      <c r="K1144" s="662" t="s">
        <v>4314</v>
      </c>
      <c r="L1144" s="663">
        <v>601.9</v>
      </c>
      <c r="M1144" s="663">
        <v>1805.6999999999998</v>
      </c>
      <c r="N1144" s="662">
        <v>3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7</v>
      </c>
      <c r="B1145" s="662" t="s">
        <v>2791</v>
      </c>
      <c r="C1145" s="662" t="s">
        <v>3130</v>
      </c>
      <c r="D1145" s="743" t="s">
        <v>4774</v>
      </c>
      <c r="E1145" s="744" t="s">
        <v>3167</v>
      </c>
      <c r="F1145" s="662" t="s">
        <v>3125</v>
      </c>
      <c r="G1145" s="662" t="s">
        <v>3530</v>
      </c>
      <c r="H1145" s="662" t="s">
        <v>545</v>
      </c>
      <c r="I1145" s="662" t="s">
        <v>3531</v>
      </c>
      <c r="J1145" s="662" t="s">
        <v>3532</v>
      </c>
      <c r="K1145" s="662" t="s">
        <v>3533</v>
      </c>
      <c r="L1145" s="663">
        <v>44.28</v>
      </c>
      <c r="M1145" s="663">
        <v>221.4</v>
      </c>
      <c r="N1145" s="662">
        <v>5</v>
      </c>
      <c r="O1145" s="745">
        <v>4.5</v>
      </c>
      <c r="P1145" s="663">
        <v>88.56</v>
      </c>
      <c r="Q1145" s="678">
        <v>0.4</v>
      </c>
      <c r="R1145" s="662">
        <v>2</v>
      </c>
      <c r="S1145" s="678">
        <v>0.4</v>
      </c>
      <c r="T1145" s="745">
        <v>2</v>
      </c>
      <c r="U1145" s="701">
        <v>0.44444444444444442</v>
      </c>
    </row>
    <row r="1146" spans="1:21" ht="14.4" customHeight="1" x14ac:dyDescent="0.3">
      <c r="A1146" s="661">
        <v>7</v>
      </c>
      <c r="B1146" s="662" t="s">
        <v>2791</v>
      </c>
      <c r="C1146" s="662" t="s">
        <v>3130</v>
      </c>
      <c r="D1146" s="743" t="s">
        <v>4774</v>
      </c>
      <c r="E1146" s="744" t="s">
        <v>3167</v>
      </c>
      <c r="F1146" s="662" t="s">
        <v>3125</v>
      </c>
      <c r="G1146" s="662" t="s">
        <v>4048</v>
      </c>
      <c r="H1146" s="662" t="s">
        <v>635</v>
      </c>
      <c r="I1146" s="662" t="s">
        <v>4315</v>
      </c>
      <c r="J1146" s="662" t="s">
        <v>4316</v>
      </c>
      <c r="K1146" s="662" t="s">
        <v>2929</v>
      </c>
      <c r="L1146" s="663">
        <v>85.16</v>
      </c>
      <c r="M1146" s="663">
        <v>936.76</v>
      </c>
      <c r="N1146" s="662">
        <v>11</v>
      </c>
      <c r="O1146" s="745">
        <v>2</v>
      </c>
      <c r="P1146" s="663">
        <v>681.28</v>
      </c>
      <c r="Q1146" s="678">
        <v>0.72727272727272729</v>
      </c>
      <c r="R1146" s="662">
        <v>8</v>
      </c>
      <c r="S1146" s="678">
        <v>0.72727272727272729</v>
      </c>
      <c r="T1146" s="745">
        <v>1.5</v>
      </c>
      <c r="U1146" s="701">
        <v>0.75</v>
      </c>
    </row>
    <row r="1147" spans="1:21" ht="14.4" customHeight="1" x14ac:dyDescent="0.3">
      <c r="A1147" s="661">
        <v>7</v>
      </c>
      <c r="B1147" s="662" t="s">
        <v>2791</v>
      </c>
      <c r="C1147" s="662" t="s">
        <v>3130</v>
      </c>
      <c r="D1147" s="743" t="s">
        <v>4774</v>
      </c>
      <c r="E1147" s="744" t="s">
        <v>3167</v>
      </c>
      <c r="F1147" s="662" t="s">
        <v>3125</v>
      </c>
      <c r="G1147" s="662" t="s">
        <v>4048</v>
      </c>
      <c r="H1147" s="662" t="s">
        <v>635</v>
      </c>
      <c r="I1147" s="662" t="s">
        <v>4315</v>
      </c>
      <c r="J1147" s="662" t="s">
        <v>4316</v>
      </c>
      <c r="K1147" s="662" t="s">
        <v>2929</v>
      </c>
      <c r="L1147" s="663">
        <v>132</v>
      </c>
      <c r="M1147" s="663">
        <v>264</v>
      </c>
      <c r="N1147" s="662">
        <v>2</v>
      </c>
      <c r="O1147" s="745">
        <v>0.5</v>
      </c>
      <c r="P1147" s="663">
        <v>264</v>
      </c>
      <c r="Q1147" s="678">
        <v>1</v>
      </c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7</v>
      </c>
      <c r="B1148" s="662" t="s">
        <v>2791</v>
      </c>
      <c r="C1148" s="662" t="s">
        <v>3130</v>
      </c>
      <c r="D1148" s="743" t="s">
        <v>4774</v>
      </c>
      <c r="E1148" s="744" t="s">
        <v>3167</v>
      </c>
      <c r="F1148" s="662" t="s">
        <v>3125</v>
      </c>
      <c r="G1148" s="662" t="s">
        <v>3867</v>
      </c>
      <c r="H1148" s="662" t="s">
        <v>545</v>
      </c>
      <c r="I1148" s="662" t="s">
        <v>3983</v>
      </c>
      <c r="J1148" s="662" t="s">
        <v>3877</v>
      </c>
      <c r="K1148" s="662" t="s">
        <v>3984</v>
      </c>
      <c r="L1148" s="663">
        <v>232.68</v>
      </c>
      <c r="M1148" s="663">
        <v>13960.8</v>
      </c>
      <c r="N1148" s="662">
        <v>60</v>
      </c>
      <c r="O1148" s="745">
        <v>11</v>
      </c>
      <c r="P1148" s="663">
        <v>12564.72</v>
      </c>
      <c r="Q1148" s="678">
        <v>0.9</v>
      </c>
      <c r="R1148" s="662">
        <v>54</v>
      </c>
      <c r="S1148" s="678">
        <v>0.9</v>
      </c>
      <c r="T1148" s="745">
        <v>10</v>
      </c>
      <c r="U1148" s="701">
        <v>0.90909090909090906</v>
      </c>
    </row>
    <row r="1149" spans="1:21" ht="14.4" customHeight="1" x14ac:dyDescent="0.3">
      <c r="A1149" s="661">
        <v>7</v>
      </c>
      <c r="B1149" s="662" t="s">
        <v>2791</v>
      </c>
      <c r="C1149" s="662" t="s">
        <v>3130</v>
      </c>
      <c r="D1149" s="743" t="s">
        <v>4774</v>
      </c>
      <c r="E1149" s="744" t="s">
        <v>3167</v>
      </c>
      <c r="F1149" s="662" t="s">
        <v>3125</v>
      </c>
      <c r="G1149" s="662" t="s">
        <v>3867</v>
      </c>
      <c r="H1149" s="662" t="s">
        <v>545</v>
      </c>
      <c r="I1149" s="662" t="s">
        <v>4052</v>
      </c>
      <c r="J1149" s="662" t="s">
        <v>3869</v>
      </c>
      <c r="K1149" s="662" t="s">
        <v>4053</v>
      </c>
      <c r="L1149" s="663">
        <v>969.48</v>
      </c>
      <c r="M1149" s="663">
        <v>12603.239999999998</v>
      </c>
      <c r="N1149" s="662">
        <v>13</v>
      </c>
      <c r="O1149" s="745">
        <v>5</v>
      </c>
      <c r="P1149" s="663">
        <v>10664.279999999999</v>
      </c>
      <c r="Q1149" s="678">
        <v>0.84615384615384615</v>
      </c>
      <c r="R1149" s="662">
        <v>11</v>
      </c>
      <c r="S1149" s="678">
        <v>0.84615384615384615</v>
      </c>
      <c r="T1149" s="745">
        <v>4</v>
      </c>
      <c r="U1149" s="701">
        <v>0.8</v>
      </c>
    </row>
    <row r="1150" spans="1:21" ht="14.4" customHeight="1" x14ac:dyDescent="0.3">
      <c r="A1150" s="661">
        <v>7</v>
      </c>
      <c r="B1150" s="662" t="s">
        <v>2791</v>
      </c>
      <c r="C1150" s="662" t="s">
        <v>3130</v>
      </c>
      <c r="D1150" s="743" t="s">
        <v>4774</v>
      </c>
      <c r="E1150" s="744" t="s">
        <v>3167</v>
      </c>
      <c r="F1150" s="662" t="s">
        <v>3125</v>
      </c>
      <c r="G1150" s="662" t="s">
        <v>3867</v>
      </c>
      <c r="H1150" s="662" t="s">
        <v>545</v>
      </c>
      <c r="I1150" s="662" t="s">
        <v>3868</v>
      </c>
      <c r="J1150" s="662" t="s">
        <v>3869</v>
      </c>
      <c r="K1150" s="662" t="s">
        <v>3870</v>
      </c>
      <c r="L1150" s="663">
        <v>1454.23</v>
      </c>
      <c r="M1150" s="663">
        <v>46535.360000000001</v>
      </c>
      <c r="N1150" s="662">
        <v>32</v>
      </c>
      <c r="O1150" s="745">
        <v>6</v>
      </c>
      <c r="P1150" s="663">
        <v>37809.980000000003</v>
      </c>
      <c r="Q1150" s="678">
        <v>0.81250000000000011</v>
      </c>
      <c r="R1150" s="662">
        <v>26</v>
      </c>
      <c r="S1150" s="678">
        <v>0.8125</v>
      </c>
      <c r="T1150" s="745">
        <v>5</v>
      </c>
      <c r="U1150" s="701">
        <v>0.83333333333333337</v>
      </c>
    </row>
    <row r="1151" spans="1:21" ht="14.4" customHeight="1" x14ac:dyDescent="0.3">
      <c r="A1151" s="661">
        <v>7</v>
      </c>
      <c r="B1151" s="662" t="s">
        <v>2791</v>
      </c>
      <c r="C1151" s="662" t="s">
        <v>3130</v>
      </c>
      <c r="D1151" s="743" t="s">
        <v>4774</v>
      </c>
      <c r="E1151" s="744" t="s">
        <v>3167</v>
      </c>
      <c r="F1151" s="662" t="s">
        <v>3125</v>
      </c>
      <c r="G1151" s="662" t="s">
        <v>3867</v>
      </c>
      <c r="H1151" s="662" t="s">
        <v>545</v>
      </c>
      <c r="I1151" s="662" t="s">
        <v>3871</v>
      </c>
      <c r="J1151" s="662" t="s">
        <v>3869</v>
      </c>
      <c r="K1151" s="662" t="s">
        <v>3872</v>
      </c>
      <c r="L1151" s="663">
        <v>1938.97</v>
      </c>
      <c r="M1151" s="663">
        <v>116338.20000000001</v>
      </c>
      <c r="N1151" s="662">
        <v>60</v>
      </c>
      <c r="O1151" s="745">
        <v>10</v>
      </c>
      <c r="P1151" s="663">
        <v>104704.38</v>
      </c>
      <c r="Q1151" s="678">
        <v>0.89999999999999991</v>
      </c>
      <c r="R1151" s="662">
        <v>54</v>
      </c>
      <c r="S1151" s="678">
        <v>0.9</v>
      </c>
      <c r="T1151" s="745">
        <v>9</v>
      </c>
      <c r="U1151" s="701">
        <v>0.9</v>
      </c>
    </row>
    <row r="1152" spans="1:21" ht="14.4" customHeight="1" x14ac:dyDescent="0.3">
      <c r="A1152" s="661">
        <v>7</v>
      </c>
      <c r="B1152" s="662" t="s">
        <v>2791</v>
      </c>
      <c r="C1152" s="662" t="s">
        <v>3130</v>
      </c>
      <c r="D1152" s="743" t="s">
        <v>4774</v>
      </c>
      <c r="E1152" s="744" t="s">
        <v>3167</v>
      </c>
      <c r="F1152" s="662" t="s">
        <v>3125</v>
      </c>
      <c r="G1152" s="662" t="s">
        <v>3867</v>
      </c>
      <c r="H1152" s="662" t="s">
        <v>545</v>
      </c>
      <c r="I1152" s="662" t="s">
        <v>3873</v>
      </c>
      <c r="J1152" s="662" t="s">
        <v>3874</v>
      </c>
      <c r="K1152" s="662" t="s">
        <v>3875</v>
      </c>
      <c r="L1152" s="663">
        <v>5322.08</v>
      </c>
      <c r="M1152" s="663">
        <v>42576.639999999999</v>
      </c>
      <c r="N1152" s="662">
        <v>8</v>
      </c>
      <c r="O1152" s="745">
        <v>5</v>
      </c>
      <c r="P1152" s="663">
        <v>31932.480000000003</v>
      </c>
      <c r="Q1152" s="678">
        <v>0.75000000000000011</v>
      </c>
      <c r="R1152" s="662">
        <v>6</v>
      </c>
      <c r="S1152" s="678">
        <v>0.75</v>
      </c>
      <c r="T1152" s="745">
        <v>4</v>
      </c>
      <c r="U1152" s="701">
        <v>0.8</v>
      </c>
    </row>
    <row r="1153" spans="1:21" ht="14.4" customHeight="1" x14ac:dyDescent="0.3">
      <c r="A1153" s="661">
        <v>7</v>
      </c>
      <c r="B1153" s="662" t="s">
        <v>2791</v>
      </c>
      <c r="C1153" s="662" t="s">
        <v>3130</v>
      </c>
      <c r="D1153" s="743" t="s">
        <v>4774</v>
      </c>
      <c r="E1153" s="744" t="s">
        <v>3167</v>
      </c>
      <c r="F1153" s="662" t="s">
        <v>3125</v>
      </c>
      <c r="G1153" s="662" t="s">
        <v>3867</v>
      </c>
      <c r="H1153" s="662" t="s">
        <v>545</v>
      </c>
      <c r="I1153" s="662" t="s">
        <v>3876</v>
      </c>
      <c r="J1153" s="662" t="s">
        <v>3877</v>
      </c>
      <c r="K1153" s="662" t="s">
        <v>3878</v>
      </c>
      <c r="L1153" s="663">
        <v>1938.97</v>
      </c>
      <c r="M1153" s="663">
        <v>168690.39</v>
      </c>
      <c r="N1153" s="662">
        <v>87</v>
      </c>
      <c r="O1153" s="745">
        <v>14</v>
      </c>
      <c r="P1153" s="663">
        <v>116338.20000000001</v>
      </c>
      <c r="Q1153" s="678">
        <v>0.68965517241379315</v>
      </c>
      <c r="R1153" s="662">
        <v>60</v>
      </c>
      <c r="S1153" s="678">
        <v>0.68965517241379315</v>
      </c>
      <c r="T1153" s="745">
        <v>9</v>
      </c>
      <c r="U1153" s="701">
        <v>0.6428571428571429</v>
      </c>
    </row>
    <row r="1154" spans="1:21" ht="14.4" customHeight="1" x14ac:dyDescent="0.3">
      <c r="A1154" s="661">
        <v>7</v>
      </c>
      <c r="B1154" s="662" t="s">
        <v>2791</v>
      </c>
      <c r="C1154" s="662" t="s">
        <v>3130</v>
      </c>
      <c r="D1154" s="743" t="s">
        <v>4774</v>
      </c>
      <c r="E1154" s="744" t="s">
        <v>3167</v>
      </c>
      <c r="F1154" s="662" t="s">
        <v>3125</v>
      </c>
      <c r="G1154" s="662" t="s">
        <v>3867</v>
      </c>
      <c r="H1154" s="662" t="s">
        <v>545</v>
      </c>
      <c r="I1154" s="662" t="s">
        <v>4056</v>
      </c>
      <c r="J1154" s="662" t="s">
        <v>3877</v>
      </c>
      <c r="K1154" s="662" t="s">
        <v>4057</v>
      </c>
      <c r="L1154" s="663">
        <v>1454.23</v>
      </c>
      <c r="M1154" s="663">
        <v>145423.00000000006</v>
      </c>
      <c r="N1154" s="662">
        <v>100</v>
      </c>
      <c r="O1154" s="745">
        <v>18</v>
      </c>
      <c r="P1154" s="663">
        <v>109067.25000000004</v>
      </c>
      <c r="Q1154" s="678">
        <v>0.75</v>
      </c>
      <c r="R1154" s="662">
        <v>75</v>
      </c>
      <c r="S1154" s="678">
        <v>0.75</v>
      </c>
      <c r="T1154" s="745">
        <v>13</v>
      </c>
      <c r="U1154" s="701">
        <v>0.72222222222222221</v>
      </c>
    </row>
    <row r="1155" spans="1:21" ht="14.4" customHeight="1" x14ac:dyDescent="0.3">
      <c r="A1155" s="661">
        <v>7</v>
      </c>
      <c r="B1155" s="662" t="s">
        <v>2791</v>
      </c>
      <c r="C1155" s="662" t="s">
        <v>3130</v>
      </c>
      <c r="D1155" s="743" t="s">
        <v>4774</v>
      </c>
      <c r="E1155" s="744" t="s">
        <v>3167</v>
      </c>
      <c r="F1155" s="662" t="s">
        <v>3125</v>
      </c>
      <c r="G1155" s="662" t="s">
        <v>3867</v>
      </c>
      <c r="H1155" s="662" t="s">
        <v>545</v>
      </c>
      <c r="I1155" s="662" t="s">
        <v>3879</v>
      </c>
      <c r="J1155" s="662" t="s">
        <v>3877</v>
      </c>
      <c r="K1155" s="662" t="s">
        <v>3880</v>
      </c>
      <c r="L1155" s="663">
        <v>484.75</v>
      </c>
      <c r="M1155" s="663">
        <v>22298.5</v>
      </c>
      <c r="N1155" s="662">
        <v>46</v>
      </c>
      <c r="O1155" s="745">
        <v>14</v>
      </c>
      <c r="P1155" s="663">
        <v>22298.5</v>
      </c>
      <c r="Q1155" s="678">
        <v>1</v>
      </c>
      <c r="R1155" s="662">
        <v>46</v>
      </c>
      <c r="S1155" s="678">
        <v>1</v>
      </c>
      <c r="T1155" s="745">
        <v>14</v>
      </c>
      <c r="U1155" s="701">
        <v>1</v>
      </c>
    </row>
    <row r="1156" spans="1:21" ht="14.4" customHeight="1" x14ac:dyDescent="0.3">
      <c r="A1156" s="661">
        <v>7</v>
      </c>
      <c r="B1156" s="662" t="s">
        <v>2791</v>
      </c>
      <c r="C1156" s="662" t="s">
        <v>3130</v>
      </c>
      <c r="D1156" s="743" t="s">
        <v>4774</v>
      </c>
      <c r="E1156" s="744" t="s">
        <v>3167</v>
      </c>
      <c r="F1156" s="662" t="s">
        <v>3125</v>
      </c>
      <c r="G1156" s="662" t="s">
        <v>3867</v>
      </c>
      <c r="H1156" s="662" t="s">
        <v>545</v>
      </c>
      <c r="I1156" s="662" t="s">
        <v>3985</v>
      </c>
      <c r="J1156" s="662" t="s">
        <v>3877</v>
      </c>
      <c r="K1156" s="662" t="s">
        <v>3986</v>
      </c>
      <c r="L1156" s="663">
        <v>969.48</v>
      </c>
      <c r="M1156" s="663">
        <v>64955.159999999996</v>
      </c>
      <c r="N1156" s="662">
        <v>67</v>
      </c>
      <c r="O1156" s="745">
        <v>11</v>
      </c>
      <c r="P1156" s="663">
        <v>53321.399999999994</v>
      </c>
      <c r="Q1156" s="678">
        <v>0.82089552238805963</v>
      </c>
      <c r="R1156" s="662">
        <v>55</v>
      </c>
      <c r="S1156" s="678">
        <v>0.82089552238805974</v>
      </c>
      <c r="T1156" s="745">
        <v>9</v>
      </c>
      <c r="U1156" s="701">
        <v>0.81818181818181823</v>
      </c>
    </row>
    <row r="1157" spans="1:21" ht="14.4" customHeight="1" x14ac:dyDescent="0.3">
      <c r="A1157" s="661">
        <v>7</v>
      </c>
      <c r="B1157" s="662" t="s">
        <v>2791</v>
      </c>
      <c r="C1157" s="662" t="s">
        <v>3130</v>
      </c>
      <c r="D1157" s="743" t="s">
        <v>4774</v>
      </c>
      <c r="E1157" s="744" t="s">
        <v>3167</v>
      </c>
      <c r="F1157" s="662" t="s">
        <v>3125</v>
      </c>
      <c r="G1157" s="662" t="s">
        <v>3867</v>
      </c>
      <c r="H1157" s="662" t="s">
        <v>545</v>
      </c>
      <c r="I1157" s="662" t="s">
        <v>3987</v>
      </c>
      <c r="J1157" s="662" t="s">
        <v>3869</v>
      </c>
      <c r="K1157" s="662" t="s">
        <v>3988</v>
      </c>
      <c r="L1157" s="663">
        <v>484.75</v>
      </c>
      <c r="M1157" s="663">
        <v>12603.5</v>
      </c>
      <c r="N1157" s="662">
        <v>26</v>
      </c>
      <c r="O1157" s="745">
        <v>6</v>
      </c>
      <c r="P1157" s="663">
        <v>12603.5</v>
      </c>
      <c r="Q1157" s="678">
        <v>1</v>
      </c>
      <c r="R1157" s="662">
        <v>26</v>
      </c>
      <c r="S1157" s="678">
        <v>1</v>
      </c>
      <c r="T1157" s="745">
        <v>6</v>
      </c>
      <c r="U1157" s="701">
        <v>1</v>
      </c>
    </row>
    <row r="1158" spans="1:21" ht="14.4" customHeight="1" x14ac:dyDescent="0.3">
      <c r="A1158" s="661">
        <v>7</v>
      </c>
      <c r="B1158" s="662" t="s">
        <v>2791</v>
      </c>
      <c r="C1158" s="662" t="s">
        <v>3130</v>
      </c>
      <c r="D1158" s="743" t="s">
        <v>4774</v>
      </c>
      <c r="E1158" s="744" t="s">
        <v>3167</v>
      </c>
      <c r="F1158" s="662" t="s">
        <v>3125</v>
      </c>
      <c r="G1158" s="662" t="s">
        <v>3867</v>
      </c>
      <c r="H1158" s="662" t="s">
        <v>545</v>
      </c>
      <c r="I1158" s="662" t="s">
        <v>4058</v>
      </c>
      <c r="J1158" s="662" t="s">
        <v>3882</v>
      </c>
      <c r="K1158" s="662" t="s">
        <v>4059</v>
      </c>
      <c r="L1158" s="663">
        <v>484.75</v>
      </c>
      <c r="M1158" s="663">
        <v>3393.25</v>
      </c>
      <c r="N1158" s="662">
        <v>7</v>
      </c>
      <c r="O1158" s="745">
        <v>2</v>
      </c>
      <c r="P1158" s="663">
        <v>3393.25</v>
      </c>
      <c r="Q1158" s="678">
        <v>1</v>
      </c>
      <c r="R1158" s="662">
        <v>7</v>
      </c>
      <c r="S1158" s="678">
        <v>1</v>
      </c>
      <c r="T1158" s="745">
        <v>2</v>
      </c>
      <c r="U1158" s="701">
        <v>1</v>
      </c>
    </row>
    <row r="1159" spans="1:21" ht="14.4" customHeight="1" x14ac:dyDescent="0.3">
      <c r="A1159" s="661">
        <v>7</v>
      </c>
      <c r="B1159" s="662" t="s">
        <v>2791</v>
      </c>
      <c r="C1159" s="662" t="s">
        <v>3130</v>
      </c>
      <c r="D1159" s="743" t="s">
        <v>4774</v>
      </c>
      <c r="E1159" s="744" t="s">
        <v>3167</v>
      </c>
      <c r="F1159" s="662" t="s">
        <v>3125</v>
      </c>
      <c r="G1159" s="662" t="s">
        <v>3867</v>
      </c>
      <c r="H1159" s="662" t="s">
        <v>545</v>
      </c>
      <c r="I1159" s="662" t="s">
        <v>3881</v>
      </c>
      <c r="J1159" s="662" t="s">
        <v>3882</v>
      </c>
      <c r="K1159" s="662" t="s">
        <v>3883</v>
      </c>
      <c r="L1159" s="663">
        <v>969.48</v>
      </c>
      <c r="M1159" s="663">
        <v>22298.04</v>
      </c>
      <c r="N1159" s="662">
        <v>23</v>
      </c>
      <c r="O1159" s="745">
        <v>5</v>
      </c>
      <c r="P1159" s="663">
        <v>17450.64</v>
      </c>
      <c r="Q1159" s="678">
        <v>0.78260869565217384</v>
      </c>
      <c r="R1159" s="662">
        <v>18</v>
      </c>
      <c r="S1159" s="678">
        <v>0.78260869565217395</v>
      </c>
      <c r="T1159" s="745">
        <v>3</v>
      </c>
      <c r="U1159" s="701">
        <v>0.6</v>
      </c>
    </row>
    <row r="1160" spans="1:21" ht="14.4" customHeight="1" x14ac:dyDescent="0.3">
      <c r="A1160" s="661">
        <v>7</v>
      </c>
      <c r="B1160" s="662" t="s">
        <v>2791</v>
      </c>
      <c r="C1160" s="662" t="s">
        <v>3130</v>
      </c>
      <c r="D1160" s="743" t="s">
        <v>4774</v>
      </c>
      <c r="E1160" s="744" t="s">
        <v>3167</v>
      </c>
      <c r="F1160" s="662" t="s">
        <v>3125</v>
      </c>
      <c r="G1160" s="662" t="s">
        <v>3867</v>
      </c>
      <c r="H1160" s="662" t="s">
        <v>545</v>
      </c>
      <c r="I1160" s="662" t="s">
        <v>4573</v>
      </c>
      <c r="J1160" s="662" t="s">
        <v>4574</v>
      </c>
      <c r="K1160" s="662" t="s">
        <v>3988</v>
      </c>
      <c r="L1160" s="663">
        <v>484.75</v>
      </c>
      <c r="M1160" s="663">
        <v>4362.75</v>
      </c>
      <c r="N1160" s="662">
        <v>9</v>
      </c>
      <c r="O1160" s="745">
        <v>3</v>
      </c>
      <c r="P1160" s="663">
        <v>1939</v>
      </c>
      <c r="Q1160" s="678">
        <v>0.44444444444444442</v>
      </c>
      <c r="R1160" s="662">
        <v>4</v>
      </c>
      <c r="S1160" s="678">
        <v>0.44444444444444442</v>
      </c>
      <c r="T1160" s="745">
        <v>2</v>
      </c>
      <c r="U1160" s="701">
        <v>0.66666666666666663</v>
      </c>
    </row>
    <row r="1161" spans="1:21" ht="14.4" customHeight="1" x14ac:dyDescent="0.3">
      <c r="A1161" s="661">
        <v>7</v>
      </c>
      <c r="B1161" s="662" t="s">
        <v>2791</v>
      </c>
      <c r="C1161" s="662" t="s">
        <v>3130</v>
      </c>
      <c r="D1161" s="743" t="s">
        <v>4774</v>
      </c>
      <c r="E1161" s="744" t="s">
        <v>3167</v>
      </c>
      <c r="F1161" s="662" t="s">
        <v>3125</v>
      </c>
      <c r="G1161" s="662" t="s">
        <v>3867</v>
      </c>
      <c r="H1161" s="662" t="s">
        <v>545</v>
      </c>
      <c r="I1161" s="662" t="s">
        <v>4575</v>
      </c>
      <c r="J1161" s="662" t="s">
        <v>4574</v>
      </c>
      <c r="K1161" s="662" t="s">
        <v>4576</v>
      </c>
      <c r="L1161" s="663">
        <v>0</v>
      </c>
      <c r="M1161" s="663">
        <v>0</v>
      </c>
      <c r="N1161" s="662">
        <v>4</v>
      </c>
      <c r="O1161" s="745">
        <v>1</v>
      </c>
      <c r="P1161" s="663"/>
      <c r="Q1161" s="678"/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7</v>
      </c>
      <c r="B1162" s="662" t="s">
        <v>2791</v>
      </c>
      <c r="C1162" s="662" t="s">
        <v>3130</v>
      </c>
      <c r="D1162" s="743" t="s">
        <v>4774</v>
      </c>
      <c r="E1162" s="744" t="s">
        <v>3167</v>
      </c>
      <c r="F1162" s="662" t="s">
        <v>3125</v>
      </c>
      <c r="G1162" s="662" t="s">
        <v>3867</v>
      </c>
      <c r="H1162" s="662" t="s">
        <v>545</v>
      </c>
      <c r="I1162" s="662" t="s">
        <v>4577</v>
      </c>
      <c r="J1162" s="662" t="s">
        <v>3869</v>
      </c>
      <c r="K1162" s="662" t="s">
        <v>4578</v>
      </c>
      <c r="L1162" s="663">
        <v>0</v>
      </c>
      <c r="M1162" s="663">
        <v>0</v>
      </c>
      <c r="N1162" s="662">
        <v>4</v>
      </c>
      <c r="O1162" s="745">
        <v>1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7</v>
      </c>
      <c r="B1163" s="662" t="s">
        <v>2791</v>
      </c>
      <c r="C1163" s="662" t="s">
        <v>3130</v>
      </c>
      <c r="D1163" s="743" t="s">
        <v>4774</v>
      </c>
      <c r="E1163" s="744" t="s">
        <v>3167</v>
      </c>
      <c r="F1163" s="662" t="s">
        <v>3125</v>
      </c>
      <c r="G1163" s="662" t="s">
        <v>3867</v>
      </c>
      <c r="H1163" s="662" t="s">
        <v>545</v>
      </c>
      <c r="I1163" s="662" t="s">
        <v>4579</v>
      </c>
      <c r="J1163" s="662" t="s">
        <v>4580</v>
      </c>
      <c r="K1163" s="662" t="s">
        <v>3870</v>
      </c>
      <c r="L1163" s="663">
        <v>1454.23</v>
      </c>
      <c r="M1163" s="663">
        <v>8725.380000000001</v>
      </c>
      <c r="N1163" s="662">
        <v>6</v>
      </c>
      <c r="O1163" s="745">
        <v>1</v>
      </c>
      <c r="P1163" s="663">
        <v>8725.380000000001</v>
      </c>
      <c r="Q1163" s="678">
        <v>1</v>
      </c>
      <c r="R1163" s="662">
        <v>6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7</v>
      </c>
      <c r="B1164" s="662" t="s">
        <v>2791</v>
      </c>
      <c r="C1164" s="662" t="s">
        <v>3130</v>
      </c>
      <c r="D1164" s="743" t="s">
        <v>4774</v>
      </c>
      <c r="E1164" s="744" t="s">
        <v>3167</v>
      </c>
      <c r="F1164" s="662" t="s">
        <v>3125</v>
      </c>
      <c r="G1164" s="662" t="s">
        <v>3867</v>
      </c>
      <c r="H1164" s="662" t="s">
        <v>545</v>
      </c>
      <c r="I1164" s="662" t="s">
        <v>4581</v>
      </c>
      <c r="J1164" s="662" t="s">
        <v>4494</v>
      </c>
      <c r="K1164" s="662" t="s">
        <v>4582</v>
      </c>
      <c r="L1164" s="663">
        <v>4967.28</v>
      </c>
      <c r="M1164" s="663">
        <v>4967.28</v>
      </c>
      <c r="N1164" s="662">
        <v>1</v>
      </c>
      <c r="O1164" s="745">
        <v>1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7</v>
      </c>
      <c r="B1165" s="662" t="s">
        <v>2791</v>
      </c>
      <c r="C1165" s="662" t="s">
        <v>3130</v>
      </c>
      <c r="D1165" s="743" t="s">
        <v>4774</v>
      </c>
      <c r="E1165" s="744" t="s">
        <v>3167</v>
      </c>
      <c r="F1165" s="662" t="s">
        <v>3125</v>
      </c>
      <c r="G1165" s="662" t="s">
        <v>3867</v>
      </c>
      <c r="H1165" s="662" t="s">
        <v>545</v>
      </c>
      <c r="I1165" s="662" t="s">
        <v>4583</v>
      </c>
      <c r="J1165" s="662" t="s">
        <v>4574</v>
      </c>
      <c r="K1165" s="662" t="s">
        <v>4584</v>
      </c>
      <c r="L1165" s="663">
        <v>0</v>
      </c>
      <c r="M1165" s="663">
        <v>0</v>
      </c>
      <c r="N1165" s="662">
        <v>1</v>
      </c>
      <c r="O1165" s="745">
        <v>1</v>
      </c>
      <c r="P1165" s="663">
        <v>0</v>
      </c>
      <c r="Q1165" s="678"/>
      <c r="R1165" s="662">
        <v>1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7</v>
      </c>
      <c r="B1166" s="662" t="s">
        <v>2791</v>
      </c>
      <c r="C1166" s="662" t="s">
        <v>3130</v>
      </c>
      <c r="D1166" s="743" t="s">
        <v>4774</v>
      </c>
      <c r="E1166" s="744" t="s">
        <v>3167</v>
      </c>
      <c r="F1166" s="662" t="s">
        <v>3125</v>
      </c>
      <c r="G1166" s="662" t="s">
        <v>4585</v>
      </c>
      <c r="H1166" s="662" t="s">
        <v>635</v>
      </c>
      <c r="I1166" s="662" t="s">
        <v>4586</v>
      </c>
      <c r="J1166" s="662" t="s">
        <v>4587</v>
      </c>
      <c r="K1166" s="662" t="s">
        <v>4588</v>
      </c>
      <c r="L1166" s="663">
        <v>0</v>
      </c>
      <c r="M1166" s="663">
        <v>0</v>
      </c>
      <c r="N1166" s="662">
        <v>2</v>
      </c>
      <c r="O1166" s="745">
        <v>1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7</v>
      </c>
      <c r="B1167" s="662" t="s">
        <v>2791</v>
      </c>
      <c r="C1167" s="662" t="s">
        <v>3130</v>
      </c>
      <c r="D1167" s="743" t="s">
        <v>4774</v>
      </c>
      <c r="E1167" s="744" t="s">
        <v>3167</v>
      </c>
      <c r="F1167" s="662" t="s">
        <v>3125</v>
      </c>
      <c r="G1167" s="662" t="s">
        <v>3595</v>
      </c>
      <c r="H1167" s="662" t="s">
        <v>545</v>
      </c>
      <c r="I1167" s="662" t="s">
        <v>4589</v>
      </c>
      <c r="J1167" s="662" t="s">
        <v>4590</v>
      </c>
      <c r="K1167" s="662" t="s">
        <v>4591</v>
      </c>
      <c r="L1167" s="663">
        <v>0</v>
      </c>
      <c r="M1167" s="663">
        <v>0</v>
      </c>
      <c r="N1167" s="662">
        <v>1</v>
      </c>
      <c r="O1167" s="745">
        <v>1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7</v>
      </c>
      <c r="B1168" s="662" t="s">
        <v>2791</v>
      </c>
      <c r="C1168" s="662" t="s">
        <v>3130</v>
      </c>
      <c r="D1168" s="743" t="s">
        <v>4774</v>
      </c>
      <c r="E1168" s="744" t="s">
        <v>3167</v>
      </c>
      <c r="F1168" s="662" t="s">
        <v>3125</v>
      </c>
      <c r="G1168" s="662" t="s">
        <v>3269</v>
      </c>
      <c r="H1168" s="662" t="s">
        <v>545</v>
      </c>
      <c r="I1168" s="662" t="s">
        <v>4403</v>
      </c>
      <c r="J1168" s="662" t="s">
        <v>4404</v>
      </c>
      <c r="K1168" s="662" t="s">
        <v>3271</v>
      </c>
      <c r="L1168" s="663">
        <v>848.49</v>
      </c>
      <c r="M1168" s="663">
        <v>9333.39</v>
      </c>
      <c r="N1168" s="662">
        <v>11</v>
      </c>
      <c r="O1168" s="745">
        <v>4</v>
      </c>
      <c r="P1168" s="663">
        <v>3393.96</v>
      </c>
      <c r="Q1168" s="678">
        <v>0.36363636363636365</v>
      </c>
      <c r="R1168" s="662">
        <v>4</v>
      </c>
      <c r="S1168" s="678">
        <v>0.36363636363636365</v>
      </c>
      <c r="T1168" s="745">
        <v>1.5</v>
      </c>
      <c r="U1168" s="701">
        <v>0.375</v>
      </c>
    </row>
    <row r="1169" spans="1:21" ht="14.4" customHeight="1" x14ac:dyDescent="0.3">
      <c r="A1169" s="661">
        <v>7</v>
      </c>
      <c r="B1169" s="662" t="s">
        <v>2791</v>
      </c>
      <c r="C1169" s="662" t="s">
        <v>3130</v>
      </c>
      <c r="D1169" s="743" t="s">
        <v>4774</v>
      </c>
      <c r="E1169" s="744" t="s">
        <v>3167</v>
      </c>
      <c r="F1169" s="662" t="s">
        <v>3125</v>
      </c>
      <c r="G1169" s="662" t="s">
        <v>3269</v>
      </c>
      <c r="H1169" s="662" t="s">
        <v>545</v>
      </c>
      <c r="I1169" s="662" t="s">
        <v>4066</v>
      </c>
      <c r="J1169" s="662" t="s">
        <v>4067</v>
      </c>
      <c r="K1169" s="662" t="s">
        <v>3271</v>
      </c>
      <c r="L1169" s="663">
        <v>848.49</v>
      </c>
      <c r="M1169" s="663">
        <v>5090.9400000000005</v>
      </c>
      <c r="N1169" s="662">
        <v>6</v>
      </c>
      <c r="O1169" s="745">
        <v>1.5</v>
      </c>
      <c r="P1169" s="663">
        <v>2545.4700000000003</v>
      </c>
      <c r="Q1169" s="678">
        <v>0.5</v>
      </c>
      <c r="R1169" s="662">
        <v>3</v>
      </c>
      <c r="S1169" s="678">
        <v>0.5</v>
      </c>
      <c r="T1169" s="745">
        <v>0.5</v>
      </c>
      <c r="U1169" s="701">
        <v>0.33333333333333331</v>
      </c>
    </row>
    <row r="1170" spans="1:21" ht="14.4" customHeight="1" x14ac:dyDescent="0.3">
      <c r="A1170" s="661">
        <v>7</v>
      </c>
      <c r="B1170" s="662" t="s">
        <v>2791</v>
      </c>
      <c r="C1170" s="662" t="s">
        <v>3130</v>
      </c>
      <c r="D1170" s="743" t="s">
        <v>4774</v>
      </c>
      <c r="E1170" s="744" t="s">
        <v>3167</v>
      </c>
      <c r="F1170" s="662" t="s">
        <v>3125</v>
      </c>
      <c r="G1170" s="662" t="s">
        <v>3269</v>
      </c>
      <c r="H1170" s="662" t="s">
        <v>635</v>
      </c>
      <c r="I1170" s="662" t="s">
        <v>3890</v>
      </c>
      <c r="J1170" s="662" t="s">
        <v>3061</v>
      </c>
      <c r="K1170" s="662" t="s">
        <v>3891</v>
      </c>
      <c r="L1170" s="663">
        <v>537.12</v>
      </c>
      <c r="M1170" s="663">
        <v>17187.84</v>
      </c>
      <c r="N1170" s="662">
        <v>32</v>
      </c>
      <c r="O1170" s="745">
        <v>11.5</v>
      </c>
      <c r="P1170" s="663">
        <v>11279.52</v>
      </c>
      <c r="Q1170" s="678">
        <v>0.65625</v>
      </c>
      <c r="R1170" s="662">
        <v>21</v>
      </c>
      <c r="S1170" s="678">
        <v>0.65625</v>
      </c>
      <c r="T1170" s="745">
        <v>8.5</v>
      </c>
      <c r="U1170" s="701">
        <v>0.73913043478260865</v>
      </c>
    </row>
    <row r="1171" spans="1:21" ht="14.4" customHeight="1" x14ac:dyDescent="0.3">
      <c r="A1171" s="661">
        <v>7</v>
      </c>
      <c r="B1171" s="662" t="s">
        <v>2791</v>
      </c>
      <c r="C1171" s="662" t="s">
        <v>3130</v>
      </c>
      <c r="D1171" s="743" t="s">
        <v>4774</v>
      </c>
      <c r="E1171" s="744" t="s">
        <v>3167</v>
      </c>
      <c r="F1171" s="662" t="s">
        <v>3125</v>
      </c>
      <c r="G1171" s="662" t="s">
        <v>3269</v>
      </c>
      <c r="H1171" s="662" t="s">
        <v>635</v>
      </c>
      <c r="I1171" s="662" t="s">
        <v>2021</v>
      </c>
      <c r="J1171" s="662" t="s">
        <v>3061</v>
      </c>
      <c r="K1171" s="662" t="s">
        <v>3063</v>
      </c>
      <c r="L1171" s="663">
        <v>424.24</v>
      </c>
      <c r="M1171" s="663">
        <v>848.48</v>
      </c>
      <c r="N1171" s="662">
        <v>2</v>
      </c>
      <c r="O1171" s="745">
        <v>1</v>
      </c>
      <c r="P1171" s="663">
        <v>848.48</v>
      </c>
      <c r="Q1171" s="678">
        <v>1</v>
      </c>
      <c r="R1171" s="662">
        <v>2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7</v>
      </c>
      <c r="B1172" s="662" t="s">
        <v>2791</v>
      </c>
      <c r="C1172" s="662" t="s">
        <v>3130</v>
      </c>
      <c r="D1172" s="743" t="s">
        <v>4774</v>
      </c>
      <c r="E1172" s="744" t="s">
        <v>3167</v>
      </c>
      <c r="F1172" s="662" t="s">
        <v>3125</v>
      </c>
      <c r="G1172" s="662" t="s">
        <v>3269</v>
      </c>
      <c r="H1172" s="662" t="s">
        <v>635</v>
      </c>
      <c r="I1172" s="662" t="s">
        <v>3270</v>
      </c>
      <c r="J1172" s="662" t="s">
        <v>3061</v>
      </c>
      <c r="K1172" s="662" t="s">
        <v>3271</v>
      </c>
      <c r="L1172" s="663">
        <v>848.49</v>
      </c>
      <c r="M1172" s="663">
        <v>161213.10000000009</v>
      </c>
      <c r="N1172" s="662">
        <v>190</v>
      </c>
      <c r="O1172" s="745">
        <v>59.5</v>
      </c>
      <c r="P1172" s="663">
        <v>100970.31000000007</v>
      </c>
      <c r="Q1172" s="678">
        <v>0.62631578947368427</v>
      </c>
      <c r="R1172" s="662">
        <v>119</v>
      </c>
      <c r="S1172" s="678">
        <v>0.62631578947368416</v>
      </c>
      <c r="T1172" s="745">
        <v>41.5</v>
      </c>
      <c r="U1172" s="701">
        <v>0.69747899159663862</v>
      </c>
    </row>
    <row r="1173" spans="1:21" ht="14.4" customHeight="1" x14ac:dyDescent="0.3">
      <c r="A1173" s="661">
        <v>7</v>
      </c>
      <c r="B1173" s="662" t="s">
        <v>2791</v>
      </c>
      <c r="C1173" s="662" t="s">
        <v>3130</v>
      </c>
      <c r="D1173" s="743" t="s">
        <v>4774</v>
      </c>
      <c r="E1173" s="744" t="s">
        <v>3167</v>
      </c>
      <c r="F1173" s="662" t="s">
        <v>3125</v>
      </c>
      <c r="G1173" s="662" t="s">
        <v>3269</v>
      </c>
      <c r="H1173" s="662" t="s">
        <v>635</v>
      </c>
      <c r="I1173" s="662" t="s">
        <v>4070</v>
      </c>
      <c r="J1173" s="662" t="s">
        <v>3061</v>
      </c>
      <c r="K1173" s="662" t="s">
        <v>4071</v>
      </c>
      <c r="L1173" s="663">
        <v>478.07</v>
      </c>
      <c r="M1173" s="663">
        <v>9561.4</v>
      </c>
      <c r="N1173" s="662">
        <v>20</v>
      </c>
      <c r="O1173" s="745">
        <v>4.5</v>
      </c>
      <c r="P1173" s="663">
        <v>4302.63</v>
      </c>
      <c r="Q1173" s="678">
        <v>0.45</v>
      </c>
      <c r="R1173" s="662">
        <v>9</v>
      </c>
      <c r="S1173" s="678">
        <v>0.45</v>
      </c>
      <c r="T1173" s="745">
        <v>3</v>
      </c>
      <c r="U1173" s="701">
        <v>0.66666666666666663</v>
      </c>
    </row>
    <row r="1174" spans="1:21" ht="14.4" customHeight="1" x14ac:dyDescent="0.3">
      <c r="A1174" s="661">
        <v>7</v>
      </c>
      <c r="B1174" s="662" t="s">
        <v>2791</v>
      </c>
      <c r="C1174" s="662" t="s">
        <v>3130</v>
      </c>
      <c r="D1174" s="743" t="s">
        <v>4774</v>
      </c>
      <c r="E1174" s="744" t="s">
        <v>3167</v>
      </c>
      <c r="F1174" s="662" t="s">
        <v>3125</v>
      </c>
      <c r="G1174" s="662" t="s">
        <v>3662</v>
      </c>
      <c r="H1174" s="662" t="s">
        <v>545</v>
      </c>
      <c r="I1174" s="662" t="s">
        <v>3663</v>
      </c>
      <c r="J1174" s="662" t="s">
        <v>3664</v>
      </c>
      <c r="K1174" s="662" t="s">
        <v>3665</v>
      </c>
      <c r="L1174" s="663">
        <v>0</v>
      </c>
      <c r="M1174" s="663">
        <v>0</v>
      </c>
      <c r="N1174" s="662">
        <v>4</v>
      </c>
      <c r="O1174" s="745">
        <v>3</v>
      </c>
      <c r="P1174" s="663">
        <v>0</v>
      </c>
      <c r="Q1174" s="678"/>
      <c r="R1174" s="662">
        <v>3</v>
      </c>
      <c r="S1174" s="678">
        <v>0.75</v>
      </c>
      <c r="T1174" s="745">
        <v>2.5</v>
      </c>
      <c r="U1174" s="701">
        <v>0.83333333333333337</v>
      </c>
    </row>
    <row r="1175" spans="1:21" ht="14.4" customHeight="1" x14ac:dyDescent="0.3">
      <c r="A1175" s="661">
        <v>7</v>
      </c>
      <c r="B1175" s="662" t="s">
        <v>2791</v>
      </c>
      <c r="C1175" s="662" t="s">
        <v>3130</v>
      </c>
      <c r="D1175" s="743" t="s">
        <v>4774</v>
      </c>
      <c r="E1175" s="744" t="s">
        <v>3167</v>
      </c>
      <c r="F1175" s="662" t="s">
        <v>3125</v>
      </c>
      <c r="G1175" s="662" t="s">
        <v>3333</v>
      </c>
      <c r="H1175" s="662" t="s">
        <v>545</v>
      </c>
      <c r="I1175" s="662" t="s">
        <v>4592</v>
      </c>
      <c r="J1175" s="662" t="s">
        <v>3335</v>
      </c>
      <c r="K1175" s="662" t="s">
        <v>4593</v>
      </c>
      <c r="L1175" s="663">
        <v>0</v>
      </c>
      <c r="M1175" s="663">
        <v>0</v>
      </c>
      <c r="N1175" s="662">
        <v>1</v>
      </c>
      <c r="O1175" s="745">
        <v>0.5</v>
      </c>
      <c r="P1175" s="663">
        <v>0</v>
      </c>
      <c r="Q1175" s="678"/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7</v>
      </c>
      <c r="B1176" s="662" t="s">
        <v>2791</v>
      </c>
      <c r="C1176" s="662" t="s">
        <v>3130</v>
      </c>
      <c r="D1176" s="743" t="s">
        <v>4774</v>
      </c>
      <c r="E1176" s="744" t="s">
        <v>3167</v>
      </c>
      <c r="F1176" s="662" t="s">
        <v>3125</v>
      </c>
      <c r="G1176" s="662" t="s">
        <v>3892</v>
      </c>
      <c r="H1176" s="662" t="s">
        <v>545</v>
      </c>
      <c r="I1176" s="662" t="s">
        <v>3893</v>
      </c>
      <c r="J1176" s="662" t="s">
        <v>3894</v>
      </c>
      <c r="K1176" s="662" t="s">
        <v>3895</v>
      </c>
      <c r="L1176" s="663">
        <v>838.65</v>
      </c>
      <c r="M1176" s="663">
        <v>62060.099999999991</v>
      </c>
      <c r="N1176" s="662">
        <v>74</v>
      </c>
      <c r="O1176" s="745">
        <v>17</v>
      </c>
      <c r="P1176" s="663">
        <v>31868.699999999997</v>
      </c>
      <c r="Q1176" s="678">
        <v>0.51351351351351349</v>
      </c>
      <c r="R1176" s="662">
        <v>38</v>
      </c>
      <c r="S1176" s="678">
        <v>0.51351351351351349</v>
      </c>
      <c r="T1176" s="745">
        <v>11</v>
      </c>
      <c r="U1176" s="701">
        <v>0.6470588235294118</v>
      </c>
    </row>
    <row r="1177" spans="1:21" ht="14.4" customHeight="1" x14ac:dyDescent="0.3">
      <c r="A1177" s="661">
        <v>7</v>
      </c>
      <c r="B1177" s="662" t="s">
        <v>2791</v>
      </c>
      <c r="C1177" s="662" t="s">
        <v>3130</v>
      </c>
      <c r="D1177" s="743" t="s">
        <v>4774</v>
      </c>
      <c r="E1177" s="744" t="s">
        <v>3167</v>
      </c>
      <c r="F1177" s="662" t="s">
        <v>3125</v>
      </c>
      <c r="G1177" s="662" t="s">
        <v>3892</v>
      </c>
      <c r="H1177" s="662" t="s">
        <v>545</v>
      </c>
      <c r="I1177" s="662" t="s">
        <v>4319</v>
      </c>
      <c r="J1177" s="662" t="s">
        <v>3894</v>
      </c>
      <c r="K1177" s="662" t="s">
        <v>4320</v>
      </c>
      <c r="L1177" s="663">
        <v>1677.3</v>
      </c>
      <c r="M1177" s="663">
        <v>28514.1</v>
      </c>
      <c r="N1177" s="662">
        <v>17</v>
      </c>
      <c r="O1177" s="745">
        <v>9</v>
      </c>
      <c r="P1177" s="663">
        <v>23482.199999999997</v>
      </c>
      <c r="Q1177" s="678">
        <v>0.82352941176470584</v>
      </c>
      <c r="R1177" s="662">
        <v>14</v>
      </c>
      <c r="S1177" s="678">
        <v>0.82352941176470584</v>
      </c>
      <c r="T1177" s="745">
        <v>8</v>
      </c>
      <c r="U1177" s="701">
        <v>0.88888888888888884</v>
      </c>
    </row>
    <row r="1178" spans="1:21" ht="14.4" customHeight="1" x14ac:dyDescent="0.3">
      <c r="A1178" s="661">
        <v>7</v>
      </c>
      <c r="B1178" s="662" t="s">
        <v>2791</v>
      </c>
      <c r="C1178" s="662" t="s">
        <v>3130</v>
      </c>
      <c r="D1178" s="743" t="s">
        <v>4774</v>
      </c>
      <c r="E1178" s="744" t="s">
        <v>3167</v>
      </c>
      <c r="F1178" s="662" t="s">
        <v>3125</v>
      </c>
      <c r="G1178" s="662" t="s">
        <v>3892</v>
      </c>
      <c r="H1178" s="662" t="s">
        <v>545</v>
      </c>
      <c r="I1178" s="662" t="s">
        <v>4321</v>
      </c>
      <c r="J1178" s="662" t="s">
        <v>3894</v>
      </c>
      <c r="K1178" s="662" t="s">
        <v>4322</v>
      </c>
      <c r="L1178" s="663">
        <v>908.53</v>
      </c>
      <c r="M1178" s="663">
        <v>1817.06</v>
      </c>
      <c r="N1178" s="662">
        <v>2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7</v>
      </c>
      <c r="B1179" s="662" t="s">
        <v>2791</v>
      </c>
      <c r="C1179" s="662" t="s">
        <v>3130</v>
      </c>
      <c r="D1179" s="743" t="s">
        <v>4774</v>
      </c>
      <c r="E1179" s="744" t="s">
        <v>3167</v>
      </c>
      <c r="F1179" s="662" t="s">
        <v>3125</v>
      </c>
      <c r="G1179" s="662" t="s">
        <v>3892</v>
      </c>
      <c r="H1179" s="662" t="s">
        <v>545</v>
      </c>
      <c r="I1179" s="662" t="s">
        <v>3896</v>
      </c>
      <c r="J1179" s="662" t="s">
        <v>3894</v>
      </c>
      <c r="K1179" s="662" t="s">
        <v>3897</v>
      </c>
      <c r="L1179" s="663">
        <v>454.27</v>
      </c>
      <c r="M1179" s="663">
        <v>11356.75</v>
      </c>
      <c r="N1179" s="662">
        <v>25</v>
      </c>
      <c r="O1179" s="745">
        <v>12</v>
      </c>
      <c r="P1179" s="663">
        <v>8631.130000000001</v>
      </c>
      <c r="Q1179" s="678">
        <v>0.76000000000000012</v>
      </c>
      <c r="R1179" s="662">
        <v>19</v>
      </c>
      <c r="S1179" s="678">
        <v>0.76</v>
      </c>
      <c r="T1179" s="745">
        <v>10</v>
      </c>
      <c r="U1179" s="701">
        <v>0.83333333333333337</v>
      </c>
    </row>
    <row r="1180" spans="1:21" ht="14.4" customHeight="1" x14ac:dyDescent="0.3">
      <c r="A1180" s="661">
        <v>7</v>
      </c>
      <c r="B1180" s="662" t="s">
        <v>2791</v>
      </c>
      <c r="C1180" s="662" t="s">
        <v>3130</v>
      </c>
      <c r="D1180" s="743" t="s">
        <v>4774</v>
      </c>
      <c r="E1180" s="744" t="s">
        <v>3167</v>
      </c>
      <c r="F1180" s="662" t="s">
        <v>3125</v>
      </c>
      <c r="G1180" s="662" t="s">
        <v>3892</v>
      </c>
      <c r="H1180" s="662" t="s">
        <v>545</v>
      </c>
      <c r="I1180" s="662" t="s">
        <v>4078</v>
      </c>
      <c r="J1180" s="662" t="s">
        <v>3894</v>
      </c>
      <c r="K1180" s="662" t="s">
        <v>4079</v>
      </c>
      <c r="L1180" s="663">
        <v>1677.3</v>
      </c>
      <c r="M1180" s="663">
        <v>38577.899999999994</v>
      </c>
      <c r="N1180" s="662">
        <v>23</v>
      </c>
      <c r="O1180" s="745">
        <v>7</v>
      </c>
      <c r="P1180" s="663">
        <v>18450.3</v>
      </c>
      <c r="Q1180" s="678">
        <v>0.47826086956521746</v>
      </c>
      <c r="R1180" s="662">
        <v>11</v>
      </c>
      <c r="S1180" s="678">
        <v>0.47826086956521741</v>
      </c>
      <c r="T1180" s="745">
        <v>4</v>
      </c>
      <c r="U1180" s="701">
        <v>0.5714285714285714</v>
      </c>
    </row>
    <row r="1181" spans="1:21" ht="14.4" customHeight="1" x14ac:dyDescent="0.3">
      <c r="A1181" s="661">
        <v>7</v>
      </c>
      <c r="B1181" s="662" t="s">
        <v>2791</v>
      </c>
      <c r="C1181" s="662" t="s">
        <v>3130</v>
      </c>
      <c r="D1181" s="743" t="s">
        <v>4774</v>
      </c>
      <c r="E1181" s="744" t="s">
        <v>3167</v>
      </c>
      <c r="F1181" s="662" t="s">
        <v>3125</v>
      </c>
      <c r="G1181" s="662" t="s">
        <v>3892</v>
      </c>
      <c r="H1181" s="662" t="s">
        <v>545</v>
      </c>
      <c r="I1181" s="662" t="s">
        <v>4080</v>
      </c>
      <c r="J1181" s="662" t="s">
        <v>3894</v>
      </c>
      <c r="K1181" s="662" t="s">
        <v>4081</v>
      </c>
      <c r="L1181" s="663">
        <v>4714.62</v>
      </c>
      <c r="M1181" s="663">
        <v>99007.02</v>
      </c>
      <c r="N1181" s="662">
        <v>21</v>
      </c>
      <c r="O1181" s="745">
        <v>7</v>
      </c>
      <c r="P1181" s="663">
        <v>42431.58</v>
      </c>
      <c r="Q1181" s="678">
        <v>0.42857142857142855</v>
      </c>
      <c r="R1181" s="662">
        <v>9</v>
      </c>
      <c r="S1181" s="678">
        <v>0.42857142857142855</v>
      </c>
      <c r="T1181" s="745">
        <v>3</v>
      </c>
      <c r="U1181" s="701">
        <v>0.42857142857142855</v>
      </c>
    </row>
    <row r="1182" spans="1:21" ht="14.4" customHeight="1" x14ac:dyDescent="0.3">
      <c r="A1182" s="661">
        <v>7</v>
      </c>
      <c r="B1182" s="662" t="s">
        <v>2791</v>
      </c>
      <c r="C1182" s="662" t="s">
        <v>3130</v>
      </c>
      <c r="D1182" s="743" t="s">
        <v>4774</v>
      </c>
      <c r="E1182" s="744" t="s">
        <v>3167</v>
      </c>
      <c r="F1182" s="662" t="s">
        <v>3125</v>
      </c>
      <c r="G1182" s="662" t="s">
        <v>3892</v>
      </c>
      <c r="H1182" s="662" t="s">
        <v>545</v>
      </c>
      <c r="I1182" s="662" t="s">
        <v>4405</v>
      </c>
      <c r="J1182" s="662" t="s">
        <v>3894</v>
      </c>
      <c r="K1182" s="662" t="s">
        <v>4406</v>
      </c>
      <c r="L1182" s="663">
        <v>583.70000000000005</v>
      </c>
      <c r="M1182" s="663">
        <v>1167.4000000000001</v>
      </c>
      <c r="N1182" s="662">
        <v>2</v>
      </c>
      <c r="O1182" s="745">
        <v>2</v>
      </c>
      <c r="P1182" s="663">
        <v>1167.4000000000001</v>
      </c>
      <c r="Q1182" s="678">
        <v>1</v>
      </c>
      <c r="R1182" s="662">
        <v>2</v>
      </c>
      <c r="S1182" s="678">
        <v>1</v>
      </c>
      <c r="T1182" s="745">
        <v>2</v>
      </c>
      <c r="U1182" s="701">
        <v>1</v>
      </c>
    </row>
    <row r="1183" spans="1:21" ht="14.4" customHeight="1" x14ac:dyDescent="0.3">
      <c r="A1183" s="661">
        <v>7</v>
      </c>
      <c r="B1183" s="662" t="s">
        <v>2791</v>
      </c>
      <c r="C1183" s="662" t="s">
        <v>3130</v>
      </c>
      <c r="D1183" s="743" t="s">
        <v>4774</v>
      </c>
      <c r="E1183" s="744" t="s">
        <v>3167</v>
      </c>
      <c r="F1183" s="662" t="s">
        <v>3125</v>
      </c>
      <c r="G1183" s="662" t="s">
        <v>3462</v>
      </c>
      <c r="H1183" s="662" t="s">
        <v>545</v>
      </c>
      <c r="I1183" s="662" t="s">
        <v>1201</v>
      </c>
      <c r="J1183" s="662" t="s">
        <v>1202</v>
      </c>
      <c r="K1183" s="662" t="s">
        <v>3463</v>
      </c>
      <c r="L1183" s="663">
        <v>60.9</v>
      </c>
      <c r="M1183" s="663">
        <v>182.7</v>
      </c>
      <c r="N1183" s="662">
        <v>3</v>
      </c>
      <c r="O1183" s="745">
        <v>1</v>
      </c>
      <c r="P1183" s="663">
        <v>121.8</v>
      </c>
      <c r="Q1183" s="678">
        <v>0.66666666666666674</v>
      </c>
      <c r="R1183" s="662">
        <v>2</v>
      </c>
      <c r="S1183" s="678">
        <v>0.66666666666666663</v>
      </c>
      <c r="T1183" s="745">
        <v>0.5</v>
      </c>
      <c r="U1183" s="701">
        <v>0.5</v>
      </c>
    </row>
    <row r="1184" spans="1:21" ht="14.4" customHeight="1" x14ac:dyDescent="0.3">
      <c r="A1184" s="661">
        <v>7</v>
      </c>
      <c r="B1184" s="662" t="s">
        <v>2791</v>
      </c>
      <c r="C1184" s="662" t="s">
        <v>3130</v>
      </c>
      <c r="D1184" s="743" t="s">
        <v>4774</v>
      </c>
      <c r="E1184" s="744" t="s">
        <v>3167</v>
      </c>
      <c r="F1184" s="662" t="s">
        <v>3125</v>
      </c>
      <c r="G1184" s="662" t="s">
        <v>3396</v>
      </c>
      <c r="H1184" s="662" t="s">
        <v>545</v>
      </c>
      <c r="I1184" s="662" t="s">
        <v>4594</v>
      </c>
      <c r="J1184" s="662" t="s">
        <v>3153</v>
      </c>
      <c r="K1184" s="662"/>
      <c r="L1184" s="663">
        <v>0</v>
      </c>
      <c r="M1184" s="663">
        <v>0</v>
      </c>
      <c r="N1184" s="662">
        <v>5</v>
      </c>
      <c r="O1184" s="745">
        <v>5</v>
      </c>
      <c r="P1184" s="663">
        <v>0</v>
      </c>
      <c r="Q1184" s="678"/>
      <c r="R1184" s="662">
        <v>2</v>
      </c>
      <c r="S1184" s="678">
        <v>0.4</v>
      </c>
      <c r="T1184" s="745">
        <v>2</v>
      </c>
      <c r="U1184" s="701">
        <v>0.4</v>
      </c>
    </row>
    <row r="1185" spans="1:21" ht="14.4" customHeight="1" x14ac:dyDescent="0.3">
      <c r="A1185" s="661">
        <v>7</v>
      </c>
      <c r="B1185" s="662" t="s">
        <v>2791</v>
      </c>
      <c r="C1185" s="662" t="s">
        <v>3130</v>
      </c>
      <c r="D1185" s="743" t="s">
        <v>4774</v>
      </c>
      <c r="E1185" s="744" t="s">
        <v>3167</v>
      </c>
      <c r="F1185" s="662" t="s">
        <v>3125</v>
      </c>
      <c r="G1185" s="662" t="s">
        <v>3396</v>
      </c>
      <c r="H1185" s="662" t="s">
        <v>545</v>
      </c>
      <c r="I1185" s="662" t="s">
        <v>4595</v>
      </c>
      <c r="J1185" s="662" t="s">
        <v>3153</v>
      </c>
      <c r="K1185" s="662"/>
      <c r="L1185" s="663">
        <v>0</v>
      </c>
      <c r="M1185" s="663">
        <v>0</v>
      </c>
      <c r="N1185" s="662">
        <v>11</v>
      </c>
      <c r="O1185" s="745">
        <v>4</v>
      </c>
      <c r="P1185" s="663">
        <v>0</v>
      </c>
      <c r="Q1185" s="678"/>
      <c r="R1185" s="662">
        <v>10</v>
      </c>
      <c r="S1185" s="678">
        <v>0.90909090909090906</v>
      </c>
      <c r="T1185" s="745">
        <v>3</v>
      </c>
      <c r="U1185" s="701">
        <v>0.75</v>
      </c>
    </row>
    <row r="1186" spans="1:21" ht="14.4" customHeight="1" x14ac:dyDescent="0.3">
      <c r="A1186" s="661">
        <v>7</v>
      </c>
      <c r="B1186" s="662" t="s">
        <v>2791</v>
      </c>
      <c r="C1186" s="662" t="s">
        <v>3130</v>
      </c>
      <c r="D1186" s="743" t="s">
        <v>4774</v>
      </c>
      <c r="E1186" s="744" t="s">
        <v>3167</v>
      </c>
      <c r="F1186" s="662" t="s">
        <v>3125</v>
      </c>
      <c r="G1186" s="662" t="s">
        <v>3396</v>
      </c>
      <c r="H1186" s="662" t="s">
        <v>545</v>
      </c>
      <c r="I1186" s="662" t="s">
        <v>4596</v>
      </c>
      <c r="J1186" s="662" t="s">
        <v>3153</v>
      </c>
      <c r="K1186" s="662"/>
      <c r="L1186" s="663">
        <v>0</v>
      </c>
      <c r="M1186" s="663">
        <v>0</v>
      </c>
      <c r="N1186" s="662">
        <v>1</v>
      </c>
      <c r="O1186" s="745">
        <v>1</v>
      </c>
      <c r="P1186" s="663">
        <v>0</v>
      </c>
      <c r="Q1186" s="678"/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7</v>
      </c>
      <c r="B1187" s="662" t="s">
        <v>2791</v>
      </c>
      <c r="C1187" s="662" t="s">
        <v>3130</v>
      </c>
      <c r="D1187" s="743" t="s">
        <v>4774</v>
      </c>
      <c r="E1187" s="744" t="s">
        <v>3167</v>
      </c>
      <c r="F1187" s="662" t="s">
        <v>3125</v>
      </c>
      <c r="G1187" s="662" t="s">
        <v>3396</v>
      </c>
      <c r="H1187" s="662" t="s">
        <v>545</v>
      </c>
      <c r="I1187" s="662" t="s">
        <v>4597</v>
      </c>
      <c r="J1187" s="662" t="s">
        <v>3153</v>
      </c>
      <c r="K1187" s="662"/>
      <c r="L1187" s="663">
        <v>0</v>
      </c>
      <c r="M1187" s="663">
        <v>0</v>
      </c>
      <c r="N1187" s="662">
        <v>9</v>
      </c>
      <c r="O1187" s="745">
        <v>3</v>
      </c>
      <c r="P1187" s="663">
        <v>0</v>
      </c>
      <c r="Q1187" s="678"/>
      <c r="R1187" s="662">
        <v>9</v>
      </c>
      <c r="S1187" s="678">
        <v>1</v>
      </c>
      <c r="T1187" s="745">
        <v>3</v>
      </c>
      <c r="U1187" s="701">
        <v>1</v>
      </c>
    </row>
    <row r="1188" spans="1:21" ht="14.4" customHeight="1" x14ac:dyDescent="0.3">
      <c r="A1188" s="661">
        <v>7</v>
      </c>
      <c r="B1188" s="662" t="s">
        <v>2791</v>
      </c>
      <c r="C1188" s="662" t="s">
        <v>3130</v>
      </c>
      <c r="D1188" s="743" t="s">
        <v>4774</v>
      </c>
      <c r="E1188" s="744" t="s">
        <v>3167</v>
      </c>
      <c r="F1188" s="662" t="s">
        <v>3125</v>
      </c>
      <c r="G1188" s="662" t="s">
        <v>3396</v>
      </c>
      <c r="H1188" s="662" t="s">
        <v>545</v>
      </c>
      <c r="I1188" s="662" t="s">
        <v>4598</v>
      </c>
      <c r="J1188" s="662" t="s">
        <v>3153</v>
      </c>
      <c r="K1188" s="662"/>
      <c r="L1188" s="663">
        <v>0</v>
      </c>
      <c r="M1188" s="663">
        <v>0</v>
      </c>
      <c r="N1188" s="662">
        <v>3</v>
      </c>
      <c r="O1188" s="745">
        <v>1</v>
      </c>
      <c r="P1188" s="663">
        <v>0</v>
      </c>
      <c r="Q1188" s="678"/>
      <c r="R1188" s="662">
        <v>3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7</v>
      </c>
      <c r="B1189" s="662" t="s">
        <v>2791</v>
      </c>
      <c r="C1189" s="662" t="s">
        <v>3130</v>
      </c>
      <c r="D1189" s="743" t="s">
        <v>4774</v>
      </c>
      <c r="E1189" s="744" t="s">
        <v>3167</v>
      </c>
      <c r="F1189" s="662" t="s">
        <v>3125</v>
      </c>
      <c r="G1189" s="662" t="s">
        <v>3464</v>
      </c>
      <c r="H1189" s="662" t="s">
        <v>545</v>
      </c>
      <c r="I1189" s="662" t="s">
        <v>2326</v>
      </c>
      <c r="J1189" s="662" t="s">
        <v>2327</v>
      </c>
      <c r="K1189" s="662" t="s">
        <v>3465</v>
      </c>
      <c r="L1189" s="663">
        <v>48.09</v>
      </c>
      <c r="M1189" s="663">
        <v>48.09</v>
      </c>
      <c r="N1189" s="662">
        <v>1</v>
      </c>
      <c r="O1189" s="745">
        <v>1</v>
      </c>
      <c r="P1189" s="663">
        <v>48.09</v>
      </c>
      <c r="Q1189" s="678">
        <v>1</v>
      </c>
      <c r="R1189" s="662">
        <v>1</v>
      </c>
      <c r="S1189" s="678">
        <v>1</v>
      </c>
      <c r="T1189" s="745">
        <v>1</v>
      </c>
      <c r="U1189" s="701">
        <v>1</v>
      </c>
    </row>
    <row r="1190" spans="1:21" ht="14.4" customHeight="1" x14ac:dyDescent="0.3">
      <c r="A1190" s="661">
        <v>7</v>
      </c>
      <c r="B1190" s="662" t="s">
        <v>2791</v>
      </c>
      <c r="C1190" s="662" t="s">
        <v>3130</v>
      </c>
      <c r="D1190" s="743" t="s">
        <v>4774</v>
      </c>
      <c r="E1190" s="744" t="s">
        <v>3167</v>
      </c>
      <c r="F1190" s="662" t="s">
        <v>3125</v>
      </c>
      <c r="G1190" s="662" t="s">
        <v>3969</v>
      </c>
      <c r="H1190" s="662" t="s">
        <v>545</v>
      </c>
      <c r="I1190" s="662" t="s">
        <v>1799</v>
      </c>
      <c r="J1190" s="662" t="s">
        <v>1023</v>
      </c>
      <c r="K1190" s="662" t="s">
        <v>3970</v>
      </c>
      <c r="L1190" s="663">
        <v>0</v>
      </c>
      <c r="M1190" s="663">
        <v>0</v>
      </c>
      <c r="N1190" s="662">
        <v>1</v>
      </c>
      <c r="O1190" s="745">
        <v>0.5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7</v>
      </c>
      <c r="B1191" s="662" t="s">
        <v>2791</v>
      </c>
      <c r="C1191" s="662" t="s">
        <v>3130</v>
      </c>
      <c r="D1191" s="743" t="s">
        <v>4774</v>
      </c>
      <c r="E1191" s="744" t="s">
        <v>3167</v>
      </c>
      <c r="F1191" s="662" t="s">
        <v>3125</v>
      </c>
      <c r="G1191" s="662" t="s">
        <v>4092</v>
      </c>
      <c r="H1191" s="662" t="s">
        <v>545</v>
      </c>
      <c r="I1191" s="662" t="s">
        <v>4093</v>
      </c>
      <c r="J1191" s="662" t="s">
        <v>4094</v>
      </c>
      <c r="K1191" s="662" t="s">
        <v>4095</v>
      </c>
      <c r="L1191" s="663">
        <v>6822.19</v>
      </c>
      <c r="M1191" s="663">
        <v>54577.520000000004</v>
      </c>
      <c r="N1191" s="662">
        <v>8</v>
      </c>
      <c r="O1191" s="745">
        <v>8</v>
      </c>
      <c r="P1191" s="663">
        <v>54577.520000000004</v>
      </c>
      <c r="Q1191" s="678">
        <v>1</v>
      </c>
      <c r="R1191" s="662">
        <v>8</v>
      </c>
      <c r="S1191" s="678">
        <v>1</v>
      </c>
      <c r="T1191" s="745">
        <v>8</v>
      </c>
      <c r="U1191" s="701">
        <v>1</v>
      </c>
    </row>
    <row r="1192" spans="1:21" ht="14.4" customHeight="1" x14ac:dyDescent="0.3">
      <c r="A1192" s="661">
        <v>7</v>
      </c>
      <c r="B1192" s="662" t="s">
        <v>2791</v>
      </c>
      <c r="C1192" s="662" t="s">
        <v>3130</v>
      </c>
      <c r="D1192" s="743" t="s">
        <v>4774</v>
      </c>
      <c r="E1192" s="744" t="s">
        <v>3167</v>
      </c>
      <c r="F1192" s="662" t="s">
        <v>3125</v>
      </c>
      <c r="G1192" s="662" t="s">
        <v>4098</v>
      </c>
      <c r="H1192" s="662" t="s">
        <v>545</v>
      </c>
      <c r="I1192" s="662" t="s">
        <v>4099</v>
      </c>
      <c r="J1192" s="662" t="s">
        <v>4100</v>
      </c>
      <c r="K1192" s="662" t="s">
        <v>4101</v>
      </c>
      <c r="L1192" s="663">
        <v>105.08</v>
      </c>
      <c r="M1192" s="663">
        <v>2732.08</v>
      </c>
      <c r="N1192" s="662">
        <v>26</v>
      </c>
      <c r="O1192" s="745">
        <v>8</v>
      </c>
      <c r="P1192" s="663">
        <v>1576.2</v>
      </c>
      <c r="Q1192" s="678">
        <v>0.57692307692307698</v>
      </c>
      <c r="R1192" s="662">
        <v>15</v>
      </c>
      <c r="S1192" s="678">
        <v>0.57692307692307687</v>
      </c>
      <c r="T1192" s="745">
        <v>4</v>
      </c>
      <c r="U1192" s="701">
        <v>0.5</v>
      </c>
    </row>
    <row r="1193" spans="1:21" ht="14.4" customHeight="1" x14ac:dyDescent="0.3">
      <c r="A1193" s="661">
        <v>7</v>
      </c>
      <c r="B1193" s="662" t="s">
        <v>2791</v>
      </c>
      <c r="C1193" s="662" t="s">
        <v>3130</v>
      </c>
      <c r="D1193" s="743" t="s">
        <v>4774</v>
      </c>
      <c r="E1193" s="744" t="s">
        <v>3167</v>
      </c>
      <c r="F1193" s="662" t="s">
        <v>3125</v>
      </c>
      <c r="G1193" s="662" t="s">
        <v>4098</v>
      </c>
      <c r="H1193" s="662" t="s">
        <v>545</v>
      </c>
      <c r="I1193" s="662" t="s">
        <v>4599</v>
      </c>
      <c r="J1193" s="662" t="s">
        <v>4100</v>
      </c>
      <c r="K1193" s="662" t="s">
        <v>4600</v>
      </c>
      <c r="L1193" s="663">
        <v>105.08</v>
      </c>
      <c r="M1193" s="663">
        <v>1050.8</v>
      </c>
      <c r="N1193" s="662">
        <v>10</v>
      </c>
      <c r="O1193" s="745">
        <v>1.5</v>
      </c>
      <c r="P1193" s="663">
        <v>210.16</v>
      </c>
      <c r="Q1193" s="678">
        <v>0.2</v>
      </c>
      <c r="R1193" s="662">
        <v>2</v>
      </c>
      <c r="S1193" s="678">
        <v>0.2</v>
      </c>
      <c r="T1193" s="745">
        <v>0.5</v>
      </c>
      <c r="U1193" s="701">
        <v>0.33333333333333331</v>
      </c>
    </row>
    <row r="1194" spans="1:21" ht="14.4" customHeight="1" x14ac:dyDescent="0.3">
      <c r="A1194" s="661">
        <v>7</v>
      </c>
      <c r="B1194" s="662" t="s">
        <v>2791</v>
      </c>
      <c r="C1194" s="662" t="s">
        <v>3130</v>
      </c>
      <c r="D1194" s="743" t="s">
        <v>4774</v>
      </c>
      <c r="E1194" s="744" t="s">
        <v>3167</v>
      </c>
      <c r="F1194" s="662" t="s">
        <v>3125</v>
      </c>
      <c r="G1194" s="662" t="s">
        <v>3181</v>
      </c>
      <c r="H1194" s="662" t="s">
        <v>545</v>
      </c>
      <c r="I1194" s="662" t="s">
        <v>4601</v>
      </c>
      <c r="J1194" s="662" t="s">
        <v>3540</v>
      </c>
      <c r="K1194" s="662" t="s">
        <v>3216</v>
      </c>
      <c r="L1194" s="663">
        <v>98.75</v>
      </c>
      <c r="M1194" s="663">
        <v>98.75</v>
      </c>
      <c r="N1194" s="662">
        <v>1</v>
      </c>
      <c r="O1194" s="745">
        <v>1</v>
      </c>
      <c r="P1194" s="663">
        <v>98.75</v>
      </c>
      <c r="Q1194" s="678">
        <v>1</v>
      </c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7</v>
      </c>
      <c r="B1195" s="662" t="s">
        <v>2791</v>
      </c>
      <c r="C1195" s="662" t="s">
        <v>3130</v>
      </c>
      <c r="D1195" s="743" t="s">
        <v>4774</v>
      </c>
      <c r="E1195" s="744" t="s">
        <v>3167</v>
      </c>
      <c r="F1195" s="662" t="s">
        <v>3125</v>
      </c>
      <c r="G1195" s="662" t="s">
        <v>3898</v>
      </c>
      <c r="H1195" s="662" t="s">
        <v>545</v>
      </c>
      <c r="I1195" s="662" t="s">
        <v>812</v>
      </c>
      <c r="J1195" s="662" t="s">
        <v>1700</v>
      </c>
      <c r="K1195" s="662" t="s">
        <v>4108</v>
      </c>
      <c r="L1195" s="663">
        <v>23.61</v>
      </c>
      <c r="M1195" s="663">
        <v>141.66</v>
      </c>
      <c r="N1195" s="662">
        <v>6</v>
      </c>
      <c r="O1195" s="745">
        <v>1.5</v>
      </c>
      <c r="P1195" s="663">
        <v>47.22</v>
      </c>
      <c r="Q1195" s="678">
        <v>0.33333333333333331</v>
      </c>
      <c r="R1195" s="662">
        <v>2</v>
      </c>
      <c r="S1195" s="678">
        <v>0.33333333333333331</v>
      </c>
      <c r="T1195" s="745">
        <v>0.5</v>
      </c>
      <c r="U1195" s="701">
        <v>0.33333333333333331</v>
      </c>
    </row>
    <row r="1196" spans="1:21" ht="14.4" customHeight="1" x14ac:dyDescent="0.3">
      <c r="A1196" s="661">
        <v>7</v>
      </c>
      <c r="B1196" s="662" t="s">
        <v>2791</v>
      </c>
      <c r="C1196" s="662" t="s">
        <v>3130</v>
      </c>
      <c r="D1196" s="743" t="s">
        <v>4774</v>
      </c>
      <c r="E1196" s="744" t="s">
        <v>3167</v>
      </c>
      <c r="F1196" s="662" t="s">
        <v>3125</v>
      </c>
      <c r="G1196" s="662" t="s">
        <v>3898</v>
      </c>
      <c r="H1196" s="662" t="s">
        <v>545</v>
      </c>
      <c r="I1196" s="662" t="s">
        <v>3899</v>
      </c>
      <c r="J1196" s="662" t="s">
        <v>1700</v>
      </c>
      <c r="K1196" s="662" t="s">
        <v>3433</v>
      </c>
      <c r="L1196" s="663">
        <v>37.369999999999997</v>
      </c>
      <c r="M1196" s="663">
        <v>1008.9899999999999</v>
      </c>
      <c r="N1196" s="662">
        <v>27</v>
      </c>
      <c r="O1196" s="745">
        <v>5.5</v>
      </c>
      <c r="P1196" s="663">
        <v>448.43999999999994</v>
      </c>
      <c r="Q1196" s="678">
        <v>0.44444444444444442</v>
      </c>
      <c r="R1196" s="662">
        <v>12</v>
      </c>
      <c r="S1196" s="678">
        <v>0.44444444444444442</v>
      </c>
      <c r="T1196" s="745">
        <v>3.5</v>
      </c>
      <c r="U1196" s="701">
        <v>0.63636363636363635</v>
      </c>
    </row>
    <row r="1197" spans="1:21" ht="14.4" customHeight="1" x14ac:dyDescent="0.3">
      <c r="A1197" s="661">
        <v>7</v>
      </c>
      <c r="B1197" s="662" t="s">
        <v>2791</v>
      </c>
      <c r="C1197" s="662" t="s">
        <v>3130</v>
      </c>
      <c r="D1197" s="743" t="s">
        <v>4774</v>
      </c>
      <c r="E1197" s="744" t="s">
        <v>3167</v>
      </c>
      <c r="F1197" s="662" t="s">
        <v>3125</v>
      </c>
      <c r="G1197" s="662" t="s">
        <v>3898</v>
      </c>
      <c r="H1197" s="662" t="s">
        <v>545</v>
      </c>
      <c r="I1197" s="662" t="s">
        <v>4109</v>
      </c>
      <c r="J1197" s="662" t="s">
        <v>1700</v>
      </c>
      <c r="K1197" s="662" t="s">
        <v>4110</v>
      </c>
      <c r="L1197" s="663">
        <v>15.57</v>
      </c>
      <c r="M1197" s="663">
        <v>108.99</v>
      </c>
      <c r="N1197" s="662">
        <v>7</v>
      </c>
      <c r="O1197" s="745">
        <v>2.5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7</v>
      </c>
      <c r="B1198" s="662" t="s">
        <v>2791</v>
      </c>
      <c r="C1198" s="662" t="s">
        <v>3130</v>
      </c>
      <c r="D1198" s="743" t="s">
        <v>4774</v>
      </c>
      <c r="E1198" s="744" t="s">
        <v>3167</v>
      </c>
      <c r="F1198" s="662" t="s">
        <v>3125</v>
      </c>
      <c r="G1198" s="662" t="s">
        <v>4602</v>
      </c>
      <c r="H1198" s="662" t="s">
        <v>635</v>
      </c>
      <c r="I1198" s="662" t="s">
        <v>2172</v>
      </c>
      <c r="J1198" s="662" t="s">
        <v>2913</v>
      </c>
      <c r="K1198" s="662" t="s">
        <v>2914</v>
      </c>
      <c r="L1198" s="663">
        <v>93.43</v>
      </c>
      <c r="M1198" s="663">
        <v>93.43</v>
      </c>
      <c r="N1198" s="662">
        <v>1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7</v>
      </c>
      <c r="B1199" s="662" t="s">
        <v>2791</v>
      </c>
      <c r="C1199" s="662" t="s">
        <v>3130</v>
      </c>
      <c r="D1199" s="743" t="s">
        <v>4774</v>
      </c>
      <c r="E1199" s="744" t="s">
        <v>3167</v>
      </c>
      <c r="F1199" s="662" t="s">
        <v>3125</v>
      </c>
      <c r="G1199" s="662" t="s">
        <v>3796</v>
      </c>
      <c r="H1199" s="662" t="s">
        <v>545</v>
      </c>
      <c r="I1199" s="662" t="s">
        <v>3900</v>
      </c>
      <c r="J1199" s="662" t="s">
        <v>3901</v>
      </c>
      <c r="K1199" s="662" t="s">
        <v>3902</v>
      </c>
      <c r="L1199" s="663">
        <v>65.36</v>
      </c>
      <c r="M1199" s="663">
        <v>1372.5599999999997</v>
      </c>
      <c r="N1199" s="662">
        <v>21</v>
      </c>
      <c r="O1199" s="745">
        <v>3.5</v>
      </c>
      <c r="P1199" s="663">
        <v>326.79999999999995</v>
      </c>
      <c r="Q1199" s="678">
        <v>0.23809523809523811</v>
      </c>
      <c r="R1199" s="662">
        <v>5</v>
      </c>
      <c r="S1199" s="678">
        <v>0.23809523809523808</v>
      </c>
      <c r="T1199" s="745">
        <v>2</v>
      </c>
      <c r="U1199" s="701">
        <v>0.5714285714285714</v>
      </c>
    </row>
    <row r="1200" spans="1:21" ht="14.4" customHeight="1" x14ac:dyDescent="0.3">
      <c r="A1200" s="661">
        <v>7</v>
      </c>
      <c r="B1200" s="662" t="s">
        <v>2791</v>
      </c>
      <c r="C1200" s="662" t="s">
        <v>3130</v>
      </c>
      <c r="D1200" s="743" t="s">
        <v>4774</v>
      </c>
      <c r="E1200" s="744" t="s">
        <v>3167</v>
      </c>
      <c r="F1200" s="662" t="s">
        <v>3125</v>
      </c>
      <c r="G1200" s="662" t="s">
        <v>4603</v>
      </c>
      <c r="H1200" s="662" t="s">
        <v>545</v>
      </c>
      <c r="I1200" s="662" t="s">
        <v>2330</v>
      </c>
      <c r="J1200" s="662" t="s">
        <v>2331</v>
      </c>
      <c r="K1200" s="662" t="s">
        <v>4604</v>
      </c>
      <c r="L1200" s="663">
        <v>61.97</v>
      </c>
      <c r="M1200" s="663">
        <v>61.97</v>
      </c>
      <c r="N1200" s="662">
        <v>1</v>
      </c>
      <c r="O1200" s="745">
        <v>1</v>
      </c>
      <c r="P1200" s="663">
        <v>61.97</v>
      </c>
      <c r="Q1200" s="678">
        <v>1</v>
      </c>
      <c r="R1200" s="662">
        <v>1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7</v>
      </c>
      <c r="B1201" s="662" t="s">
        <v>2791</v>
      </c>
      <c r="C1201" s="662" t="s">
        <v>3130</v>
      </c>
      <c r="D1201" s="743" t="s">
        <v>4774</v>
      </c>
      <c r="E1201" s="744" t="s">
        <v>3167</v>
      </c>
      <c r="F1201" s="662" t="s">
        <v>3125</v>
      </c>
      <c r="G1201" s="662" t="s">
        <v>4605</v>
      </c>
      <c r="H1201" s="662" t="s">
        <v>545</v>
      </c>
      <c r="I1201" s="662" t="s">
        <v>684</v>
      </c>
      <c r="J1201" s="662" t="s">
        <v>3065</v>
      </c>
      <c r="K1201" s="662" t="s">
        <v>3067</v>
      </c>
      <c r="L1201" s="663">
        <v>1170.93</v>
      </c>
      <c r="M1201" s="663">
        <v>1170.93</v>
      </c>
      <c r="N1201" s="662">
        <v>1</v>
      </c>
      <c r="O1201" s="745">
        <v>1</v>
      </c>
      <c r="P1201" s="663">
        <v>1170.93</v>
      </c>
      <c r="Q1201" s="678">
        <v>1</v>
      </c>
      <c r="R1201" s="662">
        <v>1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7</v>
      </c>
      <c r="B1202" s="662" t="s">
        <v>2791</v>
      </c>
      <c r="C1202" s="662" t="s">
        <v>3130</v>
      </c>
      <c r="D1202" s="743" t="s">
        <v>4774</v>
      </c>
      <c r="E1202" s="744" t="s">
        <v>3167</v>
      </c>
      <c r="F1202" s="662" t="s">
        <v>3125</v>
      </c>
      <c r="G1202" s="662" t="s">
        <v>3185</v>
      </c>
      <c r="H1202" s="662" t="s">
        <v>635</v>
      </c>
      <c r="I1202" s="662" t="s">
        <v>3186</v>
      </c>
      <c r="J1202" s="662" t="s">
        <v>3187</v>
      </c>
      <c r="K1202" s="662" t="s">
        <v>3188</v>
      </c>
      <c r="L1202" s="663">
        <v>69.16</v>
      </c>
      <c r="M1202" s="663">
        <v>207.48</v>
      </c>
      <c r="N1202" s="662">
        <v>3</v>
      </c>
      <c r="O1202" s="745">
        <v>1</v>
      </c>
      <c r="P1202" s="663">
        <v>207.48</v>
      </c>
      <c r="Q1202" s="678">
        <v>1</v>
      </c>
      <c r="R1202" s="662">
        <v>3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7</v>
      </c>
      <c r="B1203" s="662" t="s">
        <v>2791</v>
      </c>
      <c r="C1203" s="662" t="s">
        <v>3130</v>
      </c>
      <c r="D1203" s="743" t="s">
        <v>4774</v>
      </c>
      <c r="E1203" s="744" t="s">
        <v>3167</v>
      </c>
      <c r="F1203" s="662" t="s">
        <v>3125</v>
      </c>
      <c r="G1203" s="662" t="s">
        <v>4115</v>
      </c>
      <c r="H1203" s="662" t="s">
        <v>545</v>
      </c>
      <c r="I1203" s="662" t="s">
        <v>4116</v>
      </c>
      <c r="J1203" s="662" t="s">
        <v>4117</v>
      </c>
      <c r="K1203" s="662" t="s">
        <v>4118</v>
      </c>
      <c r="L1203" s="663">
        <v>1567.35</v>
      </c>
      <c r="M1203" s="663">
        <v>7836.75</v>
      </c>
      <c r="N1203" s="662">
        <v>5</v>
      </c>
      <c r="O1203" s="745">
        <v>3.5</v>
      </c>
      <c r="P1203" s="663">
        <v>7836.75</v>
      </c>
      <c r="Q1203" s="678">
        <v>1</v>
      </c>
      <c r="R1203" s="662">
        <v>5</v>
      </c>
      <c r="S1203" s="678">
        <v>1</v>
      </c>
      <c r="T1203" s="745">
        <v>3.5</v>
      </c>
      <c r="U1203" s="701">
        <v>1</v>
      </c>
    </row>
    <row r="1204" spans="1:21" ht="14.4" customHeight="1" x14ac:dyDescent="0.3">
      <c r="A1204" s="661">
        <v>7</v>
      </c>
      <c r="B1204" s="662" t="s">
        <v>2791</v>
      </c>
      <c r="C1204" s="662" t="s">
        <v>3130</v>
      </c>
      <c r="D1204" s="743" t="s">
        <v>4774</v>
      </c>
      <c r="E1204" s="744" t="s">
        <v>3167</v>
      </c>
      <c r="F1204" s="662" t="s">
        <v>3125</v>
      </c>
      <c r="G1204" s="662" t="s">
        <v>4115</v>
      </c>
      <c r="H1204" s="662" t="s">
        <v>545</v>
      </c>
      <c r="I1204" s="662" t="s">
        <v>4606</v>
      </c>
      <c r="J1204" s="662" t="s">
        <v>4607</v>
      </c>
      <c r="K1204" s="662" t="s">
        <v>4608</v>
      </c>
      <c r="L1204" s="663">
        <v>1567.35</v>
      </c>
      <c r="M1204" s="663">
        <v>18808.199999999997</v>
      </c>
      <c r="N1204" s="662">
        <v>12</v>
      </c>
      <c r="O1204" s="745">
        <v>3</v>
      </c>
      <c r="P1204" s="663">
        <v>14106.15</v>
      </c>
      <c r="Q1204" s="678">
        <v>0.75000000000000011</v>
      </c>
      <c r="R1204" s="662">
        <v>9</v>
      </c>
      <c r="S1204" s="678">
        <v>0.75</v>
      </c>
      <c r="T1204" s="745">
        <v>1</v>
      </c>
      <c r="U1204" s="701">
        <v>0.33333333333333331</v>
      </c>
    </row>
    <row r="1205" spans="1:21" ht="14.4" customHeight="1" x14ac:dyDescent="0.3">
      <c r="A1205" s="661">
        <v>7</v>
      </c>
      <c r="B1205" s="662" t="s">
        <v>2791</v>
      </c>
      <c r="C1205" s="662" t="s">
        <v>3130</v>
      </c>
      <c r="D1205" s="743" t="s">
        <v>4774</v>
      </c>
      <c r="E1205" s="744" t="s">
        <v>3167</v>
      </c>
      <c r="F1205" s="662" t="s">
        <v>3125</v>
      </c>
      <c r="G1205" s="662" t="s">
        <v>4121</v>
      </c>
      <c r="H1205" s="662" t="s">
        <v>545</v>
      </c>
      <c r="I1205" s="662" t="s">
        <v>4122</v>
      </c>
      <c r="J1205" s="662" t="s">
        <v>4123</v>
      </c>
      <c r="K1205" s="662" t="s">
        <v>4124</v>
      </c>
      <c r="L1205" s="663">
        <v>64.56</v>
      </c>
      <c r="M1205" s="663">
        <v>258.24</v>
      </c>
      <c r="N1205" s="662">
        <v>4</v>
      </c>
      <c r="O1205" s="745">
        <v>1</v>
      </c>
      <c r="P1205" s="663">
        <v>258.24</v>
      </c>
      <c r="Q1205" s="678">
        <v>1</v>
      </c>
      <c r="R1205" s="662">
        <v>4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7</v>
      </c>
      <c r="B1206" s="662" t="s">
        <v>2791</v>
      </c>
      <c r="C1206" s="662" t="s">
        <v>3130</v>
      </c>
      <c r="D1206" s="743" t="s">
        <v>4774</v>
      </c>
      <c r="E1206" s="744" t="s">
        <v>3167</v>
      </c>
      <c r="F1206" s="662" t="s">
        <v>3125</v>
      </c>
      <c r="G1206" s="662" t="s">
        <v>4121</v>
      </c>
      <c r="H1206" s="662" t="s">
        <v>545</v>
      </c>
      <c r="I1206" s="662" t="s">
        <v>4122</v>
      </c>
      <c r="J1206" s="662" t="s">
        <v>4123</v>
      </c>
      <c r="K1206" s="662" t="s">
        <v>4124</v>
      </c>
      <c r="L1206" s="663">
        <v>48.72</v>
      </c>
      <c r="M1206" s="663">
        <v>925.68</v>
      </c>
      <c r="N1206" s="662">
        <v>19</v>
      </c>
      <c r="O1206" s="745">
        <v>6</v>
      </c>
      <c r="P1206" s="663">
        <v>682.07999999999993</v>
      </c>
      <c r="Q1206" s="678">
        <v>0.73684210526315785</v>
      </c>
      <c r="R1206" s="662">
        <v>14</v>
      </c>
      <c r="S1206" s="678">
        <v>0.73684210526315785</v>
      </c>
      <c r="T1206" s="745">
        <v>4.5</v>
      </c>
      <c r="U1206" s="701">
        <v>0.75</v>
      </c>
    </row>
    <row r="1207" spans="1:21" ht="14.4" customHeight="1" x14ac:dyDescent="0.3">
      <c r="A1207" s="661">
        <v>7</v>
      </c>
      <c r="B1207" s="662" t="s">
        <v>2791</v>
      </c>
      <c r="C1207" s="662" t="s">
        <v>3130</v>
      </c>
      <c r="D1207" s="743" t="s">
        <v>4774</v>
      </c>
      <c r="E1207" s="744" t="s">
        <v>3167</v>
      </c>
      <c r="F1207" s="662" t="s">
        <v>3125</v>
      </c>
      <c r="G1207" s="662" t="s">
        <v>4121</v>
      </c>
      <c r="H1207" s="662" t="s">
        <v>545</v>
      </c>
      <c r="I1207" s="662" t="s">
        <v>4609</v>
      </c>
      <c r="J1207" s="662" t="s">
        <v>4123</v>
      </c>
      <c r="K1207" s="662" t="s">
        <v>4610</v>
      </c>
      <c r="L1207" s="663">
        <v>81.2</v>
      </c>
      <c r="M1207" s="663">
        <v>81.2</v>
      </c>
      <c r="N1207" s="662">
        <v>1</v>
      </c>
      <c r="O1207" s="745">
        <v>1</v>
      </c>
      <c r="P1207" s="663">
        <v>81.2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7</v>
      </c>
      <c r="B1208" s="662" t="s">
        <v>2791</v>
      </c>
      <c r="C1208" s="662" t="s">
        <v>3130</v>
      </c>
      <c r="D1208" s="743" t="s">
        <v>4774</v>
      </c>
      <c r="E1208" s="744" t="s">
        <v>3167</v>
      </c>
      <c r="F1208" s="662" t="s">
        <v>3125</v>
      </c>
      <c r="G1208" s="662" t="s">
        <v>3903</v>
      </c>
      <c r="H1208" s="662" t="s">
        <v>545</v>
      </c>
      <c r="I1208" s="662" t="s">
        <v>3904</v>
      </c>
      <c r="J1208" s="662" t="s">
        <v>3905</v>
      </c>
      <c r="K1208" s="662" t="s">
        <v>2917</v>
      </c>
      <c r="L1208" s="663">
        <v>38.56</v>
      </c>
      <c r="M1208" s="663">
        <v>192.8</v>
      </c>
      <c r="N1208" s="662">
        <v>5</v>
      </c>
      <c r="O1208" s="745">
        <v>3</v>
      </c>
      <c r="P1208" s="663">
        <v>115.68</v>
      </c>
      <c r="Q1208" s="678">
        <v>0.6</v>
      </c>
      <c r="R1208" s="662">
        <v>3</v>
      </c>
      <c r="S1208" s="678">
        <v>0.6</v>
      </c>
      <c r="T1208" s="745">
        <v>2</v>
      </c>
      <c r="U1208" s="701">
        <v>0.66666666666666663</v>
      </c>
    </row>
    <row r="1209" spans="1:21" ht="14.4" customHeight="1" x14ac:dyDescent="0.3">
      <c r="A1209" s="661">
        <v>7</v>
      </c>
      <c r="B1209" s="662" t="s">
        <v>2791</v>
      </c>
      <c r="C1209" s="662" t="s">
        <v>3130</v>
      </c>
      <c r="D1209" s="743" t="s">
        <v>4774</v>
      </c>
      <c r="E1209" s="744" t="s">
        <v>3167</v>
      </c>
      <c r="F1209" s="662" t="s">
        <v>3125</v>
      </c>
      <c r="G1209" s="662" t="s">
        <v>3906</v>
      </c>
      <c r="H1209" s="662" t="s">
        <v>635</v>
      </c>
      <c r="I1209" s="662" t="s">
        <v>3907</v>
      </c>
      <c r="J1209" s="662" t="s">
        <v>3908</v>
      </c>
      <c r="K1209" s="662" t="s">
        <v>3909</v>
      </c>
      <c r="L1209" s="663">
        <v>73.069999999999993</v>
      </c>
      <c r="M1209" s="663">
        <v>730.69999999999993</v>
      </c>
      <c r="N1209" s="662">
        <v>10</v>
      </c>
      <c r="O1209" s="745">
        <v>6</v>
      </c>
      <c r="P1209" s="663">
        <v>584.55999999999995</v>
      </c>
      <c r="Q1209" s="678">
        <v>0.8</v>
      </c>
      <c r="R1209" s="662">
        <v>8</v>
      </c>
      <c r="S1209" s="678">
        <v>0.8</v>
      </c>
      <c r="T1209" s="745">
        <v>5.5</v>
      </c>
      <c r="U1209" s="701">
        <v>0.91666666666666663</v>
      </c>
    </row>
    <row r="1210" spans="1:21" ht="14.4" customHeight="1" x14ac:dyDescent="0.3">
      <c r="A1210" s="661">
        <v>7</v>
      </c>
      <c r="B1210" s="662" t="s">
        <v>2791</v>
      </c>
      <c r="C1210" s="662" t="s">
        <v>3130</v>
      </c>
      <c r="D1210" s="743" t="s">
        <v>4774</v>
      </c>
      <c r="E1210" s="744" t="s">
        <v>3167</v>
      </c>
      <c r="F1210" s="662" t="s">
        <v>3125</v>
      </c>
      <c r="G1210" s="662" t="s">
        <v>4129</v>
      </c>
      <c r="H1210" s="662" t="s">
        <v>545</v>
      </c>
      <c r="I1210" s="662" t="s">
        <v>4131</v>
      </c>
      <c r="J1210" s="662" t="s">
        <v>4132</v>
      </c>
      <c r="K1210" s="662" t="s">
        <v>3830</v>
      </c>
      <c r="L1210" s="663">
        <v>66.97</v>
      </c>
      <c r="M1210" s="663">
        <v>66.97</v>
      </c>
      <c r="N1210" s="662">
        <v>1</v>
      </c>
      <c r="O1210" s="745">
        <v>1</v>
      </c>
      <c r="P1210" s="663">
        <v>66.97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7</v>
      </c>
      <c r="B1211" s="662" t="s">
        <v>2791</v>
      </c>
      <c r="C1211" s="662" t="s">
        <v>3130</v>
      </c>
      <c r="D1211" s="743" t="s">
        <v>4774</v>
      </c>
      <c r="E1211" s="744" t="s">
        <v>3167</v>
      </c>
      <c r="F1211" s="662" t="s">
        <v>3125</v>
      </c>
      <c r="G1211" s="662" t="s">
        <v>3506</v>
      </c>
      <c r="H1211" s="662" t="s">
        <v>545</v>
      </c>
      <c r="I1211" s="662" t="s">
        <v>1888</v>
      </c>
      <c r="J1211" s="662" t="s">
        <v>1889</v>
      </c>
      <c r="K1211" s="662" t="s">
        <v>3508</v>
      </c>
      <c r="L1211" s="663">
        <v>27.5</v>
      </c>
      <c r="M1211" s="663">
        <v>55</v>
      </c>
      <c r="N1211" s="662">
        <v>2</v>
      </c>
      <c r="O1211" s="745">
        <v>1.5</v>
      </c>
      <c r="P1211" s="663">
        <v>27.5</v>
      </c>
      <c r="Q1211" s="678">
        <v>0.5</v>
      </c>
      <c r="R1211" s="662">
        <v>1</v>
      </c>
      <c r="S1211" s="678">
        <v>0.5</v>
      </c>
      <c r="T1211" s="745">
        <v>1</v>
      </c>
      <c r="U1211" s="701">
        <v>0.66666666666666663</v>
      </c>
    </row>
    <row r="1212" spans="1:21" ht="14.4" customHeight="1" x14ac:dyDescent="0.3">
      <c r="A1212" s="661">
        <v>7</v>
      </c>
      <c r="B1212" s="662" t="s">
        <v>2791</v>
      </c>
      <c r="C1212" s="662" t="s">
        <v>3130</v>
      </c>
      <c r="D1212" s="743" t="s">
        <v>4774</v>
      </c>
      <c r="E1212" s="744" t="s">
        <v>3167</v>
      </c>
      <c r="F1212" s="662" t="s">
        <v>3125</v>
      </c>
      <c r="G1212" s="662" t="s">
        <v>3912</v>
      </c>
      <c r="H1212" s="662" t="s">
        <v>545</v>
      </c>
      <c r="I1212" s="662" t="s">
        <v>4332</v>
      </c>
      <c r="J1212" s="662" t="s">
        <v>4134</v>
      </c>
      <c r="K1212" s="662" t="s">
        <v>4333</v>
      </c>
      <c r="L1212" s="663">
        <v>127</v>
      </c>
      <c r="M1212" s="663">
        <v>381</v>
      </c>
      <c r="N1212" s="662">
        <v>3</v>
      </c>
      <c r="O1212" s="745">
        <v>1</v>
      </c>
      <c r="P1212" s="663">
        <v>381</v>
      </c>
      <c r="Q1212" s="678">
        <v>1</v>
      </c>
      <c r="R1212" s="662">
        <v>3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7</v>
      </c>
      <c r="B1213" s="662" t="s">
        <v>2791</v>
      </c>
      <c r="C1213" s="662" t="s">
        <v>3130</v>
      </c>
      <c r="D1213" s="743" t="s">
        <v>4774</v>
      </c>
      <c r="E1213" s="744" t="s">
        <v>3167</v>
      </c>
      <c r="F1213" s="662" t="s">
        <v>3125</v>
      </c>
      <c r="G1213" s="662" t="s">
        <v>3912</v>
      </c>
      <c r="H1213" s="662" t="s">
        <v>545</v>
      </c>
      <c r="I1213" s="662" t="s">
        <v>4133</v>
      </c>
      <c r="J1213" s="662" t="s">
        <v>4134</v>
      </c>
      <c r="K1213" s="662" t="s">
        <v>3735</v>
      </c>
      <c r="L1213" s="663">
        <v>389.92</v>
      </c>
      <c r="M1213" s="663">
        <v>779.84</v>
      </c>
      <c r="N1213" s="662">
        <v>2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7</v>
      </c>
      <c r="B1214" s="662" t="s">
        <v>2791</v>
      </c>
      <c r="C1214" s="662" t="s">
        <v>3130</v>
      </c>
      <c r="D1214" s="743" t="s">
        <v>4774</v>
      </c>
      <c r="E1214" s="744" t="s">
        <v>3167</v>
      </c>
      <c r="F1214" s="662" t="s">
        <v>3125</v>
      </c>
      <c r="G1214" s="662" t="s">
        <v>3912</v>
      </c>
      <c r="H1214" s="662" t="s">
        <v>545</v>
      </c>
      <c r="I1214" s="662" t="s">
        <v>4135</v>
      </c>
      <c r="J1214" s="662" t="s">
        <v>4134</v>
      </c>
      <c r="K1214" s="662" t="s">
        <v>3437</v>
      </c>
      <c r="L1214" s="663">
        <v>701.65</v>
      </c>
      <c r="M1214" s="663">
        <v>8419.7999999999993</v>
      </c>
      <c r="N1214" s="662">
        <v>12</v>
      </c>
      <c r="O1214" s="745">
        <v>2</v>
      </c>
      <c r="P1214" s="663">
        <v>8419.7999999999993</v>
      </c>
      <c r="Q1214" s="678">
        <v>1</v>
      </c>
      <c r="R1214" s="662">
        <v>12</v>
      </c>
      <c r="S1214" s="678">
        <v>1</v>
      </c>
      <c r="T1214" s="745">
        <v>2</v>
      </c>
      <c r="U1214" s="701">
        <v>1</v>
      </c>
    </row>
    <row r="1215" spans="1:21" ht="14.4" customHeight="1" x14ac:dyDescent="0.3">
      <c r="A1215" s="661">
        <v>7</v>
      </c>
      <c r="B1215" s="662" t="s">
        <v>2791</v>
      </c>
      <c r="C1215" s="662" t="s">
        <v>3130</v>
      </c>
      <c r="D1215" s="743" t="s">
        <v>4774</v>
      </c>
      <c r="E1215" s="744" t="s">
        <v>3167</v>
      </c>
      <c r="F1215" s="662" t="s">
        <v>3125</v>
      </c>
      <c r="G1215" s="662" t="s">
        <v>3912</v>
      </c>
      <c r="H1215" s="662" t="s">
        <v>545</v>
      </c>
      <c r="I1215" s="662" t="s">
        <v>3913</v>
      </c>
      <c r="J1215" s="662" t="s">
        <v>3914</v>
      </c>
      <c r="K1215" s="662" t="s">
        <v>2929</v>
      </c>
      <c r="L1215" s="663">
        <v>208.18</v>
      </c>
      <c r="M1215" s="663">
        <v>2706.34</v>
      </c>
      <c r="N1215" s="662">
        <v>13</v>
      </c>
      <c r="O1215" s="745">
        <v>12</v>
      </c>
      <c r="P1215" s="663">
        <v>2081.8000000000002</v>
      </c>
      <c r="Q1215" s="678">
        <v>0.76923076923076927</v>
      </c>
      <c r="R1215" s="662">
        <v>10</v>
      </c>
      <c r="S1215" s="678">
        <v>0.76923076923076927</v>
      </c>
      <c r="T1215" s="745">
        <v>9</v>
      </c>
      <c r="U1215" s="701">
        <v>0.75</v>
      </c>
    </row>
    <row r="1216" spans="1:21" ht="14.4" customHeight="1" x14ac:dyDescent="0.3">
      <c r="A1216" s="661">
        <v>7</v>
      </c>
      <c r="B1216" s="662" t="s">
        <v>2791</v>
      </c>
      <c r="C1216" s="662" t="s">
        <v>3130</v>
      </c>
      <c r="D1216" s="743" t="s">
        <v>4774</v>
      </c>
      <c r="E1216" s="744" t="s">
        <v>3167</v>
      </c>
      <c r="F1216" s="662" t="s">
        <v>3125</v>
      </c>
      <c r="G1216" s="662" t="s">
        <v>3912</v>
      </c>
      <c r="H1216" s="662" t="s">
        <v>545</v>
      </c>
      <c r="I1216" s="662" t="s">
        <v>4611</v>
      </c>
      <c r="J1216" s="662" t="s">
        <v>4612</v>
      </c>
      <c r="K1216" s="662" t="s">
        <v>894</v>
      </c>
      <c r="L1216" s="663">
        <v>701.65</v>
      </c>
      <c r="M1216" s="663">
        <v>4209.8999999999996</v>
      </c>
      <c r="N1216" s="662">
        <v>6</v>
      </c>
      <c r="O1216" s="745">
        <v>1</v>
      </c>
      <c r="P1216" s="663">
        <v>4209.8999999999996</v>
      </c>
      <c r="Q1216" s="678">
        <v>1</v>
      </c>
      <c r="R1216" s="662">
        <v>6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7</v>
      </c>
      <c r="B1217" s="662" t="s">
        <v>2791</v>
      </c>
      <c r="C1217" s="662" t="s">
        <v>3130</v>
      </c>
      <c r="D1217" s="743" t="s">
        <v>4774</v>
      </c>
      <c r="E1217" s="744" t="s">
        <v>3167</v>
      </c>
      <c r="F1217" s="662" t="s">
        <v>3125</v>
      </c>
      <c r="G1217" s="662" t="s">
        <v>3912</v>
      </c>
      <c r="H1217" s="662" t="s">
        <v>545</v>
      </c>
      <c r="I1217" s="662" t="s">
        <v>4137</v>
      </c>
      <c r="J1217" s="662" t="s">
        <v>4134</v>
      </c>
      <c r="K1217" s="662" t="s">
        <v>4138</v>
      </c>
      <c r="L1217" s="663">
        <v>233.95</v>
      </c>
      <c r="M1217" s="663">
        <v>233.95</v>
      </c>
      <c r="N1217" s="662">
        <v>1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7</v>
      </c>
      <c r="B1218" s="662" t="s">
        <v>2791</v>
      </c>
      <c r="C1218" s="662" t="s">
        <v>3130</v>
      </c>
      <c r="D1218" s="743" t="s">
        <v>4774</v>
      </c>
      <c r="E1218" s="744" t="s">
        <v>3167</v>
      </c>
      <c r="F1218" s="662" t="s">
        <v>3125</v>
      </c>
      <c r="G1218" s="662" t="s">
        <v>3761</v>
      </c>
      <c r="H1218" s="662" t="s">
        <v>545</v>
      </c>
      <c r="I1218" s="662" t="s">
        <v>3762</v>
      </c>
      <c r="J1218" s="662" t="s">
        <v>3763</v>
      </c>
      <c r="K1218" s="662" t="s">
        <v>3764</v>
      </c>
      <c r="L1218" s="663">
        <v>115.13</v>
      </c>
      <c r="M1218" s="663">
        <v>115.13</v>
      </c>
      <c r="N1218" s="662">
        <v>1</v>
      </c>
      <c r="O1218" s="745">
        <v>1</v>
      </c>
      <c r="P1218" s="663">
        <v>115.13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7</v>
      </c>
      <c r="B1219" s="662" t="s">
        <v>2791</v>
      </c>
      <c r="C1219" s="662" t="s">
        <v>3130</v>
      </c>
      <c r="D1219" s="743" t="s">
        <v>4774</v>
      </c>
      <c r="E1219" s="744" t="s">
        <v>3167</v>
      </c>
      <c r="F1219" s="662" t="s">
        <v>3125</v>
      </c>
      <c r="G1219" s="662" t="s">
        <v>4145</v>
      </c>
      <c r="H1219" s="662" t="s">
        <v>545</v>
      </c>
      <c r="I1219" s="662" t="s">
        <v>4149</v>
      </c>
      <c r="J1219" s="662" t="s">
        <v>4147</v>
      </c>
      <c r="K1219" s="662" t="s">
        <v>4148</v>
      </c>
      <c r="L1219" s="663">
        <v>155.24</v>
      </c>
      <c r="M1219" s="663">
        <v>155.24</v>
      </c>
      <c r="N1219" s="662">
        <v>1</v>
      </c>
      <c r="O1219" s="745">
        <v>0.5</v>
      </c>
      <c r="P1219" s="663">
        <v>155.24</v>
      </c>
      <c r="Q1219" s="678">
        <v>1</v>
      </c>
      <c r="R1219" s="662">
        <v>1</v>
      </c>
      <c r="S1219" s="678">
        <v>1</v>
      </c>
      <c r="T1219" s="745">
        <v>0.5</v>
      </c>
      <c r="U1219" s="701">
        <v>1</v>
      </c>
    </row>
    <row r="1220" spans="1:21" ht="14.4" customHeight="1" x14ac:dyDescent="0.3">
      <c r="A1220" s="661">
        <v>7</v>
      </c>
      <c r="B1220" s="662" t="s">
        <v>2791</v>
      </c>
      <c r="C1220" s="662" t="s">
        <v>3130</v>
      </c>
      <c r="D1220" s="743" t="s">
        <v>4774</v>
      </c>
      <c r="E1220" s="744" t="s">
        <v>3167</v>
      </c>
      <c r="F1220" s="662" t="s">
        <v>3125</v>
      </c>
      <c r="G1220" s="662" t="s">
        <v>3229</v>
      </c>
      <c r="H1220" s="662" t="s">
        <v>635</v>
      </c>
      <c r="I1220" s="662" t="s">
        <v>1988</v>
      </c>
      <c r="J1220" s="662" t="s">
        <v>801</v>
      </c>
      <c r="K1220" s="662" t="s">
        <v>3045</v>
      </c>
      <c r="L1220" s="663">
        <v>36.54</v>
      </c>
      <c r="M1220" s="663">
        <v>365.4</v>
      </c>
      <c r="N1220" s="662">
        <v>10</v>
      </c>
      <c r="O1220" s="745">
        <v>3.5</v>
      </c>
      <c r="P1220" s="663">
        <v>365.4</v>
      </c>
      <c r="Q1220" s="678">
        <v>1</v>
      </c>
      <c r="R1220" s="662">
        <v>10</v>
      </c>
      <c r="S1220" s="678">
        <v>1</v>
      </c>
      <c r="T1220" s="745">
        <v>3.5</v>
      </c>
      <c r="U1220" s="701">
        <v>1</v>
      </c>
    </row>
    <row r="1221" spans="1:21" ht="14.4" customHeight="1" x14ac:dyDescent="0.3">
      <c r="A1221" s="661">
        <v>7</v>
      </c>
      <c r="B1221" s="662" t="s">
        <v>2791</v>
      </c>
      <c r="C1221" s="662" t="s">
        <v>3130</v>
      </c>
      <c r="D1221" s="743" t="s">
        <v>4774</v>
      </c>
      <c r="E1221" s="744" t="s">
        <v>3167</v>
      </c>
      <c r="F1221" s="662" t="s">
        <v>3125</v>
      </c>
      <c r="G1221" s="662" t="s">
        <v>3229</v>
      </c>
      <c r="H1221" s="662" t="s">
        <v>545</v>
      </c>
      <c r="I1221" s="662" t="s">
        <v>1722</v>
      </c>
      <c r="J1221" s="662" t="s">
        <v>801</v>
      </c>
      <c r="K1221" s="662" t="s">
        <v>3230</v>
      </c>
      <c r="L1221" s="663">
        <v>48.42</v>
      </c>
      <c r="M1221" s="663">
        <v>96.84</v>
      </c>
      <c r="N1221" s="662">
        <v>2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7</v>
      </c>
      <c r="B1222" s="662" t="s">
        <v>2791</v>
      </c>
      <c r="C1222" s="662" t="s">
        <v>3130</v>
      </c>
      <c r="D1222" s="743" t="s">
        <v>4774</v>
      </c>
      <c r="E1222" s="744" t="s">
        <v>3167</v>
      </c>
      <c r="F1222" s="662" t="s">
        <v>3125</v>
      </c>
      <c r="G1222" s="662" t="s">
        <v>3229</v>
      </c>
      <c r="H1222" s="662" t="s">
        <v>545</v>
      </c>
      <c r="I1222" s="662" t="s">
        <v>1722</v>
      </c>
      <c r="J1222" s="662" t="s">
        <v>801</v>
      </c>
      <c r="K1222" s="662" t="s">
        <v>3230</v>
      </c>
      <c r="L1222" s="663">
        <v>36.54</v>
      </c>
      <c r="M1222" s="663">
        <v>255.77999999999997</v>
      </c>
      <c r="N1222" s="662">
        <v>7</v>
      </c>
      <c r="O1222" s="745">
        <v>3.5</v>
      </c>
      <c r="P1222" s="663">
        <v>73.08</v>
      </c>
      <c r="Q1222" s="678">
        <v>0.28571428571428575</v>
      </c>
      <c r="R1222" s="662">
        <v>2</v>
      </c>
      <c r="S1222" s="678">
        <v>0.2857142857142857</v>
      </c>
      <c r="T1222" s="745">
        <v>1</v>
      </c>
      <c r="U1222" s="701">
        <v>0.2857142857142857</v>
      </c>
    </row>
    <row r="1223" spans="1:21" ht="14.4" customHeight="1" x14ac:dyDescent="0.3">
      <c r="A1223" s="661">
        <v>7</v>
      </c>
      <c r="B1223" s="662" t="s">
        <v>2791</v>
      </c>
      <c r="C1223" s="662" t="s">
        <v>3130</v>
      </c>
      <c r="D1223" s="743" t="s">
        <v>4774</v>
      </c>
      <c r="E1223" s="744" t="s">
        <v>3167</v>
      </c>
      <c r="F1223" s="662" t="s">
        <v>3125</v>
      </c>
      <c r="G1223" s="662" t="s">
        <v>3229</v>
      </c>
      <c r="H1223" s="662" t="s">
        <v>545</v>
      </c>
      <c r="I1223" s="662" t="s">
        <v>4151</v>
      </c>
      <c r="J1223" s="662" t="s">
        <v>4152</v>
      </c>
      <c r="K1223" s="662" t="s">
        <v>4153</v>
      </c>
      <c r="L1223" s="663">
        <v>36.54</v>
      </c>
      <c r="M1223" s="663">
        <v>36.54</v>
      </c>
      <c r="N1223" s="662">
        <v>1</v>
      </c>
      <c r="O1223" s="745">
        <v>0.5</v>
      </c>
      <c r="P1223" s="663">
        <v>36.54</v>
      </c>
      <c r="Q1223" s="678">
        <v>1</v>
      </c>
      <c r="R1223" s="662">
        <v>1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7</v>
      </c>
      <c r="B1224" s="662" t="s">
        <v>2791</v>
      </c>
      <c r="C1224" s="662" t="s">
        <v>3130</v>
      </c>
      <c r="D1224" s="743" t="s">
        <v>4774</v>
      </c>
      <c r="E1224" s="744" t="s">
        <v>3167</v>
      </c>
      <c r="F1224" s="662" t="s">
        <v>3125</v>
      </c>
      <c r="G1224" s="662" t="s">
        <v>3189</v>
      </c>
      <c r="H1224" s="662" t="s">
        <v>545</v>
      </c>
      <c r="I1224" s="662" t="s">
        <v>3190</v>
      </c>
      <c r="J1224" s="662" t="s">
        <v>820</v>
      </c>
      <c r="K1224" s="662" t="s">
        <v>3191</v>
      </c>
      <c r="L1224" s="663">
        <v>185.26</v>
      </c>
      <c r="M1224" s="663">
        <v>370.52</v>
      </c>
      <c r="N1224" s="662">
        <v>2</v>
      </c>
      <c r="O1224" s="745">
        <v>1.5</v>
      </c>
      <c r="P1224" s="663">
        <v>370.52</v>
      </c>
      <c r="Q1224" s="678">
        <v>1</v>
      </c>
      <c r="R1224" s="662">
        <v>2</v>
      </c>
      <c r="S1224" s="678">
        <v>1</v>
      </c>
      <c r="T1224" s="745">
        <v>1.5</v>
      </c>
      <c r="U1224" s="701">
        <v>1</v>
      </c>
    </row>
    <row r="1225" spans="1:21" ht="14.4" customHeight="1" x14ac:dyDescent="0.3">
      <c r="A1225" s="661">
        <v>7</v>
      </c>
      <c r="B1225" s="662" t="s">
        <v>2791</v>
      </c>
      <c r="C1225" s="662" t="s">
        <v>3130</v>
      </c>
      <c r="D1225" s="743" t="s">
        <v>4774</v>
      </c>
      <c r="E1225" s="744" t="s">
        <v>3167</v>
      </c>
      <c r="F1225" s="662" t="s">
        <v>3125</v>
      </c>
      <c r="G1225" s="662" t="s">
        <v>3915</v>
      </c>
      <c r="H1225" s="662" t="s">
        <v>545</v>
      </c>
      <c r="I1225" s="662" t="s">
        <v>4156</v>
      </c>
      <c r="J1225" s="662" t="s">
        <v>3995</v>
      </c>
      <c r="K1225" s="662" t="s">
        <v>4157</v>
      </c>
      <c r="L1225" s="663">
        <v>0</v>
      </c>
      <c r="M1225" s="663">
        <v>0</v>
      </c>
      <c r="N1225" s="662">
        <v>4</v>
      </c>
      <c r="O1225" s="745">
        <v>2</v>
      </c>
      <c r="P1225" s="663">
        <v>0</v>
      </c>
      <c r="Q1225" s="678"/>
      <c r="R1225" s="662">
        <v>4</v>
      </c>
      <c r="S1225" s="678">
        <v>1</v>
      </c>
      <c r="T1225" s="745">
        <v>2</v>
      </c>
      <c r="U1225" s="701">
        <v>1</v>
      </c>
    </row>
    <row r="1226" spans="1:21" ht="14.4" customHeight="1" x14ac:dyDescent="0.3">
      <c r="A1226" s="661">
        <v>7</v>
      </c>
      <c r="B1226" s="662" t="s">
        <v>2791</v>
      </c>
      <c r="C1226" s="662" t="s">
        <v>3130</v>
      </c>
      <c r="D1226" s="743" t="s">
        <v>4774</v>
      </c>
      <c r="E1226" s="744" t="s">
        <v>3167</v>
      </c>
      <c r="F1226" s="662" t="s">
        <v>3125</v>
      </c>
      <c r="G1226" s="662" t="s">
        <v>3915</v>
      </c>
      <c r="H1226" s="662" t="s">
        <v>545</v>
      </c>
      <c r="I1226" s="662" t="s">
        <v>4156</v>
      </c>
      <c r="J1226" s="662" t="s">
        <v>3995</v>
      </c>
      <c r="K1226" s="662" t="s">
        <v>4157</v>
      </c>
      <c r="L1226" s="663">
        <v>1677.3</v>
      </c>
      <c r="M1226" s="663">
        <v>28514.1</v>
      </c>
      <c r="N1226" s="662">
        <v>17</v>
      </c>
      <c r="O1226" s="745">
        <v>4</v>
      </c>
      <c r="P1226" s="663">
        <v>23482.2</v>
      </c>
      <c r="Q1226" s="678">
        <v>0.82352941176470595</v>
      </c>
      <c r="R1226" s="662">
        <v>14</v>
      </c>
      <c r="S1226" s="678">
        <v>0.82352941176470584</v>
      </c>
      <c r="T1226" s="745">
        <v>3</v>
      </c>
      <c r="U1226" s="701">
        <v>0.75</v>
      </c>
    </row>
    <row r="1227" spans="1:21" ht="14.4" customHeight="1" x14ac:dyDescent="0.3">
      <c r="A1227" s="661">
        <v>7</v>
      </c>
      <c r="B1227" s="662" t="s">
        <v>2791</v>
      </c>
      <c r="C1227" s="662" t="s">
        <v>3130</v>
      </c>
      <c r="D1227" s="743" t="s">
        <v>4774</v>
      </c>
      <c r="E1227" s="744" t="s">
        <v>3167</v>
      </c>
      <c r="F1227" s="662" t="s">
        <v>3125</v>
      </c>
      <c r="G1227" s="662" t="s">
        <v>3915</v>
      </c>
      <c r="H1227" s="662" t="s">
        <v>545</v>
      </c>
      <c r="I1227" s="662" t="s">
        <v>3994</v>
      </c>
      <c r="J1227" s="662" t="s">
        <v>3995</v>
      </c>
      <c r="K1227" s="662" t="s">
        <v>3996</v>
      </c>
      <c r="L1227" s="663">
        <v>3354.59</v>
      </c>
      <c r="M1227" s="663">
        <v>352231.95000000007</v>
      </c>
      <c r="N1227" s="662">
        <v>105</v>
      </c>
      <c r="O1227" s="745">
        <v>32</v>
      </c>
      <c r="P1227" s="663">
        <v>295203.92000000004</v>
      </c>
      <c r="Q1227" s="678">
        <v>0.838095238095238</v>
      </c>
      <c r="R1227" s="662">
        <v>88</v>
      </c>
      <c r="S1227" s="678">
        <v>0.83809523809523812</v>
      </c>
      <c r="T1227" s="745">
        <v>27</v>
      </c>
      <c r="U1227" s="701">
        <v>0.84375</v>
      </c>
    </row>
    <row r="1228" spans="1:21" ht="14.4" customHeight="1" x14ac:dyDescent="0.3">
      <c r="A1228" s="661">
        <v>7</v>
      </c>
      <c r="B1228" s="662" t="s">
        <v>2791</v>
      </c>
      <c r="C1228" s="662" t="s">
        <v>3130</v>
      </c>
      <c r="D1228" s="743" t="s">
        <v>4774</v>
      </c>
      <c r="E1228" s="744" t="s">
        <v>3167</v>
      </c>
      <c r="F1228" s="662" t="s">
        <v>3125</v>
      </c>
      <c r="G1228" s="662" t="s">
        <v>3915</v>
      </c>
      <c r="H1228" s="662" t="s">
        <v>545</v>
      </c>
      <c r="I1228" s="662" t="s">
        <v>4158</v>
      </c>
      <c r="J1228" s="662" t="s">
        <v>3995</v>
      </c>
      <c r="K1228" s="662" t="s">
        <v>4159</v>
      </c>
      <c r="L1228" s="663">
        <v>0</v>
      </c>
      <c r="M1228" s="663">
        <v>0</v>
      </c>
      <c r="N1228" s="662">
        <v>8</v>
      </c>
      <c r="O1228" s="745">
        <v>3</v>
      </c>
      <c r="P1228" s="663">
        <v>0</v>
      </c>
      <c r="Q1228" s="678"/>
      <c r="R1228" s="662">
        <v>8</v>
      </c>
      <c r="S1228" s="678">
        <v>1</v>
      </c>
      <c r="T1228" s="745">
        <v>3</v>
      </c>
      <c r="U1228" s="701">
        <v>1</v>
      </c>
    </row>
    <row r="1229" spans="1:21" ht="14.4" customHeight="1" x14ac:dyDescent="0.3">
      <c r="A1229" s="661">
        <v>7</v>
      </c>
      <c r="B1229" s="662" t="s">
        <v>2791</v>
      </c>
      <c r="C1229" s="662" t="s">
        <v>3130</v>
      </c>
      <c r="D1229" s="743" t="s">
        <v>4774</v>
      </c>
      <c r="E1229" s="744" t="s">
        <v>3167</v>
      </c>
      <c r="F1229" s="662" t="s">
        <v>3125</v>
      </c>
      <c r="G1229" s="662" t="s">
        <v>3915</v>
      </c>
      <c r="H1229" s="662" t="s">
        <v>545</v>
      </c>
      <c r="I1229" s="662" t="s">
        <v>4158</v>
      </c>
      <c r="J1229" s="662" t="s">
        <v>3995</v>
      </c>
      <c r="K1229" s="662" t="s">
        <v>4159</v>
      </c>
      <c r="L1229" s="663">
        <v>454.27</v>
      </c>
      <c r="M1229" s="663">
        <v>1362.81</v>
      </c>
      <c r="N1229" s="662">
        <v>3</v>
      </c>
      <c r="O1229" s="745">
        <v>1</v>
      </c>
      <c r="P1229" s="663">
        <v>1362.81</v>
      </c>
      <c r="Q1229" s="678">
        <v>1</v>
      </c>
      <c r="R1229" s="662">
        <v>3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7</v>
      </c>
      <c r="B1230" s="662" t="s">
        <v>2791</v>
      </c>
      <c r="C1230" s="662" t="s">
        <v>3130</v>
      </c>
      <c r="D1230" s="743" t="s">
        <v>4774</v>
      </c>
      <c r="E1230" s="744" t="s">
        <v>3167</v>
      </c>
      <c r="F1230" s="662" t="s">
        <v>3125</v>
      </c>
      <c r="G1230" s="662" t="s">
        <v>3915</v>
      </c>
      <c r="H1230" s="662" t="s">
        <v>545</v>
      </c>
      <c r="I1230" s="662" t="s">
        <v>4160</v>
      </c>
      <c r="J1230" s="662" t="s">
        <v>3995</v>
      </c>
      <c r="K1230" s="662" t="s">
        <v>3920</v>
      </c>
      <c r="L1230" s="663">
        <v>908.53</v>
      </c>
      <c r="M1230" s="663">
        <v>63597.100000000006</v>
      </c>
      <c r="N1230" s="662">
        <v>70</v>
      </c>
      <c r="O1230" s="745">
        <v>20</v>
      </c>
      <c r="P1230" s="663">
        <v>42700.91</v>
      </c>
      <c r="Q1230" s="678">
        <v>0.67142857142857137</v>
      </c>
      <c r="R1230" s="662">
        <v>47</v>
      </c>
      <c r="S1230" s="678">
        <v>0.67142857142857137</v>
      </c>
      <c r="T1230" s="745">
        <v>13</v>
      </c>
      <c r="U1230" s="701">
        <v>0.65</v>
      </c>
    </row>
    <row r="1231" spans="1:21" ht="14.4" customHeight="1" x14ac:dyDescent="0.3">
      <c r="A1231" s="661">
        <v>7</v>
      </c>
      <c r="B1231" s="662" t="s">
        <v>2791</v>
      </c>
      <c r="C1231" s="662" t="s">
        <v>3130</v>
      </c>
      <c r="D1231" s="743" t="s">
        <v>4774</v>
      </c>
      <c r="E1231" s="744" t="s">
        <v>3167</v>
      </c>
      <c r="F1231" s="662" t="s">
        <v>3125</v>
      </c>
      <c r="G1231" s="662" t="s">
        <v>3915</v>
      </c>
      <c r="H1231" s="662" t="s">
        <v>545</v>
      </c>
      <c r="I1231" s="662" t="s">
        <v>4161</v>
      </c>
      <c r="J1231" s="662" t="s">
        <v>3995</v>
      </c>
      <c r="K1231" s="662" t="s">
        <v>3923</v>
      </c>
      <c r="L1231" s="663">
        <v>291.85000000000002</v>
      </c>
      <c r="M1231" s="663">
        <v>875.55000000000007</v>
      </c>
      <c r="N1231" s="662">
        <v>3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7</v>
      </c>
      <c r="B1232" s="662" t="s">
        <v>2791</v>
      </c>
      <c r="C1232" s="662" t="s">
        <v>3130</v>
      </c>
      <c r="D1232" s="743" t="s">
        <v>4774</v>
      </c>
      <c r="E1232" s="744" t="s">
        <v>3167</v>
      </c>
      <c r="F1232" s="662" t="s">
        <v>3125</v>
      </c>
      <c r="G1232" s="662" t="s">
        <v>3915</v>
      </c>
      <c r="H1232" s="662" t="s">
        <v>545</v>
      </c>
      <c r="I1232" s="662" t="s">
        <v>4162</v>
      </c>
      <c r="J1232" s="662" t="s">
        <v>3995</v>
      </c>
      <c r="K1232" s="662" t="s">
        <v>4163</v>
      </c>
      <c r="L1232" s="663">
        <v>583.70000000000005</v>
      </c>
      <c r="M1232" s="663">
        <v>11090.300000000001</v>
      </c>
      <c r="N1232" s="662">
        <v>19</v>
      </c>
      <c r="O1232" s="745">
        <v>8</v>
      </c>
      <c r="P1232" s="663">
        <v>4085.9000000000005</v>
      </c>
      <c r="Q1232" s="678">
        <v>0.36842105263157898</v>
      </c>
      <c r="R1232" s="662">
        <v>7</v>
      </c>
      <c r="S1232" s="678">
        <v>0.36842105263157893</v>
      </c>
      <c r="T1232" s="745">
        <v>4</v>
      </c>
      <c r="U1232" s="701">
        <v>0.5</v>
      </c>
    </row>
    <row r="1233" spans="1:21" ht="14.4" customHeight="1" x14ac:dyDescent="0.3">
      <c r="A1233" s="661">
        <v>7</v>
      </c>
      <c r="B1233" s="662" t="s">
        <v>2791</v>
      </c>
      <c r="C1233" s="662" t="s">
        <v>3130</v>
      </c>
      <c r="D1233" s="743" t="s">
        <v>4774</v>
      </c>
      <c r="E1233" s="744" t="s">
        <v>3167</v>
      </c>
      <c r="F1233" s="662" t="s">
        <v>3125</v>
      </c>
      <c r="G1233" s="662" t="s">
        <v>3915</v>
      </c>
      <c r="H1233" s="662" t="s">
        <v>545</v>
      </c>
      <c r="I1233" s="662" t="s">
        <v>4164</v>
      </c>
      <c r="J1233" s="662" t="s">
        <v>3995</v>
      </c>
      <c r="K1233" s="662" t="s">
        <v>4165</v>
      </c>
      <c r="L1233" s="663">
        <v>0</v>
      </c>
      <c r="M1233" s="663">
        <v>0</v>
      </c>
      <c r="N1233" s="662">
        <v>13</v>
      </c>
      <c r="O1233" s="745">
        <v>3</v>
      </c>
      <c r="P1233" s="663">
        <v>0</v>
      </c>
      <c r="Q1233" s="678"/>
      <c r="R1233" s="662">
        <v>13</v>
      </c>
      <c r="S1233" s="678">
        <v>1</v>
      </c>
      <c r="T1233" s="745">
        <v>3</v>
      </c>
      <c r="U1233" s="701">
        <v>1</v>
      </c>
    </row>
    <row r="1234" spans="1:21" ht="14.4" customHeight="1" x14ac:dyDescent="0.3">
      <c r="A1234" s="661">
        <v>7</v>
      </c>
      <c r="B1234" s="662" t="s">
        <v>2791</v>
      </c>
      <c r="C1234" s="662" t="s">
        <v>3130</v>
      </c>
      <c r="D1234" s="743" t="s">
        <v>4774</v>
      </c>
      <c r="E1234" s="744" t="s">
        <v>3167</v>
      </c>
      <c r="F1234" s="662" t="s">
        <v>3125</v>
      </c>
      <c r="G1234" s="662" t="s">
        <v>3915</v>
      </c>
      <c r="H1234" s="662" t="s">
        <v>545</v>
      </c>
      <c r="I1234" s="662" t="s">
        <v>4164</v>
      </c>
      <c r="J1234" s="662" t="s">
        <v>3995</v>
      </c>
      <c r="K1234" s="662" t="s">
        <v>4165</v>
      </c>
      <c r="L1234" s="663">
        <v>838.65</v>
      </c>
      <c r="M1234" s="663">
        <v>19288.95</v>
      </c>
      <c r="N1234" s="662">
        <v>23</v>
      </c>
      <c r="O1234" s="745">
        <v>6</v>
      </c>
      <c r="P1234" s="663">
        <v>19288.95</v>
      </c>
      <c r="Q1234" s="678">
        <v>1</v>
      </c>
      <c r="R1234" s="662">
        <v>23</v>
      </c>
      <c r="S1234" s="678">
        <v>1</v>
      </c>
      <c r="T1234" s="745">
        <v>6</v>
      </c>
      <c r="U1234" s="701">
        <v>1</v>
      </c>
    </row>
    <row r="1235" spans="1:21" ht="14.4" customHeight="1" x14ac:dyDescent="0.3">
      <c r="A1235" s="661">
        <v>7</v>
      </c>
      <c r="B1235" s="662" t="s">
        <v>2791</v>
      </c>
      <c r="C1235" s="662" t="s">
        <v>3130</v>
      </c>
      <c r="D1235" s="743" t="s">
        <v>4774</v>
      </c>
      <c r="E1235" s="744" t="s">
        <v>3167</v>
      </c>
      <c r="F1235" s="662" t="s">
        <v>3125</v>
      </c>
      <c r="G1235" s="662" t="s">
        <v>3915</v>
      </c>
      <c r="H1235" s="662" t="s">
        <v>545</v>
      </c>
      <c r="I1235" s="662" t="s">
        <v>4166</v>
      </c>
      <c r="J1235" s="662" t="s">
        <v>3995</v>
      </c>
      <c r="K1235" s="662" t="s">
        <v>3918</v>
      </c>
      <c r="L1235" s="663">
        <v>1677.3</v>
      </c>
      <c r="M1235" s="663">
        <v>140893.20000000001</v>
      </c>
      <c r="N1235" s="662">
        <v>84</v>
      </c>
      <c r="O1235" s="745">
        <v>34</v>
      </c>
      <c r="P1235" s="663">
        <v>78833.100000000006</v>
      </c>
      <c r="Q1235" s="678">
        <v>0.55952380952380953</v>
      </c>
      <c r="R1235" s="662">
        <v>47</v>
      </c>
      <c r="S1235" s="678">
        <v>0.55952380952380953</v>
      </c>
      <c r="T1235" s="745">
        <v>23</v>
      </c>
      <c r="U1235" s="701">
        <v>0.67647058823529416</v>
      </c>
    </row>
    <row r="1236" spans="1:21" ht="14.4" customHeight="1" x14ac:dyDescent="0.3">
      <c r="A1236" s="661">
        <v>7</v>
      </c>
      <c r="B1236" s="662" t="s">
        <v>2791</v>
      </c>
      <c r="C1236" s="662" t="s">
        <v>3130</v>
      </c>
      <c r="D1236" s="743" t="s">
        <v>4774</v>
      </c>
      <c r="E1236" s="744" t="s">
        <v>3167</v>
      </c>
      <c r="F1236" s="662" t="s">
        <v>3125</v>
      </c>
      <c r="G1236" s="662" t="s">
        <v>3915</v>
      </c>
      <c r="H1236" s="662" t="s">
        <v>545</v>
      </c>
      <c r="I1236" s="662" t="s">
        <v>3916</v>
      </c>
      <c r="J1236" s="662" t="s">
        <v>3917</v>
      </c>
      <c r="K1236" s="662" t="s">
        <v>3918</v>
      </c>
      <c r="L1236" s="663">
        <v>1677.3</v>
      </c>
      <c r="M1236" s="663">
        <v>28514.1</v>
      </c>
      <c r="N1236" s="662">
        <v>17</v>
      </c>
      <c r="O1236" s="745">
        <v>5</v>
      </c>
      <c r="P1236" s="663">
        <v>28514.1</v>
      </c>
      <c r="Q1236" s="678">
        <v>1</v>
      </c>
      <c r="R1236" s="662">
        <v>17</v>
      </c>
      <c r="S1236" s="678">
        <v>1</v>
      </c>
      <c r="T1236" s="745">
        <v>5</v>
      </c>
      <c r="U1236" s="701">
        <v>1</v>
      </c>
    </row>
    <row r="1237" spans="1:21" ht="14.4" customHeight="1" x14ac:dyDescent="0.3">
      <c r="A1237" s="661">
        <v>7</v>
      </c>
      <c r="B1237" s="662" t="s">
        <v>2791</v>
      </c>
      <c r="C1237" s="662" t="s">
        <v>3130</v>
      </c>
      <c r="D1237" s="743" t="s">
        <v>4774</v>
      </c>
      <c r="E1237" s="744" t="s">
        <v>3167</v>
      </c>
      <c r="F1237" s="662" t="s">
        <v>3125</v>
      </c>
      <c r="G1237" s="662" t="s">
        <v>3915</v>
      </c>
      <c r="H1237" s="662" t="s">
        <v>545</v>
      </c>
      <c r="I1237" s="662" t="s">
        <v>3919</v>
      </c>
      <c r="J1237" s="662" t="s">
        <v>3917</v>
      </c>
      <c r="K1237" s="662" t="s">
        <v>3920</v>
      </c>
      <c r="L1237" s="663">
        <v>908.53</v>
      </c>
      <c r="M1237" s="663">
        <v>29072.959999999999</v>
      </c>
      <c r="N1237" s="662">
        <v>32</v>
      </c>
      <c r="O1237" s="745">
        <v>18</v>
      </c>
      <c r="P1237" s="663">
        <v>16353.54</v>
      </c>
      <c r="Q1237" s="678">
        <v>0.5625</v>
      </c>
      <c r="R1237" s="662">
        <v>18</v>
      </c>
      <c r="S1237" s="678">
        <v>0.5625</v>
      </c>
      <c r="T1237" s="745">
        <v>11</v>
      </c>
      <c r="U1237" s="701">
        <v>0.61111111111111116</v>
      </c>
    </row>
    <row r="1238" spans="1:21" ht="14.4" customHeight="1" x14ac:dyDescent="0.3">
      <c r="A1238" s="661">
        <v>7</v>
      </c>
      <c r="B1238" s="662" t="s">
        <v>2791</v>
      </c>
      <c r="C1238" s="662" t="s">
        <v>3130</v>
      </c>
      <c r="D1238" s="743" t="s">
        <v>4774</v>
      </c>
      <c r="E1238" s="744" t="s">
        <v>3167</v>
      </c>
      <c r="F1238" s="662" t="s">
        <v>3125</v>
      </c>
      <c r="G1238" s="662" t="s">
        <v>3915</v>
      </c>
      <c r="H1238" s="662" t="s">
        <v>545</v>
      </c>
      <c r="I1238" s="662" t="s">
        <v>3997</v>
      </c>
      <c r="J1238" s="662" t="s">
        <v>3922</v>
      </c>
      <c r="K1238" s="662" t="s">
        <v>3998</v>
      </c>
      <c r="L1238" s="663">
        <v>0</v>
      </c>
      <c r="M1238" s="663">
        <v>0</v>
      </c>
      <c r="N1238" s="662">
        <v>9</v>
      </c>
      <c r="O1238" s="745">
        <v>4</v>
      </c>
      <c r="P1238" s="663">
        <v>0</v>
      </c>
      <c r="Q1238" s="678"/>
      <c r="R1238" s="662">
        <v>9</v>
      </c>
      <c r="S1238" s="678">
        <v>1</v>
      </c>
      <c r="T1238" s="745">
        <v>4</v>
      </c>
      <c r="U1238" s="701">
        <v>1</v>
      </c>
    </row>
    <row r="1239" spans="1:21" ht="14.4" customHeight="1" x14ac:dyDescent="0.3">
      <c r="A1239" s="661">
        <v>7</v>
      </c>
      <c r="B1239" s="662" t="s">
        <v>2791</v>
      </c>
      <c r="C1239" s="662" t="s">
        <v>3130</v>
      </c>
      <c r="D1239" s="743" t="s">
        <v>4774</v>
      </c>
      <c r="E1239" s="744" t="s">
        <v>3167</v>
      </c>
      <c r="F1239" s="662" t="s">
        <v>3125</v>
      </c>
      <c r="G1239" s="662" t="s">
        <v>3915</v>
      </c>
      <c r="H1239" s="662" t="s">
        <v>545</v>
      </c>
      <c r="I1239" s="662" t="s">
        <v>4613</v>
      </c>
      <c r="J1239" s="662" t="s">
        <v>3922</v>
      </c>
      <c r="K1239" s="662" t="s">
        <v>4614</v>
      </c>
      <c r="L1239" s="663">
        <v>0</v>
      </c>
      <c r="M1239" s="663">
        <v>0</v>
      </c>
      <c r="N1239" s="662">
        <v>7</v>
      </c>
      <c r="O1239" s="745">
        <v>3</v>
      </c>
      <c r="P1239" s="663">
        <v>0</v>
      </c>
      <c r="Q1239" s="678"/>
      <c r="R1239" s="662">
        <v>4</v>
      </c>
      <c r="S1239" s="678">
        <v>0.5714285714285714</v>
      </c>
      <c r="T1239" s="745">
        <v>2</v>
      </c>
      <c r="U1239" s="701">
        <v>0.66666666666666663</v>
      </c>
    </row>
    <row r="1240" spans="1:21" ht="14.4" customHeight="1" x14ac:dyDescent="0.3">
      <c r="A1240" s="661">
        <v>7</v>
      </c>
      <c r="B1240" s="662" t="s">
        <v>2791</v>
      </c>
      <c r="C1240" s="662" t="s">
        <v>3130</v>
      </c>
      <c r="D1240" s="743" t="s">
        <v>4774</v>
      </c>
      <c r="E1240" s="744" t="s">
        <v>3167</v>
      </c>
      <c r="F1240" s="662" t="s">
        <v>3125</v>
      </c>
      <c r="G1240" s="662" t="s">
        <v>3915</v>
      </c>
      <c r="H1240" s="662" t="s">
        <v>545</v>
      </c>
      <c r="I1240" s="662" t="s">
        <v>4167</v>
      </c>
      <c r="J1240" s="662" t="s">
        <v>3922</v>
      </c>
      <c r="K1240" s="662" t="s">
        <v>4163</v>
      </c>
      <c r="L1240" s="663">
        <v>583.70000000000005</v>
      </c>
      <c r="M1240" s="663">
        <v>2918.5</v>
      </c>
      <c r="N1240" s="662">
        <v>5</v>
      </c>
      <c r="O1240" s="745">
        <v>1</v>
      </c>
      <c r="P1240" s="663">
        <v>2918.5</v>
      </c>
      <c r="Q1240" s="678">
        <v>1</v>
      </c>
      <c r="R1240" s="662">
        <v>5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7</v>
      </c>
      <c r="B1241" s="662" t="s">
        <v>2791</v>
      </c>
      <c r="C1241" s="662" t="s">
        <v>3130</v>
      </c>
      <c r="D1241" s="743" t="s">
        <v>4774</v>
      </c>
      <c r="E1241" s="744" t="s">
        <v>3167</v>
      </c>
      <c r="F1241" s="662" t="s">
        <v>3125</v>
      </c>
      <c r="G1241" s="662" t="s">
        <v>3915</v>
      </c>
      <c r="H1241" s="662" t="s">
        <v>545</v>
      </c>
      <c r="I1241" s="662" t="s">
        <v>4168</v>
      </c>
      <c r="J1241" s="662" t="s">
        <v>3922</v>
      </c>
      <c r="K1241" s="662" t="s">
        <v>3920</v>
      </c>
      <c r="L1241" s="663">
        <v>908.53</v>
      </c>
      <c r="M1241" s="663">
        <v>9993.83</v>
      </c>
      <c r="N1241" s="662">
        <v>11</v>
      </c>
      <c r="O1241" s="745">
        <v>4</v>
      </c>
      <c r="P1241" s="663">
        <v>9085.2999999999993</v>
      </c>
      <c r="Q1241" s="678">
        <v>0.90909090909090906</v>
      </c>
      <c r="R1241" s="662">
        <v>10</v>
      </c>
      <c r="S1241" s="678">
        <v>0.90909090909090906</v>
      </c>
      <c r="T1241" s="745">
        <v>3</v>
      </c>
      <c r="U1241" s="701">
        <v>0.75</v>
      </c>
    </row>
    <row r="1242" spans="1:21" ht="14.4" customHeight="1" x14ac:dyDescent="0.3">
      <c r="A1242" s="661">
        <v>7</v>
      </c>
      <c r="B1242" s="662" t="s">
        <v>2791</v>
      </c>
      <c r="C1242" s="662" t="s">
        <v>3130</v>
      </c>
      <c r="D1242" s="743" t="s">
        <v>4774</v>
      </c>
      <c r="E1242" s="744" t="s">
        <v>3167</v>
      </c>
      <c r="F1242" s="662" t="s">
        <v>3125</v>
      </c>
      <c r="G1242" s="662" t="s">
        <v>3915</v>
      </c>
      <c r="H1242" s="662" t="s">
        <v>545</v>
      </c>
      <c r="I1242" s="662" t="s">
        <v>4169</v>
      </c>
      <c r="J1242" s="662" t="s">
        <v>3922</v>
      </c>
      <c r="K1242" s="662" t="s">
        <v>3918</v>
      </c>
      <c r="L1242" s="663">
        <v>1677.3</v>
      </c>
      <c r="M1242" s="663">
        <v>6709.2</v>
      </c>
      <c r="N1242" s="662">
        <v>4</v>
      </c>
      <c r="O1242" s="745">
        <v>3</v>
      </c>
      <c r="P1242" s="663">
        <v>6709.2</v>
      </c>
      <c r="Q1242" s="678">
        <v>1</v>
      </c>
      <c r="R1242" s="662">
        <v>4</v>
      </c>
      <c r="S1242" s="678">
        <v>1</v>
      </c>
      <c r="T1242" s="745">
        <v>3</v>
      </c>
      <c r="U1242" s="701">
        <v>1</v>
      </c>
    </row>
    <row r="1243" spans="1:21" ht="14.4" customHeight="1" x14ac:dyDescent="0.3">
      <c r="A1243" s="661">
        <v>7</v>
      </c>
      <c r="B1243" s="662" t="s">
        <v>2791</v>
      </c>
      <c r="C1243" s="662" t="s">
        <v>3130</v>
      </c>
      <c r="D1243" s="743" t="s">
        <v>4774</v>
      </c>
      <c r="E1243" s="744" t="s">
        <v>3167</v>
      </c>
      <c r="F1243" s="662" t="s">
        <v>3125</v>
      </c>
      <c r="G1243" s="662" t="s">
        <v>3915</v>
      </c>
      <c r="H1243" s="662" t="s">
        <v>545</v>
      </c>
      <c r="I1243" s="662" t="s">
        <v>4439</v>
      </c>
      <c r="J1243" s="662" t="s">
        <v>3922</v>
      </c>
      <c r="K1243" s="662" t="s">
        <v>4440</v>
      </c>
      <c r="L1243" s="663">
        <v>0</v>
      </c>
      <c r="M1243" s="663">
        <v>0</v>
      </c>
      <c r="N1243" s="662">
        <v>10</v>
      </c>
      <c r="O1243" s="745">
        <v>5</v>
      </c>
      <c r="P1243" s="663">
        <v>0</v>
      </c>
      <c r="Q1243" s="678"/>
      <c r="R1243" s="662">
        <v>7</v>
      </c>
      <c r="S1243" s="678">
        <v>0.7</v>
      </c>
      <c r="T1243" s="745">
        <v>4</v>
      </c>
      <c r="U1243" s="701">
        <v>0.8</v>
      </c>
    </row>
    <row r="1244" spans="1:21" ht="14.4" customHeight="1" x14ac:dyDescent="0.3">
      <c r="A1244" s="661">
        <v>7</v>
      </c>
      <c r="B1244" s="662" t="s">
        <v>2791</v>
      </c>
      <c r="C1244" s="662" t="s">
        <v>3130</v>
      </c>
      <c r="D1244" s="743" t="s">
        <v>4774</v>
      </c>
      <c r="E1244" s="744" t="s">
        <v>3167</v>
      </c>
      <c r="F1244" s="662" t="s">
        <v>3125</v>
      </c>
      <c r="G1244" s="662" t="s">
        <v>3915</v>
      </c>
      <c r="H1244" s="662" t="s">
        <v>545</v>
      </c>
      <c r="I1244" s="662" t="s">
        <v>4441</v>
      </c>
      <c r="J1244" s="662" t="s">
        <v>3917</v>
      </c>
      <c r="K1244" s="662" t="s">
        <v>4163</v>
      </c>
      <c r="L1244" s="663">
        <v>583.70000000000005</v>
      </c>
      <c r="M1244" s="663">
        <v>1167.4000000000001</v>
      </c>
      <c r="N1244" s="662">
        <v>2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7</v>
      </c>
      <c r="B1245" s="662" t="s">
        <v>2791</v>
      </c>
      <c r="C1245" s="662" t="s">
        <v>3130</v>
      </c>
      <c r="D1245" s="743" t="s">
        <v>4774</v>
      </c>
      <c r="E1245" s="744" t="s">
        <v>3167</v>
      </c>
      <c r="F1245" s="662" t="s">
        <v>3125</v>
      </c>
      <c r="G1245" s="662" t="s">
        <v>3915</v>
      </c>
      <c r="H1245" s="662" t="s">
        <v>545</v>
      </c>
      <c r="I1245" s="662" t="s">
        <v>4615</v>
      </c>
      <c r="J1245" s="662" t="s">
        <v>3917</v>
      </c>
      <c r="K1245" s="662" t="s">
        <v>4159</v>
      </c>
      <c r="L1245" s="663">
        <v>0</v>
      </c>
      <c r="M1245" s="663">
        <v>0</v>
      </c>
      <c r="N1245" s="662">
        <v>1</v>
      </c>
      <c r="O1245" s="745">
        <v>1</v>
      </c>
      <c r="P1245" s="663"/>
      <c r="Q1245" s="678"/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7</v>
      </c>
      <c r="B1246" s="662" t="s">
        <v>2791</v>
      </c>
      <c r="C1246" s="662" t="s">
        <v>3130</v>
      </c>
      <c r="D1246" s="743" t="s">
        <v>4774</v>
      </c>
      <c r="E1246" s="744" t="s">
        <v>3167</v>
      </c>
      <c r="F1246" s="662" t="s">
        <v>3125</v>
      </c>
      <c r="G1246" s="662" t="s">
        <v>3924</v>
      </c>
      <c r="H1246" s="662" t="s">
        <v>545</v>
      </c>
      <c r="I1246" s="662" t="s">
        <v>3925</v>
      </c>
      <c r="J1246" s="662" t="s">
        <v>3926</v>
      </c>
      <c r="K1246" s="662" t="s">
        <v>3927</v>
      </c>
      <c r="L1246" s="663">
        <v>1112.45</v>
      </c>
      <c r="M1246" s="663">
        <v>4449.8</v>
      </c>
      <c r="N1246" s="662">
        <v>4</v>
      </c>
      <c r="O1246" s="745">
        <v>3</v>
      </c>
      <c r="P1246" s="663">
        <v>3337.3500000000004</v>
      </c>
      <c r="Q1246" s="678">
        <v>0.75</v>
      </c>
      <c r="R1246" s="662">
        <v>3</v>
      </c>
      <c r="S1246" s="678">
        <v>0.75</v>
      </c>
      <c r="T1246" s="745">
        <v>2</v>
      </c>
      <c r="U1246" s="701">
        <v>0.66666666666666663</v>
      </c>
    </row>
    <row r="1247" spans="1:21" ht="14.4" customHeight="1" x14ac:dyDescent="0.3">
      <c r="A1247" s="661">
        <v>7</v>
      </c>
      <c r="B1247" s="662" t="s">
        <v>2791</v>
      </c>
      <c r="C1247" s="662" t="s">
        <v>3130</v>
      </c>
      <c r="D1247" s="743" t="s">
        <v>4774</v>
      </c>
      <c r="E1247" s="744" t="s">
        <v>3167</v>
      </c>
      <c r="F1247" s="662" t="s">
        <v>3125</v>
      </c>
      <c r="G1247" s="662" t="s">
        <v>3924</v>
      </c>
      <c r="H1247" s="662" t="s">
        <v>545</v>
      </c>
      <c r="I1247" s="662" t="s">
        <v>3999</v>
      </c>
      <c r="J1247" s="662" t="s">
        <v>3926</v>
      </c>
      <c r="K1247" s="662" t="s">
        <v>4000</v>
      </c>
      <c r="L1247" s="663">
        <v>2146.12</v>
      </c>
      <c r="M1247" s="663">
        <v>53653</v>
      </c>
      <c r="N1247" s="662">
        <v>25</v>
      </c>
      <c r="O1247" s="745">
        <v>8</v>
      </c>
      <c r="P1247" s="663">
        <v>45068.52</v>
      </c>
      <c r="Q1247" s="678">
        <v>0.84</v>
      </c>
      <c r="R1247" s="662">
        <v>21</v>
      </c>
      <c r="S1247" s="678">
        <v>0.84</v>
      </c>
      <c r="T1247" s="745">
        <v>6</v>
      </c>
      <c r="U1247" s="701">
        <v>0.75</v>
      </c>
    </row>
    <row r="1248" spans="1:21" ht="14.4" customHeight="1" x14ac:dyDescent="0.3">
      <c r="A1248" s="661">
        <v>7</v>
      </c>
      <c r="B1248" s="662" t="s">
        <v>2791</v>
      </c>
      <c r="C1248" s="662" t="s">
        <v>3130</v>
      </c>
      <c r="D1248" s="743" t="s">
        <v>4774</v>
      </c>
      <c r="E1248" s="744" t="s">
        <v>3167</v>
      </c>
      <c r="F1248" s="662" t="s">
        <v>3125</v>
      </c>
      <c r="G1248" s="662" t="s">
        <v>3924</v>
      </c>
      <c r="H1248" s="662" t="s">
        <v>545</v>
      </c>
      <c r="I1248" s="662" t="s">
        <v>4001</v>
      </c>
      <c r="J1248" s="662" t="s">
        <v>3926</v>
      </c>
      <c r="K1248" s="662" t="s">
        <v>4002</v>
      </c>
      <c r="L1248" s="663">
        <v>3690.52</v>
      </c>
      <c r="M1248" s="663">
        <v>236193.27999999997</v>
      </c>
      <c r="N1248" s="662">
        <v>64</v>
      </c>
      <c r="O1248" s="745">
        <v>13</v>
      </c>
      <c r="P1248" s="663">
        <v>129168.19999999998</v>
      </c>
      <c r="Q1248" s="678">
        <v>0.546875</v>
      </c>
      <c r="R1248" s="662">
        <v>35</v>
      </c>
      <c r="S1248" s="678">
        <v>0.546875</v>
      </c>
      <c r="T1248" s="745">
        <v>7</v>
      </c>
      <c r="U1248" s="701">
        <v>0.53846153846153844</v>
      </c>
    </row>
    <row r="1249" spans="1:21" ht="14.4" customHeight="1" x14ac:dyDescent="0.3">
      <c r="A1249" s="661">
        <v>7</v>
      </c>
      <c r="B1249" s="662" t="s">
        <v>2791</v>
      </c>
      <c r="C1249" s="662" t="s">
        <v>3130</v>
      </c>
      <c r="D1249" s="743" t="s">
        <v>4774</v>
      </c>
      <c r="E1249" s="744" t="s">
        <v>3167</v>
      </c>
      <c r="F1249" s="662" t="s">
        <v>3125</v>
      </c>
      <c r="G1249" s="662" t="s">
        <v>4520</v>
      </c>
      <c r="H1249" s="662" t="s">
        <v>545</v>
      </c>
      <c r="I1249" s="662" t="s">
        <v>4616</v>
      </c>
      <c r="J1249" s="662" t="s">
        <v>4522</v>
      </c>
      <c r="K1249" s="662" t="s">
        <v>4617</v>
      </c>
      <c r="L1249" s="663">
        <v>0</v>
      </c>
      <c r="M1249" s="663">
        <v>0</v>
      </c>
      <c r="N1249" s="662">
        <v>2</v>
      </c>
      <c r="O1249" s="745">
        <v>1</v>
      </c>
      <c r="P1249" s="663"/>
      <c r="Q1249" s="678"/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7</v>
      </c>
      <c r="B1250" s="662" t="s">
        <v>2791</v>
      </c>
      <c r="C1250" s="662" t="s">
        <v>3130</v>
      </c>
      <c r="D1250" s="743" t="s">
        <v>4774</v>
      </c>
      <c r="E1250" s="744" t="s">
        <v>3167</v>
      </c>
      <c r="F1250" s="662" t="s">
        <v>3125</v>
      </c>
      <c r="G1250" s="662" t="s">
        <v>4520</v>
      </c>
      <c r="H1250" s="662" t="s">
        <v>545</v>
      </c>
      <c r="I1250" s="662" t="s">
        <v>4521</v>
      </c>
      <c r="J1250" s="662" t="s">
        <v>4522</v>
      </c>
      <c r="K1250" s="662" t="s">
        <v>4523</v>
      </c>
      <c r="L1250" s="663">
        <v>0</v>
      </c>
      <c r="M1250" s="663">
        <v>0</v>
      </c>
      <c r="N1250" s="662">
        <v>1</v>
      </c>
      <c r="O1250" s="745">
        <v>1</v>
      </c>
      <c r="P1250" s="663">
        <v>0</v>
      </c>
      <c r="Q1250" s="678"/>
      <c r="R1250" s="662">
        <v>1</v>
      </c>
      <c r="S1250" s="678">
        <v>1</v>
      </c>
      <c r="T1250" s="745">
        <v>1</v>
      </c>
      <c r="U1250" s="701">
        <v>1</v>
      </c>
    </row>
    <row r="1251" spans="1:21" ht="14.4" customHeight="1" x14ac:dyDescent="0.3">
      <c r="A1251" s="661">
        <v>7</v>
      </c>
      <c r="B1251" s="662" t="s">
        <v>2791</v>
      </c>
      <c r="C1251" s="662" t="s">
        <v>3130</v>
      </c>
      <c r="D1251" s="743" t="s">
        <v>4774</v>
      </c>
      <c r="E1251" s="744" t="s">
        <v>3167</v>
      </c>
      <c r="F1251" s="662" t="s">
        <v>3125</v>
      </c>
      <c r="G1251" s="662" t="s">
        <v>4520</v>
      </c>
      <c r="H1251" s="662" t="s">
        <v>545</v>
      </c>
      <c r="I1251" s="662" t="s">
        <v>4618</v>
      </c>
      <c r="J1251" s="662" t="s">
        <v>4619</v>
      </c>
      <c r="K1251" s="662" t="s">
        <v>4620</v>
      </c>
      <c r="L1251" s="663">
        <v>0</v>
      </c>
      <c r="M1251" s="663">
        <v>0</v>
      </c>
      <c r="N1251" s="662">
        <v>2</v>
      </c>
      <c r="O1251" s="745">
        <v>1</v>
      </c>
      <c r="P1251" s="663"/>
      <c r="Q1251" s="678"/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7</v>
      </c>
      <c r="B1252" s="662" t="s">
        <v>2791</v>
      </c>
      <c r="C1252" s="662" t="s">
        <v>3130</v>
      </c>
      <c r="D1252" s="743" t="s">
        <v>4774</v>
      </c>
      <c r="E1252" s="744" t="s">
        <v>3167</v>
      </c>
      <c r="F1252" s="662" t="s">
        <v>3125</v>
      </c>
      <c r="G1252" s="662" t="s">
        <v>4520</v>
      </c>
      <c r="H1252" s="662" t="s">
        <v>545</v>
      </c>
      <c r="I1252" s="662" t="s">
        <v>4621</v>
      </c>
      <c r="J1252" s="662" t="s">
        <v>4522</v>
      </c>
      <c r="K1252" s="662" t="s">
        <v>4622</v>
      </c>
      <c r="L1252" s="663">
        <v>0</v>
      </c>
      <c r="M1252" s="663">
        <v>0</v>
      </c>
      <c r="N1252" s="662">
        <v>3</v>
      </c>
      <c r="O1252" s="745">
        <v>1</v>
      </c>
      <c r="P1252" s="663">
        <v>0</v>
      </c>
      <c r="Q1252" s="678"/>
      <c r="R1252" s="662">
        <v>3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7</v>
      </c>
      <c r="B1253" s="662" t="s">
        <v>2791</v>
      </c>
      <c r="C1253" s="662" t="s">
        <v>3130</v>
      </c>
      <c r="D1253" s="743" t="s">
        <v>4774</v>
      </c>
      <c r="E1253" s="744" t="s">
        <v>3167</v>
      </c>
      <c r="F1253" s="662" t="s">
        <v>3125</v>
      </c>
      <c r="G1253" s="662" t="s">
        <v>3558</v>
      </c>
      <c r="H1253" s="662" t="s">
        <v>635</v>
      </c>
      <c r="I1253" s="662" t="s">
        <v>2042</v>
      </c>
      <c r="J1253" s="662" t="s">
        <v>2938</v>
      </c>
      <c r="K1253" s="662" t="s">
        <v>2939</v>
      </c>
      <c r="L1253" s="663">
        <v>97.26</v>
      </c>
      <c r="M1253" s="663">
        <v>97.26</v>
      </c>
      <c r="N1253" s="662">
        <v>1</v>
      </c>
      <c r="O1253" s="745">
        <v>1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7</v>
      </c>
      <c r="B1254" s="662" t="s">
        <v>2791</v>
      </c>
      <c r="C1254" s="662" t="s">
        <v>3130</v>
      </c>
      <c r="D1254" s="743" t="s">
        <v>4774</v>
      </c>
      <c r="E1254" s="744" t="s">
        <v>3167</v>
      </c>
      <c r="F1254" s="662" t="s">
        <v>3125</v>
      </c>
      <c r="G1254" s="662" t="s">
        <v>3231</v>
      </c>
      <c r="H1254" s="662" t="s">
        <v>545</v>
      </c>
      <c r="I1254" s="662" t="s">
        <v>1785</v>
      </c>
      <c r="J1254" s="662" t="s">
        <v>1786</v>
      </c>
      <c r="K1254" s="662" t="s">
        <v>3232</v>
      </c>
      <c r="L1254" s="663">
        <v>108.44</v>
      </c>
      <c r="M1254" s="663">
        <v>216.88</v>
      </c>
      <c r="N1254" s="662">
        <v>2</v>
      </c>
      <c r="O1254" s="745">
        <v>1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7</v>
      </c>
      <c r="B1255" s="662" t="s">
        <v>2791</v>
      </c>
      <c r="C1255" s="662" t="s">
        <v>3130</v>
      </c>
      <c r="D1255" s="743" t="s">
        <v>4774</v>
      </c>
      <c r="E1255" s="744" t="s">
        <v>3167</v>
      </c>
      <c r="F1255" s="662" t="s">
        <v>3125</v>
      </c>
      <c r="G1255" s="662" t="s">
        <v>3231</v>
      </c>
      <c r="H1255" s="662" t="s">
        <v>545</v>
      </c>
      <c r="I1255" s="662" t="s">
        <v>4191</v>
      </c>
      <c r="J1255" s="662" t="s">
        <v>1786</v>
      </c>
      <c r="K1255" s="662" t="s">
        <v>3232</v>
      </c>
      <c r="L1255" s="663">
        <v>54.23</v>
      </c>
      <c r="M1255" s="663">
        <v>162.69</v>
      </c>
      <c r="N1255" s="662">
        <v>3</v>
      </c>
      <c r="O1255" s="745">
        <v>2.5</v>
      </c>
      <c r="P1255" s="663">
        <v>162.69</v>
      </c>
      <c r="Q1255" s="678">
        <v>1</v>
      </c>
      <c r="R1255" s="662">
        <v>3</v>
      </c>
      <c r="S1255" s="678">
        <v>1</v>
      </c>
      <c r="T1255" s="745">
        <v>2.5</v>
      </c>
      <c r="U1255" s="701">
        <v>1</v>
      </c>
    </row>
    <row r="1256" spans="1:21" ht="14.4" customHeight="1" x14ac:dyDescent="0.3">
      <c r="A1256" s="661">
        <v>7</v>
      </c>
      <c r="B1256" s="662" t="s">
        <v>2791</v>
      </c>
      <c r="C1256" s="662" t="s">
        <v>3130</v>
      </c>
      <c r="D1256" s="743" t="s">
        <v>4774</v>
      </c>
      <c r="E1256" s="744" t="s">
        <v>3167</v>
      </c>
      <c r="F1256" s="662" t="s">
        <v>3125</v>
      </c>
      <c r="G1256" s="662" t="s">
        <v>3928</v>
      </c>
      <c r="H1256" s="662" t="s">
        <v>545</v>
      </c>
      <c r="I1256" s="662" t="s">
        <v>3929</v>
      </c>
      <c r="J1256" s="662" t="s">
        <v>3930</v>
      </c>
      <c r="K1256" s="662" t="s">
        <v>3931</v>
      </c>
      <c r="L1256" s="663">
        <v>1286.2</v>
      </c>
      <c r="M1256" s="663">
        <v>2572.4</v>
      </c>
      <c r="N1256" s="662">
        <v>2</v>
      </c>
      <c r="O1256" s="745">
        <v>0.5</v>
      </c>
      <c r="P1256" s="663">
        <v>2572.4</v>
      </c>
      <c r="Q1256" s="678">
        <v>1</v>
      </c>
      <c r="R1256" s="662">
        <v>2</v>
      </c>
      <c r="S1256" s="678">
        <v>1</v>
      </c>
      <c r="T1256" s="745">
        <v>0.5</v>
      </c>
      <c r="U1256" s="701">
        <v>1</v>
      </c>
    </row>
    <row r="1257" spans="1:21" ht="14.4" customHeight="1" x14ac:dyDescent="0.3">
      <c r="A1257" s="661">
        <v>7</v>
      </c>
      <c r="B1257" s="662" t="s">
        <v>2791</v>
      </c>
      <c r="C1257" s="662" t="s">
        <v>3130</v>
      </c>
      <c r="D1257" s="743" t="s">
        <v>4774</v>
      </c>
      <c r="E1257" s="744" t="s">
        <v>3167</v>
      </c>
      <c r="F1257" s="662" t="s">
        <v>3125</v>
      </c>
      <c r="G1257" s="662" t="s">
        <v>3928</v>
      </c>
      <c r="H1257" s="662" t="s">
        <v>545</v>
      </c>
      <c r="I1257" s="662" t="s">
        <v>3929</v>
      </c>
      <c r="J1257" s="662" t="s">
        <v>3930</v>
      </c>
      <c r="K1257" s="662" t="s">
        <v>3931</v>
      </c>
      <c r="L1257" s="663">
        <v>597.88</v>
      </c>
      <c r="M1257" s="663">
        <v>10761.84</v>
      </c>
      <c r="N1257" s="662">
        <v>18</v>
      </c>
      <c r="O1257" s="745">
        <v>3.5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7</v>
      </c>
      <c r="B1258" s="662" t="s">
        <v>2791</v>
      </c>
      <c r="C1258" s="662" t="s">
        <v>3130</v>
      </c>
      <c r="D1258" s="743" t="s">
        <v>4774</v>
      </c>
      <c r="E1258" s="744" t="s">
        <v>3167</v>
      </c>
      <c r="F1258" s="662" t="s">
        <v>3125</v>
      </c>
      <c r="G1258" s="662" t="s">
        <v>3928</v>
      </c>
      <c r="H1258" s="662" t="s">
        <v>545</v>
      </c>
      <c r="I1258" s="662" t="s">
        <v>4194</v>
      </c>
      <c r="J1258" s="662" t="s">
        <v>3930</v>
      </c>
      <c r="K1258" s="662" t="s">
        <v>3934</v>
      </c>
      <c r="L1258" s="663">
        <v>1715.48</v>
      </c>
      <c r="M1258" s="663">
        <v>12008.36</v>
      </c>
      <c r="N1258" s="662">
        <v>7</v>
      </c>
      <c r="O1258" s="745">
        <v>2</v>
      </c>
      <c r="P1258" s="663">
        <v>5146.4400000000005</v>
      </c>
      <c r="Q1258" s="678">
        <v>0.4285714285714286</v>
      </c>
      <c r="R1258" s="662">
        <v>3</v>
      </c>
      <c r="S1258" s="678">
        <v>0.42857142857142855</v>
      </c>
      <c r="T1258" s="745">
        <v>0.5</v>
      </c>
      <c r="U1258" s="701">
        <v>0.25</v>
      </c>
    </row>
    <row r="1259" spans="1:21" ht="14.4" customHeight="1" x14ac:dyDescent="0.3">
      <c r="A1259" s="661">
        <v>7</v>
      </c>
      <c r="B1259" s="662" t="s">
        <v>2791</v>
      </c>
      <c r="C1259" s="662" t="s">
        <v>3130</v>
      </c>
      <c r="D1259" s="743" t="s">
        <v>4774</v>
      </c>
      <c r="E1259" s="744" t="s">
        <v>3167</v>
      </c>
      <c r="F1259" s="662" t="s">
        <v>3125</v>
      </c>
      <c r="G1259" s="662" t="s">
        <v>3928</v>
      </c>
      <c r="H1259" s="662" t="s">
        <v>545</v>
      </c>
      <c r="I1259" s="662" t="s">
        <v>4194</v>
      </c>
      <c r="J1259" s="662" t="s">
        <v>3930</v>
      </c>
      <c r="K1259" s="662" t="s">
        <v>3934</v>
      </c>
      <c r="L1259" s="663">
        <v>1195.75</v>
      </c>
      <c r="M1259" s="663">
        <v>66962</v>
      </c>
      <c r="N1259" s="662">
        <v>56</v>
      </c>
      <c r="O1259" s="745">
        <v>15</v>
      </c>
      <c r="P1259" s="663">
        <v>37068.25</v>
      </c>
      <c r="Q1259" s="678">
        <v>0.5535714285714286</v>
      </c>
      <c r="R1259" s="662">
        <v>31</v>
      </c>
      <c r="S1259" s="678">
        <v>0.5535714285714286</v>
      </c>
      <c r="T1259" s="745">
        <v>7.5</v>
      </c>
      <c r="U1259" s="701">
        <v>0.5</v>
      </c>
    </row>
    <row r="1260" spans="1:21" ht="14.4" customHeight="1" x14ac:dyDescent="0.3">
      <c r="A1260" s="661">
        <v>7</v>
      </c>
      <c r="B1260" s="662" t="s">
        <v>2791</v>
      </c>
      <c r="C1260" s="662" t="s">
        <v>3130</v>
      </c>
      <c r="D1260" s="743" t="s">
        <v>4774</v>
      </c>
      <c r="E1260" s="744" t="s">
        <v>3167</v>
      </c>
      <c r="F1260" s="662" t="s">
        <v>3125</v>
      </c>
      <c r="G1260" s="662" t="s">
        <v>3928</v>
      </c>
      <c r="H1260" s="662" t="s">
        <v>545</v>
      </c>
      <c r="I1260" s="662" t="s">
        <v>4195</v>
      </c>
      <c r="J1260" s="662" t="s">
        <v>3930</v>
      </c>
      <c r="K1260" s="662" t="s">
        <v>4196</v>
      </c>
      <c r="L1260" s="663">
        <v>0</v>
      </c>
      <c r="M1260" s="663">
        <v>0</v>
      </c>
      <c r="N1260" s="662">
        <v>5</v>
      </c>
      <c r="O1260" s="745">
        <v>0.5</v>
      </c>
      <c r="P1260" s="663">
        <v>0</v>
      </c>
      <c r="Q1260" s="678"/>
      <c r="R1260" s="662">
        <v>5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7</v>
      </c>
      <c r="B1261" s="662" t="s">
        <v>2791</v>
      </c>
      <c r="C1261" s="662" t="s">
        <v>3130</v>
      </c>
      <c r="D1261" s="743" t="s">
        <v>4774</v>
      </c>
      <c r="E1261" s="744" t="s">
        <v>3167</v>
      </c>
      <c r="F1261" s="662" t="s">
        <v>3125</v>
      </c>
      <c r="G1261" s="662" t="s">
        <v>3928</v>
      </c>
      <c r="H1261" s="662" t="s">
        <v>545</v>
      </c>
      <c r="I1261" s="662" t="s">
        <v>4446</v>
      </c>
      <c r="J1261" s="662" t="s">
        <v>4222</v>
      </c>
      <c r="K1261" s="662" t="s">
        <v>3931</v>
      </c>
      <c r="L1261" s="663">
        <v>1286.19</v>
      </c>
      <c r="M1261" s="663">
        <v>3858.57</v>
      </c>
      <c r="N1261" s="662">
        <v>3</v>
      </c>
      <c r="O1261" s="745">
        <v>1.5</v>
      </c>
      <c r="P1261" s="663">
        <v>1286.19</v>
      </c>
      <c r="Q1261" s="678">
        <v>0.33333333333333331</v>
      </c>
      <c r="R1261" s="662">
        <v>1</v>
      </c>
      <c r="S1261" s="678">
        <v>0.33333333333333331</v>
      </c>
      <c r="T1261" s="745">
        <v>0.5</v>
      </c>
      <c r="U1261" s="701">
        <v>0.33333333333333331</v>
      </c>
    </row>
    <row r="1262" spans="1:21" ht="14.4" customHeight="1" x14ac:dyDescent="0.3">
      <c r="A1262" s="661">
        <v>7</v>
      </c>
      <c r="B1262" s="662" t="s">
        <v>2791</v>
      </c>
      <c r="C1262" s="662" t="s">
        <v>3130</v>
      </c>
      <c r="D1262" s="743" t="s">
        <v>4774</v>
      </c>
      <c r="E1262" s="744" t="s">
        <v>3167</v>
      </c>
      <c r="F1262" s="662" t="s">
        <v>3125</v>
      </c>
      <c r="G1262" s="662" t="s">
        <v>3928</v>
      </c>
      <c r="H1262" s="662" t="s">
        <v>545</v>
      </c>
      <c r="I1262" s="662" t="s">
        <v>4446</v>
      </c>
      <c r="J1262" s="662" t="s">
        <v>4222</v>
      </c>
      <c r="K1262" s="662" t="s">
        <v>3931</v>
      </c>
      <c r="L1262" s="663">
        <v>597.88</v>
      </c>
      <c r="M1262" s="663">
        <v>1195.76</v>
      </c>
      <c r="N1262" s="662">
        <v>2</v>
      </c>
      <c r="O1262" s="745">
        <v>2</v>
      </c>
      <c r="P1262" s="663">
        <v>1195.76</v>
      </c>
      <c r="Q1262" s="678">
        <v>1</v>
      </c>
      <c r="R1262" s="662">
        <v>2</v>
      </c>
      <c r="S1262" s="678">
        <v>1</v>
      </c>
      <c r="T1262" s="745">
        <v>2</v>
      </c>
      <c r="U1262" s="701">
        <v>1</v>
      </c>
    </row>
    <row r="1263" spans="1:21" ht="14.4" customHeight="1" x14ac:dyDescent="0.3">
      <c r="A1263" s="661">
        <v>7</v>
      </c>
      <c r="B1263" s="662" t="s">
        <v>2791</v>
      </c>
      <c r="C1263" s="662" t="s">
        <v>3130</v>
      </c>
      <c r="D1263" s="743" t="s">
        <v>4774</v>
      </c>
      <c r="E1263" s="744" t="s">
        <v>3167</v>
      </c>
      <c r="F1263" s="662" t="s">
        <v>3125</v>
      </c>
      <c r="G1263" s="662" t="s">
        <v>3928</v>
      </c>
      <c r="H1263" s="662" t="s">
        <v>545</v>
      </c>
      <c r="I1263" s="662" t="s">
        <v>4446</v>
      </c>
      <c r="J1263" s="662" t="s">
        <v>4222</v>
      </c>
      <c r="K1263" s="662" t="s">
        <v>3931</v>
      </c>
      <c r="L1263" s="663">
        <v>857.75</v>
      </c>
      <c r="M1263" s="663">
        <v>12008.5</v>
      </c>
      <c r="N1263" s="662">
        <v>14</v>
      </c>
      <c r="O1263" s="745">
        <v>6</v>
      </c>
      <c r="P1263" s="663">
        <v>8577.5</v>
      </c>
      <c r="Q1263" s="678">
        <v>0.7142857142857143</v>
      </c>
      <c r="R1263" s="662">
        <v>10</v>
      </c>
      <c r="S1263" s="678">
        <v>0.7142857142857143</v>
      </c>
      <c r="T1263" s="745">
        <v>4</v>
      </c>
      <c r="U1263" s="701">
        <v>0.66666666666666663</v>
      </c>
    </row>
    <row r="1264" spans="1:21" ht="14.4" customHeight="1" x14ac:dyDescent="0.3">
      <c r="A1264" s="661">
        <v>7</v>
      </c>
      <c r="B1264" s="662" t="s">
        <v>2791</v>
      </c>
      <c r="C1264" s="662" t="s">
        <v>3130</v>
      </c>
      <c r="D1264" s="743" t="s">
        <v>4774</v>
      </c>
      <c r="E1264" s="744" t="s">
        <v>3167</v>
      </c>
      <c r="F1264" s="662" t="s">
        <v>3125</v>
      </c>
      <c r="G1264" s="662" t="s">
        <v>3928</v>
      </c>
      <c r="H1264" s="662" t="s">
        <v>545</v>
      </c>
      <c r="I1264" s="662" t="s">
        <v>4340</v>
      </c>
      <c r="J1264" s="662" t="s">
        <v>4222</v>
      </c>
      <c r="K1264" s="662" t="s">
        <v>3934</v>
      </c>
      <c r="L1264" s="663">
        <v>1195.75</v>
      </c>
      <c r="M1264" s="663">
        <v>2391.5</v>
      </c>
      <c r="N1264" s="662">
        <v>2</v>
      </c>
      <c r="O1264" s="745">
        <v>0.5</v>
      </c>
      <c r="P1264" s="663">
        <v>2391.5</v>
      </c>
      <c r="Q1264" s="678">
        <v>1</v>
      </c>
      <c r="R1264" s="662">
        <v>2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7</v>
      </c>
      <c r="B1265" s="662" t="s">
        <v>2791</v>
      </c>
      <c r="C1265" s="662" t="s">
        <v>3130</v>
      </c>
      <c r="D1265" s="743" t="s">
        <v>4774</v>
      </c>
      <c r="E1265" s="744" t="s">
        <v>3167</v>
      </c>
      <c r="F1265" s="662" t="s">
        <v>3125</v>
      </c>
      <c r="G1265" s="662" t="s">
        <v>3928</v>
      </c>
      <c r="H1265" s="662" t="s">
        <v>545</v>
      </c>
      <c r="I1265" s="662" t="s">
        <v>4340</v>
      </c>
      <c r="J1265" s="662" t="s">
        <v>4222</v>
      </c>
      <c r="K1265" s="662" t="s">
        <v>3934</v>
      </c>
      <c r="L1265" s="663">
        <v>1715.4</v>
      </c>
      <c r="M1265" s="663">
        <v>49746.600000000013</v>
      </c>
      <c r="N1265" s="662">
        <v>29</v>
      </c>
      <c r="O1265" s="745">
        <v>13</v>
      </c>
      <c r="P1265" s="663">
        <v>42885.000000000015</v>
      </c>
      <c r="Q1265" s="678">
        <v>0.86206896551724144</v>
      </c>
      <c r="R1265" s="662">
        <v>25</v>
      </c>
      <c r="S1265" s="678">
        <v>0.86206896551724133</v>
      </c>
      <c r="T1265" s="745">
        <v>11.5</v>
      </c>
      <c r="U1265" s="701">
        <v>0.88461538461538458</v>
      </c>
    </row>
    <row r="1266" spans="1:21" ht="14.4" customHeight="1" x14ac:dyDescent="0.3">
      <c r="A1266" s="661">
        <v>7</v>
      </c>
      <c r="B1266" s="662" t="s">
        <v>2791</v>
      </c>
      <c r="C1266" s="662" t="s">
        <v>3130</v>
      </c>
      <c r="D1266" s="743" t="s">
        <v>4774</v>
      </c>
      <c r="E1266" s="744" t="s">
        <v>3167</v>
      </c>
      <c r="F1266" s="662" t="s">
        <v>3125</v>
      </c>
      <c r="G1266" s="662" t="s">
        <v>3928</v>
      </c>
      <c r="H1266" s="662" t="s">
        <v>545</v>
      </c>
      <c r="I1266" s="662" t="s">
        <v>4218</v>
      </c>
      <c r="J1266" s="662" t="s">
        <v>3933</v>
      </c>
      <c r="K1266" s="662" t="s">
        <v>3931</v>
      </c>
      <c r="L1266" s="663">
        <v>1286.19</v>
      </c>
      <c r="M1266" s="663">
        <v>2572.38</v>
      </c>
      <c r="N1266" s="662">
        <v>2</v>
      </c>
      <c r="O1266" s="745">
        <v>0.5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7</v>
      </c>
      <c r="B1267" s="662" t="s">
        <v>2791</v>
      </c>
      <c r="C1267" s="662" t="s">
        <v>3130</v>
      </c>
      <c r="D1267" s="743" t="s">
        <v>4774</v>
      </c>
      <c r="E1267" s="744" t="s">
        <v>3167</v>
      </c>
      <c r="F1267" s="662" t="s">
        <v>3125</v>
      </c>
      <c r="G1267" s="662" t="s">
        <v>3385</v>
      </c>
      <c r="H1267" s="662" t="s">
        <v>545</v>
      </c>
      <c r="I1267" s="662" t="s">
        <v>858</v>
      </c>
      <c r="J1267" s="662" t="s">
        <v>3386</v>
      </c>
      <c r="K1267" s="662" t="s">
        <v>3387</v>
      </c>
      <c r="L1267" s="663">
        <v>0</v>
      </c>
      <c r="M1267" s="663">
        <v>0</v>
      </c>
      <c r="N1267" s="662">
        <v>75</v>
      </c>
      <c r="O1267" s="745">
        <v>19.666666666666668</v>
      </c>
      <c r="P1267" s="663">
        <v>0</v>
      </c>
      <c r="Q1267" s="678"/>
      <c r="R1267" s="662">
        <v>69</v>
      </c>
      <c r="S1267" s="678">
        <v>0.92</v>
      </c>
      <c r="T1267" s="745">
        <v>17.166666666666668</v>
      </c>
      <c r="U1267" s="701">
        <v>0.8728813559322034</v>
      </c>
    </row>
    <row r="1268" spans="1:21" ht="14.4" customHeight="1" x14ac:dyDescent="0.3">
      <c r="A1268" s="661">
        <v>7</v>
      </c>
      <c r="B1268" s="662" t="s">
        <v>2791</v>
      </c>
      <c r="C1268" s="662" t="s">
        <v>3130</v>
      </c>
      <c r="D1268" s="743" t="s">
        <v>4774</v>
      </c>
      <c r="E1268" s="744" t="s">
        <v>3167</v>
      </c>
      <c r="F1268" s="662" t="s">
        <v>3125</v>
      </c>
      <c r="G1268" s="662" t="s">
        <v>3385</v>
      </c>
      <c r="H1268" s="662" t="s">
        <v>545</v>
      </c>
      <c r="I1268" s="662" t="s">
        <v>4003</v>
      </c>
      <c r="J1268" s="662" t="s">
        <v>4004</v>
      </c>
      <c r="K1268" s="662" t="s">
        <v>4005</v>
      </c>
      <c r="L1268" s="663">
        <v>45.53</v>
      </c>
      <c r="M1268" s="663">
        <v>637.42000000000007</v>
      </c>
      <c r="N1268" s="662">
        <v>14</v>
      </c>
      <c r="O1268" s="745">
        <v>6.8333333333333339</v>
      </c>
      <c r="P1268" s="663">
        <v>409.77000000000004</v>
      </c>
      <c r="Q1268" s="678">
        <v>0.64285714285714279</v>
      </c>
      <c r="R1268" s="662">
        <v>9</v>
      </c>
      <c r="S1268" s="678">
        <v>0.6428571428571429</v>
      </c>
      <c r="T1268" s="745">
        <v>4.3333333333333339</v>
      </c>
      <c r="U1268" s="701">
        <v>0.63414634146341464</v>
      </c>
    </row>
    <row r="1269" spans="1:21" ht="14.4" customHeight="1" x14ac:dyDescent="0.3">
      <c r="A1269" s="661">
        <v>7</v>
      </c>
      <c r="B1269" s="662" t="s">
        <v>2791</v>
      </c>
      <c r="C1269" s="662" t="s">
        <v>3130</v>
      </c>
      <c r="D1269" s="743" t="s">
        <v>4774</v>
      </c>
      <c r="E1269" s="744" t="s">
        <v>3167</v>
      </c>
      <c r="F1269" s="662" t="s">
        <v>3125</v>
      </c>
      <c r="G1269" s="662" t="s">
        <v>3385</v>
      </c>
      <c r="H1269" s="662" t="s">
        <v>545</v>
      </c>
      <c r="I1269" s="662" t="s">
        <v>4003</v>
      </c>
      <c r="J1269" s="662" t="s">
        <v>4004</v>
      </c>
      <c r="K1269" s="662" t="s">
        <v>4005</v>
      </c>
      <c r="L1269" s="663">
        <v>16.440000000000001</v>
      </c>
      <c r="M1269" s="663">
        <v>131.52000000000001</v>
      </c>
      <c r="N1269" s="662">
        <v>8</v>
      </c>
      <c r="O1269" s="745">
        <v>3.5</v>
      </c>
      <c r="P1269" s="663">
        <v>82.2</v>
      </c>
      <c r="Q1269" s="678">
        <v>0.625</v>
      </c>
      <c r="R1269" s="662">
        <v>5</v>
      </c>
      <c r="S1269" s="678">
        <v>0.625</v>
      </c>
      <c r="T1269" s="745">
        <v>2.5</v>
      </c>
      <c r="U1269" s="701">
        <v>0.7142857142857143</v>
      </c>
    </row>
    <row r="1270" spans="1:21" ht="14.4" customHeight="1" x14ac:dyDescent="0.3">
      <c r="A1270" s="661">
        <v>7</v>
      </c>
      <c r="B1270" s="662" t="s">
        <v>2791</v>
      </c>
      <c r="C1270" s="662" t="s">
        <v>3130</v>
      </c>
      <c r="D1270" s="743" t="s">
        <v>4774</v>
      </c>
      <c r="E1270" s="744" t="s">
        <v>3167</v>
      </c>
      <c r="F1270" s="662" t="s">
        <v>3125</v>
      </c>
      <c r="G1270" s="662" t="s">
        <v>3385</v>
      </c>
      <c r="H1270" s="662" t="s">
        <v>545</v>
      </c>
      <c r="I1270" s="662" t="s">
        <v>4454</v>
      </c>
      <c r="J1270" s="662" t="s">
        <v>4004</v>
      </c>
      <c r="K1270" s="662" t="s">
        <v>4455</v>
      </c>
      <c r="L1270" s="663">
        <v>82.18</v>
      </c>
      <c r="M1270" s="663">
        <v>328.72</v>
      </c>
      <c r="N1270" s="662">
        <v>4</v>
      </c>
      <c r="O1270" s="745">
        <v>3</v>
      </c>
      <c r="P1270" s="663">
        <v>82.18</v>
      </c>
      <c r="Q1270" s="678">
        <v>0.25</v>
      </c>
      <c r="R1270" s="662">
        <v>1</v>
      </c>
      <c r="S1270" s="678">
        <v>0.25</v>
      </c>
      <c r="T1270" s="745">
        <v>1</v>
      </c>
      <c r="U1270" s="701">
        <v>0.33333333333333331</v>
      </c>
    </row>
    <row r="1271" spans="1:21" ht="14.4" customHeight="1" x14ac:dyDescent="0.3">
      <c r="A1271" s="661">
        <v>7</v>
      </c>
      <c r="B1271" s="662" t="s">
        <v>2791</v>
      </c>
      <c r="C1271" s="662" t="s">
        <v>3130</v>
      </c>
      <c r="D1271" s="743" t="s">
        <v>4774</v>
      </c>
      <c r="E1271" s="744" t="s">
        <v>3167</v>
      </c>
      <c r="F1271" s="662" t="s">
        <v>3125</v>
      </c>
      <c r="G1271" s="662" t="s">
        <v>3385</v>
      </c>
      <c r="H1271" s="662" t="s">
        <v>545</v>
      </c>
      <c r="I1271" s="662" t="s">
        <v>4454</v>
      </c>
      <c r="J1271" s="662" t="s">
        <v>4004</v>
      </c>
      <c r="K1271" s="662" t="s">
        <v>4455</v>
      </c>
      <c r="L1271" s="663">
        <v>227.69</v>
      </c>
      <c r="M1271" s="663">
        <v>455.38</v>
      </c>
      <c r="N1271" s="662">
        <v>2</v>
      </c>
      <c r="O1271" s="745">
        <v>0.5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7</v>
      </c>
      <c r="B1272" s="662" t="s">
        <v>2791</v>
      </c>
      <c r="C1272" s="662" t="s">
        <v>3130</v>
      </c>
      <c r="D1272" s="743" t="s">
        <v>4774</v>
      </c>
      <c r="E1272" s="744" t="s">
        <v>3167</v>
      </c>
      <c r="F1272" s="662" t="s">
        <v>3125</v>
      </c>
      <c r="G1272" s="662" t="s">
        <v>3825</v>
      </c>
      <c r="H1272" s="662" t="s">
        <v>545</v>
      </c>
      <c r="I1272" s="662" t="s">
        <v>3826</v>
      </c>
      <c r="J1272" s="662" t="s">
        <v>3827</v>
      </c>
      <c r="K1272" s="662" t="s">
        <v>3828</v>
      </c>
      <c r="L1272" s="663">
        <v>0</v>
      </c>
      <c r="M1272" s="663">
        <v>0</v>
      </c>
      <c r="N1272" s="662">
        <v>1</v>
      </c>
      <c r="O1272" s="745">
        <v>1</v>
      </c>
      <c r="P1272" s="663">
        <v>0</v>
      </c>
      <c r="Q1272" s="678"/>
      <c r="R1272" s="662">
        <v>1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7</v>
      </c>
      <c r="B1273" s="662" t="s">
        <v>2791</v>
      </c>
      <c r="C1273" s="662" t="s">
        <v>3130</v>
      </c>
      <c r="D1273" s="743" t="s">
        <v>4774</v>
      </c>
      <c r="E1273" s="744" t="s">
        <v>3167</v>
      </c>
      <c r="F1273" s="662" t="s">
        <v>3125</v>
      </c>
      <c r="G1273" s="662" t="s">
        <v>3825</v>
      </c>
      <c r="H1273" s="662" t="s">
        <v>545</v>
      </c>
      <c r="I1273" s="662" t="s">
        <v>4623</v>
      </c>
      <c r="J1273" s="662" t="s">
        <v>4240</v>
      </c>
      <c r="K1273" s="662" t="s">
        <v>4624</v>
      </c>
      <c r="L1273" s="663">
        <v>120.77</v>
      </c>
      <c r="M1273" s="663">
        <v>2415.4</v>
      </c>
      <c r="N1273" s="662">
        <v>20</v>
      </c>
      <c r="O1273" s="745">
        <v>7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7</v>
      </c>
      <c r="B1274" s="662" t="s">
        <v>2791</v>
      </c>
      <c r="C1274" s="662" t="s">
        <v>3130</v>
      </c>
      <c r="D1274" s="743" t="s">
        <v>4774</v>
      </c>
      <c r="E1274" s="744" t="s">
        <v>3167</v>
      </c>
      <c r="F1274" s="662" t="s">
        <v>3125</v>
      </c>
      <c r="G1274" s="662" t="s">
        <v>3935</v>
      </c>
      <c r="H1274" s="662" t="s">
        <v>545</v>
      </c>
      <c r="I1274" s="662" t="s">
        <v>4243</v>
      </c>
      <c r="J1274" s="662" t="s">
        <v>3937</v>
      </c>
      <c r="K1274" s="662" t="s">
        <v>4244</v>
      </c>
      <c r="L1274" s="663">
        <v>583.70000000000005</v>
      </c>
      <c r="M1274" s="663">
        <v>15176.200000000003</v>
      </c>
      <c r="N1274" s="662">
        <v>26</v>
      </c>
      <c r="O1274" s="745">
        <v>9</v>
      </c>
      <c r="P1274" s="663">
        <v>15176.200000000003</v>
      </c>
      <c r="Q1274" s="678">
        <v>1</v>
      </c>
      <c r="R1274" s="662">
        <v>26</v>
      </c>
      <c r="S1274" s="678">
        <v>1</v>
      </c>
      <c r="T1274" s="745">
        <v>9</v>
      </c>
      <c r="U1274" s="701">
        <v>1</v>
      </c>
    </row>
    <row r="1275" spans="1:21" ht="14.4" customHeight="1" x14ac:dyDescent="0.3">
      <c r="A1275" s="661">
        <v>7</v>
      </c>
      <c r="B1275" s="662" t="s">
        <v>2791</v>
      </c>
      <c r="C1275" s="662" t="s">
        <v>3130</v>
      </c>
      <c r="D1275" s="743" t="s">
        <v>4774</v>
      </c>
      <c r="E1275" s="744" t="s">
        <v>3167</v>
      </c>
      <c r="F1275" s="662" t="s">
        <v>3125</v>
      </c>
      <c r="G1275" s="662" t="s">
        <v>3935</v>
      </c>
      <c r="H1275" s="662" t="s">
        <v>545</v>
      </c>
      <c r="I1275" s="662" t="s">
        <v>3936</v>
      </c>
      <c r="J1275" s="662" t="s">
        <v>3937</v>
      </c>
      <c r="K1275" s="662" t="s">
        <v>3938</v>
      </c>
      <c r="L1275" s="663">
        <v>908.53</v>
      </c>
      <c r="M1275" s="663">
        <v>17262.07</v>
      </c>
      <c r="N1275" s="662">
        <v>19</v>
      </c>
      <c r="O1275" s="745">
        <v>12</v>
      </c>
      <c r="P1275" s="663">
        <v>16353.54</v>
      </c>
      <c r="Q1275" s="678">
        <v>0.94736842105263164</v>
      </c>
      <c r="R1275" s="662">
        <v>18</v>
      </c>
      <c r="S1275" s="678">
        <v>0.94736842105263153</v>
      </c>
      <c r="T1275" s="745">
        <v>11</v>
      </c>
      <c r="U1275" s="701">
        <v>0.91666666666666663</v>
      </c>
    </row>
    <row r="1276" spans="1:21" ht="14.4" customHeight="1" x14ac:dyDescent="0.3">
      <c r="A1276" s="661">
        <v>7</v>
      </c>
      <c r="B1276" s="662" t="s">
        <v>2791</v>
      </c>
      <c r="C1276" s="662" t="s">
        <v>3130</v>
      </c>
      <c r="D1276" s="743" t="s">
        <v>4774</v>
      </c>
      <c r="E1276" s="744" t="s">
        <v>3167</v>
      </c>
      <c r="F1276" s="662" t="s">
        <v>3125</v>
      </c>
      <c r="G1276" s="662" t="s">
        <v>3935</v>
      </c>
      <c r="H1276" s="662" t="s">
        <v>545</v>
      </c>
      <c r="I1276" s="662" t="s">
        <v>4526</v>
      </c>
      <c r="J1276" s="662" t="s">
        <v>3937</v>
      </c>
      <c r="K1276" s="662" t="s">
        <v>4527</v>
      </c>
      <c r="L1276" s="663">
        <v>1677.3</v>
      </c>
      <c r="M1276" s="663">
        <v>5031.8999999999996</v>
      </c>
      <c r="N1276" s="662">
        <v>3</v>
      </c>
      <c r="O1276" s="745">
        <v>2</v>
      </c>
      <c r="P1276" s="663">
        <v>5031.8999999999996</v>
      </c>
      <c r="Q1276" s="678">
        <v>1</v>
      </c>
      <c r="R1276" s="662">
        <v>3</v>
      </c>
      <c r="S1276" s="678">
        <v>1</v>
      </c>
      <c r="T1276" s="745">
        <v>2</v>
      </c>
      <c r="U1276" s="701">
        <v>1</v>
      </c>
    </row>
    <row r="1277" spans="1:21" ht="14.4" customHeight="1" x14ac:dyDescent="0.3">
      <c r="A1277" s="661">
        <v>7</v>
      </c>
      <c r="B1277" s="662" t="s">
        <v>2791</v>
      </c>
      <c r="C1277" s="662" t="s">
        <v>3130</v>
      </c>
      <c r="D1277" s="743" t="s">
        <v>4774</v>
      </c>
      <c r="E1277" s="744" t="s">
        <v>3167</v>
      </c>
      <c r="F1277" s="662" t="s">
        <v>3125</v>
      </c>
      <c r="G1277" s="662" t="s">
        <v>3935</v>
      </c>
      <c r="H1277" s="662" t="s">
        <v>545</v>
      </c>
      <c r="I1277" s="662" t="s">
        <v>4245</v>
      </c>
      <c r="J1277" s="662" t="s">
        <v>3937</v>
      </c>
      <c r="K1277" s="662" t="s">
        <v>4246</v>
      </c>
      <c r="L1277" s="663">
        <v>1257.97</v>
      </c>
      <c r="M1277" s="663">
        <v>16353.61</v>
      </c>
      <c r="N1277" s="662">
        <v>13</v>
      </c>
      <c r="O1277" s="745">
        <v>7</v>
      </c>
      <c r="P1277" s="663">
        <v>8805.7900000000009</v>
      </c>
      <c r="Q1277" s="678">
        <v>0.53846153846153855</v>
      </c>
      <c r="R1277" s="662">
        <v>7</v>
      </c>
      <c r="S1277" s="678">
        <v>0.53846153846153844</v>
      </c>
      <c r="T1277" s="745">
        <v>5</v>
      </c>
      <c r="U1277" s="701">
        <v>0.7142857142857143</v>
      </c>
    </row>
    <row r="1278" spans="1:21" ht="14.4" customHeight="1" x14ac:dyDescent="0.3">
      <c r="A1278" s="661">
        <v>7</v>
      </c>
      <c r="B1278" s="662" t="s">
        <v>2791</v>
      </c>
      <c r="C1278" s="662" t="s">
        <v>3130</v>
      </c>
      <c r="D1278" s="743" t="s">
        <v>4774</v>
      </c>
      <c r="E1278" s="744" t="s">
        <v>3167</v>
      </c>
      <c r="F1278" s="662" t="s">
        <v>3125</v>
      </c>
      <c r="G1278" s="662" t="s">
        <v>3935</v>
      </c>
      <c r="H1278" s="662" t="s">
        <v>545</v>
      </c>
      <c r="I1278" s="662" t="s">
        <v>4625</v>
      </c>
      <c r="J1278" s="662" t="s">
        <v>3937</v>
      </c>
      <c r="K1278" s="662" t="s">
        <v>4626</v>
      </c>
      <c r="L1278" s="663">
        <v>0</v>
      </c>
      <c r="M1278" s="663">
        <v>0</v>
      </c>
      <c r="N1278" s="662">
        <v>3</v>
      </c>
      <c r="O1278" s="745">
        <v>3</v>
      </c>
      <c r="P1278" s="663">
        <v>0</v>
      </c>
      <c r="Q1278" s="678"/>
      <c r="R1278" s="662">
        <v>2</v>
      </c>
      <c r="S1278" s="678">
        <v>0.66666666666666663</v>
      </c>
      <c r="T1278" s="745">
        <v>2</v>
      </c>
      <c r="U1278" s="701">
        <v>0.66666666666666663</v>
      </c>
    </row>
    <row r="1279" spans="1:21" ht="14.4" customHeight="1" x14ac:dyDescent="0.3">
      <c r="A1279" s="661">
        <v>7</v>
      </c>
      <c r="B1279" s="662" t="s">
        <v>2791</v>
      </c>
      <c r="C1279" s="662" t="s">
        <v>3130</v>
      </c>
      <c r="D1279" s="743" t="s">
        <v>4774</v>
      </c>
      <c r="E1279" s="744" t="s">
        <v>3167</v>
      </c>
      <c r="F1279" s="662" t="s">
        <v>3125</v>
      </c>
      <c r="G1279" s="662" t="s">
        <v>3935</v>
      </c>
      <c r="H1279" s="662" t="s">
        <v>545</v>
      </c>
      <c r="I1279" s="662" t="s">
        <v>4627</v>
      </c>
      <c r="J1279" s="662" t="s">
        <v>4250</v>
      </c>
      <c r="K1279" s="662" t="s">
        <v>4628</v>
      </c>
      <c r="L1279" s="663">
        <v>0</v>
      </c>
      <c r="M1279" s="663">
        <v>0</v>
      </c>
      <c r="N1279" s="662">
        <v>22</v>
      </c>
      <c r="O1279" s="745">
        <v>4</v>
      </c>
      <c r="P1279" s="663">
        <v>0</v>
      </c>
      <c r="Q1279" s="678"/>
      <c r="R1279" s="662">
        <v>22</v>
      </c>
      <c r="S1279" s="678">
        <v>1</v>
      </c>
      <c r="T1279" s="745">
        <v>4</v>
      </c>
      <c r="U1279" s="701">
        <v>1</v>
      </c>
    </row>
    <row r="1280" spans="1:21" ht="14.4" customHeight="1" x14ac:dyDescent="0.3">
      <c r="A1280" s="661">
        <v>7</v>
      </c>
      <c r="B1280" s="662" t="s">
        <v>2791</v>
      </c>
      <c r="C1280" s="662" t="s">
        <v>3130</v>
      </c>
      <c r="D1280" s="743" t="s">
        <v>4774</v>
      </c>
      <c r="E1280" s="744" t="s">
        <v>3167</v>
      </c>
      <c r="F1280" s="662" t="s">
        <v>3125</v>
      </c>
      <c r="G1280" s="662" t="s">
        <v>3935</v>
      </c>
      <c r="H1280" s="662" t="s">
        <v>545</v>
      </c>
      <c r="I1280" s="662" t="s">
        <v>3939</v>
      </c>
      <c r="J1280" s="662" t="s">
        <v>3937</v>
      </c>
      <c r="K1280" s="662" t="s">
        <v>3940</v>
      </c>
      <c r="L1280" s="663">
        <v>0</v>
      </c>
      <c r="M1280" s="663">
        <v>0</v>
      </c>
      <c r="N1280" s="662">
        <v>13</v>
      </c>
      <c r="O1280" s="745">
        <v>8</v>
      </c>
      <c r="P1280" s="663">
        <v>0</v>
      </c>
      <c r="Q1280" s="678"/>
      <c r="R1280" s="662">
        <v>10</v>
      </c>
      <c r="S1280" s="678">
        <v>0.76923076923076927</v>
      </c>
      <c r="T1280" s="745">
        <v>5</v>
      </c>
      <c r="U1280" s="701">
        <v>0.625</v>
      </c>
    </row>
    <row r="1281" spans="1:21" ht="14.4" customHeight="1" x14ac:dyDescent="0.3">
      <c r="A1281" s="661">
        <v>7</v>
      </c>
      <c r="B1281" s="662" t="s">
        <v>2791</v>
      </c>
      <c r="C1281" s="662" t="s">
        <v>3130</v>
      </c>
      <c r="D1281" s="743" t="s">
        <v>4774</v>
      </c>
      <c r="E1281" s="744" t="s">
        <v>3167</v>
      </c>
      <c r="F1281" s="662" t="s">
        <v>3125</v>
      </c>
      <c r="G1281" s="662" t="s">
        <v>3935</v>
      </c>
      <c r="H1281" s="662" t="s">
        <v>545</v>
      </c>
      <c r="I1281" s="662" t="s">
        <v>3941</v>
      </c>
      <c r="J1281" s="662" t="s">
        <v>3937</v>
      </c>
      <c r="K1281" s="662" t="s">
        <v>3942</v>
      </c>
      <c r="L1281" s="663">
        <v>0</v>
      </c>
      <c r="M1281" s="663">
        <v>0</v>
      </c>
      <c r="N1281" s="662">
        <v>13</v>
      </c>
      <c r="O1281" s="745">
        <v>4</v>
      </c>
      <c r="P1281" s="663">
        <v>0</v>
      </c>
      <c r="Q1281" s="678"/>
      <c r="R1281" s="662">
        <v>6</v>
      </c>
      <c r="S1281" s="678">
        <v>0.46153846153846156</v>
      </c>
      <c r="T1281" s="745">
        <v>2</v>
      </c>
      <c r="U1281" s="701">
        <v>0.5</v>
      </c>
    </row>
    <row r="1282" spans="1:21" ht="14.4" customHeight="1" x14ac:dyDescent="0.3">
      <c r="A1282" s="661">
        <v>7</v>
      </c>
      <c r="B1282" s="662" t="s">
        <v>2791</v>
      </c>
      <c r="C1282" s="662" t="s">
        <v>3130</v>
      </c>
      <c r="D1282" s="743" t="s">
        <v>4774</v>
      </c>
      <c r="E1282" s="744" t="s">
        <v>3167</v>
      </c>
      <c r="F1282" s="662" t="s">
        <v>3125</v>
      </c>
      <c r="G1282" s="662" t="s">
        <v>3935</v>
      </c>
      <c r="H1282" s="662" t="s">
        <v>545</v>
      </c>
      <c r="I1282" s="662" t="s">
        <v>4249</v>
      </c>
      <c r="J1282" s="662" t="s">
        <v>4250</v>
      </c>
      <c r="K1282" s="662" t="s">
        <v>4251</v>
      </c>
      <c r="L1282" s="663">
        <v>151.43</v>
      </c>
      <c r="M1282" s="663">
        <v>3634.3200000000006</v>
      </c>
      <c r="N1282" s="662">
        <v>24</v>
      </c>
      <c r="O1282" s="745">
        <v>6</v>
      </c>
      <c r="P1282" s="663">
        <v>3634.3200000000006</v>
      </c>
      <c r="Q1282" s="678">
        <v>1</v>
      </c>
      <c r="R1282" s="662">
        <v>24</v>
      </c>
      <c r="S1282" s="678">
        <v>1</v>
      </c>
      <c r="T1282" s="745">
        <v>6</v>
      </c>
      <c r="U1282" s="701">
        <v>1</v>
      </c>
    </row>
    <row r="1283" spans="1:21" ht="14.4" customHeight="1" x14ac:dyDescent="0.3">
      <c r="A1283" s="661">
        <v>7</v>
      </c>
      <c r="B1283" s="662" t="s">
        <v>2791</v>
      </c>
      <c r="C1283" s="662" t="s">
        <v>3130</v>
      </c>
      <c r="D1283" s="743" t="s">
        <v>4774</v>
      </c>
      <c r="E1283" s="744" t="s">
        <v>3167</v>
      </c>
      <c r="F1283" s="662" t="s">
        <v>3125</v>
      </c>
      <c r="G1283" s="662" t="s">
        <v>3935</v>
      </c>
      <c r="H1283" s="662" t="s">
        <v>545</v>
      </c>
      <c r="I1283" s="662" t="s">
        <v>4252</v>
      </c>
      <c r="J1283" s="662" t="s">
        <v>3937</v>
      </c>
      <c r="K1283" s="662" t="s">
        <v>4253</v>
      </c>
      <c r="L1283" s="663">
        <v>0</v>
      </c>
      <c r="M1283" s="663">
        <v>0</v>
      </c>
      <c r="N1283" s="662">
        <v>12</v>
      </c>
      <c r="O1283" s="745">
        <v>3</v>
      </c>
      <c r="P1283" s="663">
        <v>0</v>
      </c>
      <c r="Q1283" s="678"/>
      <c r="R1283" s="662">
        <v>12</v>
      </c>
      <c r="S1283" s="678">
        <v>1</v>
      </c>
      <c r="T1283" s="745">
        <v>3</v>
      </c>
      <c r="U1283" s="701">
        <v>1</v>
      </c>
    </row>
    <row r="1284" spans="1:21" ht="14.4" customHeight="1" x14ac:dyDescent="0.3">
      <c r="A1284" s="661">
        <v>7</v>
      </c>
      <c r="B1284" s="662" t="s">
        <v>2791</v>
      </c>
      <c r="C1284" s="662" t="s">
        <v>3130</v>
      </c>
      <c r="D1284" s="743" t="s">
        <v>4774</v>
      </c>
      <c r="E1284" s="744" t="s">
        <v>3167</v>
      </c>
      <c r="F1284" s="662" t="s">
        <v>3125</v>
      </c>
      <c r="G1284" s="662" t="s">
        <v>3935</v>
      </c>
      <c r="H1284" s="662" t="s">
        <v>545</v>
      </c>
      <c r="I1284" s="662" t="s">
        <v>4343</v>
      </c>
      <c r="J1284" s="662" t="s">
        <v>4250</v>
      </c>
      <c r="K1284" s="662" t="s">
        <v>3701</v>
      </c>
      <c r="L1284" s="663">
        <v>0</v>
      </c>
      <c r="M1284" s="663">
        <v>0</v>
      </c>
      <c r="N1284" s="662">
        <v>9</v>
      </c>
      <c r="O1284" s="745">
        <v>3</v>
      </c>
      <c r="P1284" s="663">
        <v>0</v>
      </c>
      <c r="Q1284" s="678"/>
      <c r="R1284" s="662">
        <v>9</v>
      </c>
      <c r="S1284" s="678">
        <v>1</v>
      </c>
      <c r="T1284" s="745">
        <v>3</v>
      </c>
      <c r="U1284" s="701">
        <v>1</v>
      </c>
    </row>
    <row r="1285" spans="1:21" ht="14.4" customHeight="1" x14ac:dyDescent="0.3">
      <c r="A1285" s="661">
        <v>7</v>
      </c>
      <c r="B1285" s="662" t="s">
        <v>2791</v>
      </c>
      <c r="C1285" s="662" t="s">
        <v>3130</v>
      </c>
      <c r="D1285" s="743" t="s">
        <v>4774</v>
      </c>
      <c r="E1285" s="744" t="s">
        <v>3167</v>
      </c>
      <c r="F1285" s="662" t="s">
        <v>3125</v>
      </c>
      <c r="G1285" s="662" t="s">
        <v>4268</v>
      </c>
      <c r="H1285" s="662" t="s">
        <v>545</v>
      </c>
      <c r="I1285" s="662" t="s">
        <v>4629</v>
      </c>
      <c r="J1285" s="662" t="s">
        <v>793</v>
      </c>
      <c r="K1285" s="662" t="s">
        <v>4630</v>
      </c>
      <c r="L1285" s="663">
        <v>85.76</v>
      </c>
      <c r="M1285" s="663">
        <v>85.76</v>
      </c>
      <c r="N1285" s="662">
        <v>1</v>
      </c>
      <c r="O1285" s="745">
        <v>0.5</v>
      </c>
      <c r="P1285" s="663">
        <v>85.76</v>
      </c>
      <c r="Q1285" s="678">
        <v>1</v>
      </c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7</v>
      </c>
      <c r="B1286" s="662" t="s">
        <v>2791</v>
      </c>
      <c r="C1286" s="662" t="s">
        <v>3130</v>
      </c>
      <c r="D1286" s="743" t="s">
        <v>4774</v>
      </c>
      <c r="E1286" s="744" t="s">
        <v>3167</v>
      </c>
      <c r="F1286" s="662" t="s">
        <v>3125</v>
      </c>
      <c r="G1286" s="662" t="s">
        <v>4631</v>
      </c>
      <c r="H1286" s="662" t="s">
        <v>545</v>
      </c>
      <c r="I1286" s="662" t="s">
        <v>884</v>
      </c>
      <c r="J1286" s="662" t="s">
        <v>4632</v>
      </c>
      <c r="K1286" s="662" t="s">
        <v>4633</v>
      </c>
      <c r="L1286" s="663">
        <v>77.13</v>
      </c>
      <c r="M1286" s="663">
        <v>154.26</v>
      </c>
      <c r="N1286" s="662">
        <v>2</v>
      </c>
      <c r="O1286" s="745">
        <v>1.5</v>
      </c>
      <c r="P1286" s="663">
        <v>154.26</v>
      </c>
      <c r="Q1286" s="678">
        <v>1</v>
      </c>
      <c r="R1286" s="662">
        <v>2</v>
      </c>
      <c r="S1286" s="678">
        <v>1</v>
      </c>
      <c r="T1286" s="745">
        <v>1.5</v>
      </c>
      <c r="U1286" s="701">
        <v>1</v>
      </c>
    </row>
    <row r="1287" spans="1:21" ht="14.4" customHeight="1" x14ac:dyDescent="0.3">
      <c r="A1287" s="661">
        <v>7</v>
      </c>
      <c r="B1287" s="662" t="s">
        <v>2791</v>
      </c>
      <c r="C1287" s="662" t="s">
        <v>3130</v>
      </c>
      <c r="D1287" s="743" t="s">
        <v>4774</v>
      </c>
      <c r="E1287" s="744" t="s">
        <v>3167</v>
      </c>
      <c r="F1287" s="662" t="s">
        <v>3125</v>
      </c>
      <c r="G1287" s="662" t="s">
        <v>3434</v>
      </c>
      <c r="H1287" s="662" t="s">
        <v>545</v>
      </c>
      <c r="I1287" s="662" t="s">
        <v>4634</v>
      </c>
      <c r="J1287" s="662" t="s">
        <v>4007</v>
      </c>
      <c r="K1287" s="662" t="s">
        <v>4635</v>
      </c>
      <c r="L1287" s="663">
        <v>109.54</v>
      </c>
      <c r="M1287" s="663">
        <v>985.86</v>
      </c>
      <c r="N1287" s="662">
        <v>9</v>
      </c>
      <c r="O1287" s="745">
        <v>2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7</v>
      </c>
      <c r="B1288" s="662" t="s">
        <v>2791</v>
      </c>
      <c r="C1288" s="662" t="s">
        <v>3130</v>
      </c>
      <c r="D1288" s="743" t="s">
        <v>4774</v>
      </c>
      <c r="E1288" s="744" t="s">
        <v>3167</v>
      </c>
      <c r="F1288" s="662" t="s">
        <v>3125</v>
      </c>
      <c r="G1288" s="662" t="s">
        <v>3434</v>
      </c>
      <c r="H1288" s="662" t="s">
        <v>545</v>
      </c>
      <c r="I1288" s="662" t="s">
        <v>4006</v>
      </c>
      <c r="J1288" s="662" t="s">
        <v>4007</v>
      </c>
      <c r="K1288" s="662" t="s">
        <v>4008</v>
      </c>
      <c r="L1288" s="663">
        <v>187.92</v>
      </c>
      <c r="M1288" s="663">
        <v>563.76</v>
      </c>
      <c r="N1288" s="662">
        <v>3</v>
      </c>
      <c r="O1288" s="745">
        <v>1</v>
      </c>
      <c r="P1288" s="663">
        <v>563.76</v>
      </c>
      <c r="Q1288" s="678">
        <v>1</v>
      </c>
      <c r="R1288" s="662">
        <v>3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7</v>
      </c>
      <c r="B1289" s="662" t="s">
        <v>2791</v>
      </c>
      <c r="C1289" s="662" t="s">
        <v>3130</v>
      </c>
      <c r="D1289" s="743" t="s">
        <v>4774</v>
      </c>
      <c r="E1289" s="744" t="s">
        <v>3167</v>
      </c>
      <c r="F1289" s="662" t="s">
        <v>3125</v>
      </c>
      <c r="G1289" s="662" t="s">
        <v>3434</v>
      </c>
      <c r="H1289" s="662" t="s">
        <v>545</v>
      </c>
      <c r="I1289" s="662" t="s">
        <v>4636</v>
      </c>
      <c r="J1289" s="662" t="s">
        <v>4539</v>
      </c>
      <c r="K1289" s="662" t="s">
        <v>3437</v>
      </c>
      <c r="L1289" s="663">
        <v>187.92</v>
      </c>
      <c r="M1289" s="663">
        <v>2067.12</v>
      </c>
      <c r="N1289" s="662">
        <v>11</v>
      </c>
      <c r="O1289" s="745">
        <v>2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7</v>
      </c>
      <c r="B1290" s="662" t="s">
        <v>2791</v>
      </c>
      <c r="C1290" s="662" t="s">
        <v>3130</v>
      </c>
      <c r="D1290" s="743" t="s">
        <v>4774</v>
      </c>
      <c r="E1290" s="744" t="s">
        <v>3167</v>
      </c>
      <c r="F1290" s="662" t="s">
        <v>3125</v>
      </c>
      <c r="G1290" s="662" t="s">
        <v>3434</v>
      </c>
      <c r="H1290" s="662" t="s">
        <v>545</v>
      </c>
      <c r="I1290" s="662" t="s">
        <v>4637</v>
      </c>
      <c r="J1290" s="662" t="s">
        <v>4274</v>
      </c>
      <c r="K1290" s="662" t="s">
        <v>4638</v>
      </c>
      <c r="L1290" s="663">
        <v>31.32</v>
      </c>
      <c r="M1290" s="663">
        <v>93.960000000000008</v>
      </c>
      <c r="N1290" s="662">
        <v>3</v>
      </c>
      <c r="O1290" s="745">
        <v>2</v>
      </c>
      <c r="P1290" s="663">
        <v>31.32</v>
      </c>
      <c r="Q1290" s="678">
        <v>0.33333333333333331</v>
      </c>
      <c r="R1290" s="662">
        <v>1</v>
      </c>
      <c r="S1290" s="678">
        <v>0.33333333333333331</v>
      </c>
      <c r="T1290" s="745">
        <v>1</v>
      </c>
      <c r="U1290" s="701">
        <v>0.5</v>
      </c>
    </row>
    <row r="1291" spans="1:21" ht="14.4" customHeight="1" x14ac:dyDescent="0.3">
      <c r="A1291" s="661">
        <v>7</v>
      </c>
      <c r="B1291" s="662" t="s">
        <v>2791</v>
      </c>
      <c r="C1291" s="662" t="s">
        <v>3130</v>
      </c>
      <c r="D1291" s="743" t="s">
        <v>4774</v>
      </c>
      <c r="E1291" s="744" t="s">
        <v>3167</v>
      </c>
      <c r="F1291" s="662" t="s">
        <v>3125</v>
      </c>
      <c r="G1291" s="662" t="s">
        <v>3434</v>
      </c>
      <c r="H1291" s="662" t="s">
        <v>545</v>
      </c>
      <c r="I1291" s="662" t="s">
        <v>3730</v>
      </c>
      <c r="J1291" s="662" t="s">
        <v>3731</v>
      </c>
      <c r="K1291" s="662" t="s">
        <v>3732</v>
      </c>
      <c r="L1291" s="663">
        <v>140.94999999999999</v>
      </c>
      <c r="M1291" s="663">
        <v>5356.0999999999995</v>
      </c>
      <c r="N1291" s="662">
        <v>38</v>
      </c>
      <c r="O1291" s="745">
        <v>7.5</v>
      </c>
      <c r="P1291" s="663">
        <v>3664.7</v>
      </c>
      <c r="Q1291" s="678">
        <v>0.68421052631578949</v>
      </c>
      <c r="R1291" s="662">
        <v>26</v>
      </c>
      <c r="S1291" s="678">
        <v>0.68421052631578949</v>
      </c>
      <c r="T1291" s="745">
        <v>4.5</v>
      </c>
      <c r="U1291" s="701">
        <v>0.6</v>
      </c>
    </row>
    <row r="1292" spans="1:21" ht="14.4" customHeight="1" x14ac:dyDescent="0.3">
      <c r="A1292" s="661">
        <v>7</v>
      </c>
      <c r="B1292" s="662" t="s">
        <v>2791</v>
      </c>
      <c r="C1292" s="662" t="s">
        <v>3130</v>
      </c>
      <c r="D1292" s="743" t="s">
        <v>4774</v>
      </c>
      <c r="E1292" s="744" t="s">
        <v>3167</v>
      </c>
      <c r="F1292" s="662" t="s">
        <v>3125</v>
      </c>
      <c r="G1292" s="662" t="s">
        <v>3434</v>
      </c>
      <c r="H1292" s="662" t="s">
        <v>545</v>
      </c>
      <c r="I1292" s="662" t="s">
        <v>3435</v>
      </c>
      <c r="J1292" s="662" t="s">
        <v>3436</v>
      </c>
      <c r="K1292" s="662" t="s">
        <v>3437</v>
      </c>
      <c r="L1292" s="663">
        <v>187.92</v>
      </c>
      <c r="M1292" s="663">
        <v>16912.800000000003</v>
      </c>
      <c r="N1292" s="662">
        <v>90</v>
      </c>
      <c r="O1292" s="745">
        <v>14</v>
      </c>
      <c r="P1292" s="663">
        <v>11838.960000000003</v>
      </c>
      <c r="Q1292" s="678">
        <v>0.70000000000000007</v>
      </c>
      <c r="R1292" s="662">
        <v>63</v>
      </c>
      <c r="S1292" s="678">
        <v>0.7</v>
      </c>
      <c r="T1292" s="745">
        <v>10</v>
      </c>
      <c r="U1292" s="701">
        <v>0.7142857142857143</v>
      </c>
    </row>
    <row r="1293" spans="1:21" ht="14.4" customHeight="1" x14ac:dyDescent="0.3">
      <c r="A1293" s="661">
        <v>7</v>
      </c>
      <c r="B1293" s="662" t="s">
        <v>2791</v>
      </c>
      <c r="C1293" s="662" t="s">
        <v>3130</v>
      </c>
      <c r="D1293" s="743" t="s">
        <v>4774</v>
      </c>
      <c r="E1293" s="744" t="s">
        <v>3167</v>
      </c>
      <c r="F1293" s="662" t="s">
        <v>3125</v>
      </c>
      <c r="G1293" s="662" t="s">
        <v>3434</v>
      </c>
      <c r="H1293" s="662" t="s">
        <v>545</v>
      </c>
      <c r="I1293" s="662" t="s">
        <v>3733</v>
      </c>
      <c r="J1293" s="662" t="s">
        <v>3734</v>
      </c>
      <c r="K1293" s="662" t="s">
        <v>3735</v>
      </c>
      <c r="L1293" s="663">
        <v>93.96</v>
      </c>
      <c r="M1293" s="663">
        <v>5261.76</v>
      </c>
      <c r="N1293" s="662">
        <v>56</v>
      </c>
      <c r="O1293" s="745">
        <v>12.5</v>
      </c>
      <c r="P1293" s="663">
        <v>2912.76</v>
      </c>
      <c r="Q1293" s="678">
        <v>0.5535714285714286</v>
      </c>
      <c r="R1293" s="662">
        <v>31</v>
      </c>
      <c r="S1293" s="678">
        <v>0.5535714285714286</v>
      </c>
      <c r="T1293" s="745">
        <v>6.5</v>
      </c>
      <c r="U1293" s="701">
        <v>0.52</v>
      </c>
    </row>
    <row r="1294" spans="1:21" ht="14.4" customHeight="1" x14ac:dyDescent="0.3">
      <c r="A1294" s="661">
        <v>7</v>
      </c>
      <c r="B1294" s="662" t="s">
        <v>2791</v>
      </c>
      <c r="C1294" s="662" t="s">
        <v>3130</v>
      </c>
      <c r="D1294" s="743" t="s">
        <v>4774</v>
      </c>
      <c r="E1294" s="744" t="s">
        <v>3167</v>
      </c>
      <c r="F1294" s="662" t="s">
        <v>3125</v>
      </c>
      <c r="G1294" s="662" t="s">
        <v>3434</v>
      </c>
      <c r="H1294" s="662" t="s">
        <v>545</v>
      </c>
      <c r="I1294" s="662" t="s">
        <v>4272</v>
      </c>
      <c r="J1294" s="662" t="s">
        <v>3734</v>
      </c>
      <c r="K1294" s="662" t="s">
        <v>3381</v>
      </c>
      <c r="L1294" s="663">
        <v>156.61000000000001</v>
      </c>
      <c r="M1294" s="663">
        <v>313.22000000000003</v>
      </c>
      <c r="N1294" s="662">
        <v>2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7</v>
      </c>
      <c r="B1295" s="662" t="s">
        <v>2791</v>
      </c>
      <c r="C1295" s="662" t="s">
        <v>3130</v>
      </c>
      <c r="D1295" s="743" t="s">
        <v>4774</v>
      </c>
      <c r="E1295" s="744" t="s">
        <v>3167</v>
      </c>
      <c r="F1295" s="662" t="s">
        <v>3125</v>
      </c>
      <c r="G1295" s="662" t="s">
        <v>3434</v>
      </c>
      <c r="H1295" s="662" t="s">
        <v>545</v>
      </c>
      <c r="I1295" s="662" t="s">
        <v>4273</v>
      </c>
      <c r="J1295" s="662" t="s">
        <v>4274</v>
      </c>
      <c r="K1295" s="662" t="s">
        <v>4275</v>
      </c>
      <c r="L1295" s="663">
        <v>300.68</v>
      </c>
      <c r="M1295" s="663">
        <v>2405.44</v>
      </c>
      <c r="N1295" s="662">
        <v>8</v>
      </c>
      <c r="O1295" s="745">
        <v>2.5</v>
      </c>
      <c r="P1295" s="663">
        <v>2405.44</v>
      </c>
      <c r="Q1295" s="678">
        <v>1</v>
      </c>
      <c r="R1295" s="662">
        <v>8</v>
      </c>
      <c r="S1295" s="678">
        <v>1</v>
      </c>
      <c r="T1295" s="745">
        <v>2.5</v>
      </c>
      <c r="U1295" s="701">
        <v>1</v>
      </c>
    </row>
    <row r="1296" spans="1:21" ht="14.4" customHeight="1" x14ac:dyDescent="0.3">
      <c r="A1296" s="661">
        <v>7</v>
      </c>
      <c r="B1296" s="662" t="s">
        <v>2791</v>
      </c>
      <c r="C1296" s="662" t="s">
        <v>3130</v>
      </c>
      <c r="D1296" s="743" t="s">
        <v>4774</v>
      </c>
      <c r="E1296" s="744" t="s">
        <v>3167</v>
      </c>
      <c r="F1296" s="662" t="s">
        <v>3125</v>
      </c>
      <c r="G1296" s="662" t="s">
        <v>3434</v>
      </c>
      <c r="H1296" s="662" t="s">
        <v>545</v>
      </c>
      <c r="I1296" s="662" t="s">
        <v>4458</v>
      </c>
      <c r="J1296" s="662" t="s">
        <v>4345</v>
      </c>
      <c r="K1296" s="662" t="s">
        <v>3735</v>
      </c>
      <c r="L1296" s="663">
        <v>0</v>
      </c>
      <c r="M1296" s="663">
        <v>0</v>
      </c>
      <c r="N1296" s="662">
        <v>12</v>
      </c>
      <c r="O1296" s="745">
        <v>2.5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7</v>
      </c>
      <c r="B1297" s="662" t="s">
        <v>2791</v>
      </c>
      <c r="C1297" s="662" t="s">
        <v>3130</v>
      </c>
      <c r="D1297" s="743" t="s">
        <v>4774</v>
      </c>
      <c r="E1297" s="744" t="s">
        <v>3167</v>
      </c>
      <c r="F1297" s="662" t="s">
        <v>3125</v>
      </c>
      <c r="G1297" s="662" t="s">
        <v>3434</v>
      </c>
      <c r="H1297" s="662" t="s">
        <v>545</v>
      </c>
      <c r="I1297" s="662" t="s">
        <v>4534</v>
      </c>
      <c r="J1297" s="662" t="s">
        <v>4535</v>
      </c>
      <c r="K1297" s="662" t="s">
        <v>3938</v>
      </c>
      <c r="L1297" s="663">
        <v>187.92</v>
      </c>
      <c r="M1297" s="663">
        <v>187.92</v>
      </c>
      <c r="N1297" s="662">
        <v>1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7</v>
      </c>
      <c r="B1298" s="662" t="s">
        <v>2791</v>
      </c>
      <c r="C1298" s="662" t="s">
        <v>3130</v>
      </c>
      <c r="D1298" s="743" t="s">
        <v>4774</v>
      </c>
      <c r="E1298" s="744" t="s">
        <v>3167</v>
      </c>
      <c r="F1298" s="662" t="s">
        <v>3125</v>
      </c>
      <c r="G1298" s="662" t="s">
        <v>3434</v>
      </c>
      <c r="H1298" s="662" t="s">
        <v>545</v>
      </c>
      <c r="I1298" s="662" t="s">
        <v>4344</v>
      </c>
      <c r="J1298" s="662" t="s">
        <v>4345</v>
      </c>
      <c r="K1298" s="662" t="s">
        <v>3381</v>
      </c>
      <c r="L1298" s="663">
        <v>156.61000000000001</v>
      </c>
      <c r="M1298" s="663">
        <v>939.66000000000008</v>
      </c>
      <c r="N1298" s="662">
        <v>6</v>
      </c>
      <c r="O1298" s="745">
        <v>1</v>
      </c>
      <c r="P1298" s="663">
        <v>939.66000000000008</v>
      </c>
      <c r="Q1298" s="678">
        <v>1</v>
      </c>
      <c r="R1298" s="662">
        <v>6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7</v>
      </c>
      <c r="B1299" s="662" t="s">
        <v>2791</v>
      </c>
      <c r="C1299" s="662" t="s">
        <v>3130</v>
      </c>
      <c r="D1299" s="743" t="s">
        <v>4774</v>
      </c>
      <c r="E1299" s="744" t="s">
        <v>3167</v>
      </c>
      <c r="F1299" s="662" t="s">
        <v>3125</v>
      </c>
      <c r="G1299" s="662" t="s">
        <v>3304</v>
      </c>
      <c r="H1299" s="662" t="s">
        <v>545</v>
      </c>
      <c r="I1299" s="662" t="s">
        <v>4284</v>
      </c>
      <c r="J1299" s="662" t="s">
        <v>3309</v>
      </c>
      <c r="K1299" s="662" t="s">
        <v>4285</v>
      </c>
      <c r="L1299" s="663">
        <v>50.32</v>
      </c>
      <c r="M1299" s="663">
        <v>100.64</v>
      </c>
      <c r="N1299" s="662">
        <v>2</v>
      </c>
      <c r="O1299" s="745">
        <v>1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7</v>
      </c>
      <c r="B1300" s="662" t="s">
        <v>2791</v>
      </c>
      <c r="C1300" s="662" t="s">
        <v>3130</v>
      </c>
      <c r="D1300" s="743" t="s">
        <v>4774</v>
      </c>
      <c r="E1300" s="744" t="s">
        <v>3167</v>
      </c>
      <c r="F1300" s="662" t="s">
        <v>3125</v>
      </c>
      <c r="G1300" s="662" t="s">
        <v>3304</v>
      </c>
      <c r="H1300" s="662" t="s">
        <v>545</v>
      </c>
      <c r="I1300" s="662" t="s">
        <v>3305</v>
      </c>
      <c r="J1300" s="662" t="s">
        <v>3306</v>
      </c>
      <c r="K1300" s="662" t="s">
        <v>3307</v>
      </c>
      <c r="L1300" s="663">
        <v>50.32</v>
      </c>
      <c r="M1300" s="663">
        <v>7799.6</v>
      </c>
      <c r="N1300" s="662">
        <v>155</v>
      </c>
      <c r="O1300" s="745">
        <v>35</v>
      </c>
      <c r="P1300" s="663">
        <v>5082.32</v>
      </c>
      <c r="Q1300" s="678">
        <v>0.65161290322580634</v>
      </c>
      <c r="R1300" s="662">
        <v>101</v>
      </c>
      <c r="S1300" s="678">
        <v>0.65161290322580645</v>
      </c>
      <c r="T1300" s="745">
        <v>24.5</v>
      </c>
      <c r="U1300" s="701">
        <v>0.7</v>
      </c>
    </row>
    <row r="1301" spans="1:21" ht="14.4" customHeight="1" x14ac:dyDescent="0.3">
      <c r="A1301" s="661">
        <v>7</v>
      </c>
      <c r="B1301" s="662" t="s">
        <v>2791</v>
      </c>
      <c r="C1301" s="662" t="s">
        <v>3130</v>
      </c>
      <c r="D1301" s="743" t="s">
        <v>4774</v>
      </c>
      <c r="E1301" s="744" t="s">
        <v>3167</v>
      </c>
      <c r="F1301" s="662" t="s">
        <v>3125</v>
      </c>
      <c r="G1301" s="662" t="s">
        <v>3304</v>
      </c>
      <c r="H1301" s="662" t="s">
        <v>545</v>
      </c>
      <c r="I1301" s="662" t="s">
        <v>4009</v>
      </c>
      <c r="J1301" s="662" t="s">
        <v>4010</v>
      </c>
      <c r="K1301" s="662" t="s">
        <v>3307</v>
      </c>
      <c r="L1301" s="663">
        <v>50.32</v>
      </c>
      <c r="M1301" s="663">
        <v>2817.92</v>
      </c>
      <c r="N1301" s="662">
        <v>56</v>
      </c>
      <c r="O1301" s="745">
        <v>9</v>
      </c>
      <c r="P1301" s="663">
        <v>1408.96</v>
      </c>
      <c r="Q1301" s="678">
        <v>0.5</v>
      </c>
      <c r="R1301" s="662">
        <v>28</v>
      </c>
      <c r="S1301" s="678">
        <v>0.5</v>
      </c>
      <c r="T1301" s="745">
        <v>4</v>
      </c>
      <c r="U1301" s="701">
        <v>0.44444444444444442</v>
      </c>
    </row>
    <row r="1302" spans="1:21" ht="14.4" customHeight="1" x14ac:dyDescent="0.3">
      <c r="A1302" s="661">
        <v>7</v>
      </c>
      <c r="B1302" s="662" t="s">
        <v>2791</v>
      </c>
      <c r="C1302" s="662" t="s">
        <v>3130</v>
      </c>
      <c r="D1302" s="743" t="s">
        <v>4774</v>
      </c>
      <c r="E1302" s="744" t="s">
        <v>3167</v>
      </c>
      <c r="F1302" s="662" t="s">
        <v>3125</v>
      </c>
      <c r="G1302" s="662" t="s">
        <v>3304</v>
      </c>
      <c r="H1302" s="662" t="s">
        <v>545</v>
      </c>
      <c r="I1302" s="662" t="s">
        <v>4290</v>
      </c>
      <c r="J1302" s="662" t="s">
        <v>4010</v>
      </c>
      <c r="K1302" s="662" t="s">
        <v>4291</v>
      </c>
      <c r="L1302" s="663">
        <v>0</v>
      </c>
      <c r="M1302" s="663">
        <v>0</v>
      </c>
      <c r="N1302" s="662">
        <v>1</v>
      </c>
      <c r="O1302" s="745">
        <v>0.5</v>
      </c>
      <c r="P1302" s="663">
        <v>0</v>
      </c>
      <c r="Q1302" s="678"/>
      <c r="R1302" s="662">
        <v>1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7</v>
      </c>
      <c r="B1303" s="662" t="s">
        <v>2791</v>
      </c>
      <c r="C1303" s="662" t="s">
        <v>3130</v>
      </c>
      <c r="D1303" s="743" t="s">
        <v>4774</v>
      </c>
      <c r="E1303" s="744" t="s">
        <v>3167</v>
      </c>
      <c r="F1303" s="662" t="s">
        <v>3125</v>
      </c>
      <c r="G1303" s="662" t="s">
        <v>3304</v>
      </c>
      <c r="H1303" s="662" t="s">
        <v>545</v>
      </c>
      <c r="I1303" s="662" t="s">
        <v>4544</v>
      </c>
      <c r="J1303" s="662" t="s">
        <v>4010</v>
      </c>
      <c r="K1303" s="662" t="s">
        <v>4289</v>
      </c>
      <c r="L1303" s="663">
        <v>0</v>
      </c>
      <c r="M1303" s="663">
        <v>0</v>
      </c>
      <c r="N1303" s="662">
        <v>2</v>
      </c>
      <c r="O1303" s="745">
        <v>0.5</v>
      </c>
      <c r="P1303" s="663">
        <v>0</v>
      </c>
      <c r="Q1303" s="678"/>
      <c r="R1303" s="662">
        <v>2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7</v>
      </c>
      <c r="B1304" s="662" t="s">
        <v>2791</v>
      </c>
      <c r="C1304" s="662" t="s">
        <v>3130</v>
      </c>
      <c r="D1304" s="743" t="s">
        <v>4774</v>
      </c>
      <c r="E1304" s="744" t="s">
        <v>3167</v>
      </c>
      <c r="F1304" s="662" t="s">
        <v>3125</v>
      </c>
      <c r="G1304" s="662" t="s">
        <v>3304</v>
      </c>
      <c r="H1304" s="662" t="s">
        <v>545</v>
      </c>
      <c r="I1304" s="662" t="s">
        <v>4545</v>
      </c>
      <c r="J1304" s="662" t="s">
        <v>4460</v>
      </c>
      <c r="K1304" s="662" t="s">
        <v>4289</v>
      </c>
      <c r="L1304" s="663">
        <v>0</v>
      </c>
      <c r="M1304" s="663">
        <v>0</v>
      </c>
      <c r="N1304" s="662">
        <v>1</v>
      </c>
      <c r="O1304" s="745">
        <v>1</v>
      </c>
      <c r="P1304" s="663">
        <v>0</v>
      </c>
      <c r="Q1304" s="678"/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7</v>
      </c>
      <c r="B1305" s="662" t="s">
        <v>2791</v>
      </c>
      <c r="C1305" s="662" t="s">
        <v>3130</v>
      </c>
      <c r="D1305" s="743" t="s">
        <v>4774</v>
      </c>
      <c r="E1305" s="744" t="s">
        <v>3167</v>
      </c>
      <c r="F1305" s="662" t="s">
        <v>3125</v>
      </c>
      <c r="G1305" s="662" t="s">
        <v>3304</v>
      </c>
      <c r="H1305" s="662" t="s">
        <v>545</v>
      </c>
      <c r="I1305" s="662" t="s">
        <v>4013</v>
      </c>
      <c r="J1305" s="662" t="s">
        <v>4014</v>
      </c>
      <c r="K1305" s="662" t="s">
        <v>4015</v>
      </c>
      <c r="L1305" s="663">
        <v>99.94</v>
      </c>
      <c r="M1305" s="663">
        <v>8794.7199999999975</v>
      </c>
      <c r="N1305" s="662">
        <v>88</v>
      </c>
      <c r="O1305" s="745">
        <v>31</v>
      </c>
      <c r="P1305" s="663">
        <v>6196.2799999999979</v>
      </c>
      <c r="Q1305" s="678">
        <v>0.70454545454545447</v>
      </c>
      <c r="R1305" s="662">
        <v>62</v>
      </c>
      <c r="S1305" s="678">
        <v>0.70454545454545459</v>
      </c>
      <c r="T1305" s="745">
        <v>25.5</v>
      </c>
      <c r="U1305" s="701">
        <v>0.82258064516129037</v>
      </c>
    </row>
    <row r="1306" spans="1:21" ht="14.4" customHeight="1" x14ac:dyDescent="0.3">
      <c r="A1306" s="661">
        <v>7</v>
      </c>
      <c r="B1306" s="662" t="s">
        <v>2791</v>
      </c>
      <c r="C1306" s="662" t="s">
        <v>3130</v>
      </c>
      <c r="D1306" s="743" t="s">
        <v>4774</v>
      </c>
      <c r="E1306" s="744" t="s">
        <v>3167</v>
      </c>
      <c r="F1306" s="662" t="s">
        <v>3125</v>
      </c>
      <c r="G1306" s="662" t="s">
        <v>3304</v>
      </c>
      <c r="H1306" s="662" t="s">
        <v>545</v>
      </c>
      <c r="I1306" s="662" t="s">
        <v>4639</v>
      </c>
      <c r="J1306" s="662" t="s">
        <v>3309</v>
      </c>
      <c r="K1306" s="662" t="s">
        <v>4640</v>
      </c>
      <c r="L1306" s="663">
        <v>66.63</v>
      </c>
      <c r="M1306" s="663">
        <v>333.15</v>
      </c>
      <c r="N1306" s="662">
        <v>5</v>
      </c>
      <c r="O1306" s="745">
        <v>0.5</v>
      </c>
      <c r="P1306" s="663">
        <v>333.15</v>
      </c>
      <c r="Q1306" s="678">
        <v>1</v>
      </c>
      <c r="R1306" s="662">
        <v>5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7</v>
      </c>
      <c r="B1307" s="662" t="s">
        <v>2791</v>
      </c>
      <c r="C1307" s="662" t="s">
        <v>3130</v>
      </c>
      <c r="D1307" s="743" t="s">
        <v>4774</v>
      </c>
      <c r="E1307" s="744" t="s">
        <v>3167</v>
      </c>
      <c r="F1307" s="662" t="s">
        <v>3125</v>
      </c>
      <c r="G1307" s="662" t="s">
        <v>4348</v>
      </c>
      <c r="H1307" s="662" t="s">
        <v>545</v>
      </c>
      <c r="I1307" s="662" t="s">
        <v>4349</v>
      </c>
      <c r="J1307" s="662" t="s">
        <v>4350</v>
      </c>
      <c r="K1307" s="662" t="s">
        <v>4351</v>
      </c>
      <c r="L1307" s="663">
        <v>170.32</v>
      </c>
      <c r="M1307" s="663">
        <v>170.32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7</v>
      </c>
      <c r="B1308" s="662" t="s">
        <v>2791</v>
      </c>
      <c r="C1308" s="662" t="s">
        <v>3130</v>
      </c>
      <c r="D1308" s="743" t="s">
        <v>4774</v>
      </c>
      <c r="E1308" s="744" t="s">
        <v>3167</v>
      </c>
      <c r="F1308" s="662" t="s">
        <v>3125</v>
      </c>
      <c r="G1308" s="662" t="s">
        <v>4348</v>
      </c>
      <c r="H1308" s="662" t="s">
        <v>545</v>
      </c>
      <c r="I1308" s="662" t="s">
        <v>4461</v>
      </c>
      <c r="J1308" s="662" t="s">
        <v>4462</v>
      </c>
      <c r="K1308" s="662" t="s">
        <v>4463</v>
      </c>
      <c r="L1308" s="663">
        <v>65.989999999999995</v>
      </c>
      <c r="M1308" s="663">
        <v>131.97999999999999</v>
      </c>
      <c r="N1308" s="662">
        <v>2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7</v>
      </c>
      <c r="B1309" s="662" t="s">
        <v>2791</v>
      </c>
      <c r="C1309" s="662" t="s">
        <v>3130</v>
      </c>
      <c r="D1309" s="743" t="s">
        <v>4774</v>
      </c>
      <c r="E1309" s="744" t="s">
        <v>3167</v>
      </c>
      <c r="F1309" s="662" t="s">
        <v>3125</v>
      </c>
      <c r="G1309" s="662" t="s">
        <v>4016</v>
      </c>
      <c r="H1309" s="662" t="s">
        <v>545</v>
      </c>
      <c r="I1309" s="662" t="s">
        <v>4352</v>
      </c>
      <c r="J1309" s="662" t="s">
        <v>4018</v>
      </c>
      <c r="K1309" s="662" t="s">
        <v>4353</v>
      </c>
      <c r="L1309" s="663">
        <v>133.38999999999999</v>
      </c>
      <c r="M1309" s="663">
        <v>266.77999999999997</v>
      </c>
      <c r="N1309" s="662">
        <v>2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7</v>
      </c>
      <c r="B1310" s="662" t="s">
        <v>2791</v>
      </c>
      <c r="C1310" s="662" t="s">
        <v>3130</v>
      </c>
      <c r="D1310" s="743" t="s">
        <v>4774</v>
      </c>
      <c r="E1310" s="744" t="s">
        <v>3167</v>
      </c>
      <c r="F1310" s="662" t="s">
        <v>3125</v>
      </c>
      <c r="G1310" s="662" t="s">
        <v>4016</v>
      </c>
      <c r="H1310" s="662" t="s">
        <v>545</v>
      </c>
      <c r="I1310" s="662" t="s">
        <v>4352</v>
      </c>
      <c r="J1310" s="662" t="s">
        <v>4018</v>
      </c>
      <c r="K1310" s="662" t="s">
        <v>4353</v>
      </c>
      <c r="L1310" s="663">
        <v>80.53</v>
      </c>
      <c r="M1310" s="663">
        <v>80.53</v>
      </c>
      <c r="N1310" s="662">
        <v>1</v>
      </c>
      <c r="O1310" s="745">
        <v>1</v>
      </c>
      <c r="P1310" s="663">
        <v>80.53</v>
      </c>
      <c r="Q1310" s="678">
        <v>1</v>
      </c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7</v>
      </c>
      <c r="B1311" s="662" t="s">
        <v>2791</v>
      </c>
      <c r="C1311" s="662" t="s">
        <v>3130</v>
      </c>
      <c r="D1311" s="743" t="s">
        <v>4774</v>
      </c>
      <c r="E1311" s="744" t="s">
        <v>3167</v>
      </c>
      <c r="F1311" s="662" t="s">
        <v>3125</v>
      </c>
      <c r="G1311" s="662" t="s">
        <v>4016</v>
      </c>
      <c r="H1311" s="662" t="s">
        <v>545</v>
      </c>
      <c r="I1311" s="662" t="s">
        <v>4017</v>
      </c>
      <c r="J1311" s="662" t="s">
        <v>4018</v>
      </c>
      <c r="K1311" s="662" t="s">
        <v>4019</v>
      </c>
      <c r="L1311" s="663">
        <v>177.82</v>
      </c>
      <c r="M1311" s="663">
        <v>533.46</v>
      </c>
      <c r="N1311" s="662">
        <v>3</v>
      </c>
      <c r="O1311" s="745">
        <v>0.5</v>
      </c>
      <c r="P1311" s="663">
        <v>533.46</v>
      </c>
      <c r="Q1311" s="678">
        <v>1</v>
      </c>
      <c r="R1311" s="662">
        <v>3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7</v>
      </c>
      <c r="B1312" s="662" t="s">
        <v>2791</v>
      </c>
      <c r="C1312" s="662" t="s">
        <v>3130</v>
      </c>
      <c r="D1312" s="743" t="s">
        <v>4774</v>
      </c>
      <c r="E1312" s="744" t="s">
        <v>3167</v>
      </c>
      <c r="F1312" s="662" t="s">
        <v>3125</v>
      </c>
      <c r="G1312" s="662" t="s">
        <v>4016</v>
      </c>
      <c r="H1312" s="662" t="s">
        <v>545</v>
      </c>
      <c r="I1312" s="662" t="s">
        <v>4017</v>
      </c>
      <c r="J1312" s="662" t="s">
        <v>4018</v>
      </c>
      <c r="K1312" s="662" t="s">
        <v>4019</v>
      </c>
      <c r="L1312" s="663">
        <v>161.06</v>
      </c>
      <c r="M1312" s="663">
        <v>1932.72</v>
      </c>
      <c r="N1312" s="662">
        <v>12</v>
      </c>
      <c r="O1312" s="745">
        <v>1</v>
      </c>
      <c r="P1312" s="663">
        <v>1932.72</v>
      </c>
      <c r="Q1312" s="678">
        <v>1</v>
      </c>
      <c r="R1312" s="662">
        <v>12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7</v>
      </c>
      <c r="B1313" s="662" t="s">
        <v>2791</v>
      </c>
      <c r="C1313" s="662" t="s">
        <v>3130</v>
      </c>
      <c r="D1313" s="743" t="s">
        <v>4774</v>
      </c>
      <c r="E1313" s="744" t="s">
        <v>3167</v>
      </c>
      <c r="F1313" s="662" t="s">
        <v>3125</v>
      </c>
      <c r="G1313" s="662" t="s">
        <v>4016</v>
      </c>
      <c r="H1313" s="662" t="s">
        <v>545</v>
      </c>
      <c r="I1313" s="662" t="s">
        <v>4641</v>
      </c>
      <c r="J1313" s="662" t="s">
        <v>4642</v>
      </c>
      <c r="K1313" s="662" t="s">
        <v>4019</v>
      </c>
      <c r="L1313" s="663">
        <v>0</v>
      </c>
      <c r="M1313" s="663">
        <v>0</v>
      </c>
      <c r="N1313" s="662">
        <v>1</v>
      </c>
      <c r="O1313" s="745">
        <v>0.5</v>
      </c>
      <c r="P1313" s="663">
        <v>0</v>
      </c>
      <c r="Q1313" s="678"/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7</v>
      </c>
      <c r="B1314" s="662" t="s">
        <v>2791</v>
      </c>
      <c r="C1314" s="662" t="s">
        <v>3130</v>
      </c>
      <c r="D1314" s="743" t="s">
        <v>4774</v>
      </c>
      <c r="E1314" s="744" t="s">
        <v>3167</v>
      </c>
      <c r="F1314" s="662" t="s">
        <v>3125</v>
      </c>
      <c r="G1314" s="662" t="s">
        <v>4016</v>
      </c>
      <c r="H1314" s="662" t="s">
        <v>545</v>
      </c>
      <c r="I1314" s="662" t="s">
        <v>4643</v>
      </c>
      <c r="J1314" s="662" t="s">
        <v>4018</v>
      </c>
      <c r="K1314" s="662" t="s">
        <v>4644</v>
      </c>
      <c r="L1314" s="663">
        <v>533.42999999999995</v>
      </c>
      <c r="M1314" s="663">
        <v>1066.8599999999999</v>
      </c>
      <c r="N1314" s="662">
        <v>2</v>
      </c>
      <c r="O1314" s="745">
        <v>0.5</v>
      </c>
      <c r="P1314" s="663">
        <v>1066.8599999999999</v>
      </c>
      <c r="Q1314" s="678">
        <v>1</v>
      </c>
      <c r="R1314" s="662">
        <v>2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7</v>
      </c>
      <c r="B1315" s="662" t="s">
        <v>2791</v>
      </c>
      <c r="C1315" s="662" t="s">
        <v>3130</v>
      </c>
      <c r="D1315" s="743" t="s">
        <v>4774</v>
      </c>
      <c r="E1315" s="744" t="s">
        <v>3167</v>
      </c>
      <c r="F1315" s="662" t="s">
        <v>3125</v>
      </c>
      <c r="G1315" s="662" t="s">
        <v>3237</v>
      </c>
      <c r="H1315" s="662" t="s">
        <v>545</v>
      </c>
      <c r="I1315" s="662" t="s">
        <v>4546</v>
      </c>
      <c r="J1315" s="662" t="s">
        <v>4547</v>
      </c>
      <c r="K1315" s="662" t="s">
        <v>3321</v>
      </c>
      <c r="L1315" s="663">
        <v>0</v>
      </c>
      <c r="M1315" s="663">
        <v>0</v>
      </c>
      <c r="N1315" s="662">
        <v>2</v>
      </c>
      <c r="O1315" s="745">
        <v>1.5</v>
      </c>
      <c r="P1315" s="663">
        <v>0</v>
      </c>
      <c r="Q1315" s="678"/>
      <c r="R1315" s="662">
        <v>1</v>
      </c>
      <c r="S1315" s="678">
        <v>0.5</v>
      </c>
      <c r="T1315" s="745">
        <v>1</v>
      </c>
      <c r="U1315" s="701">
        <v>0.66666666666666663</v>
      </c>
    </row>
    <row r="1316" spans="1:21" ht="14.4" customHeight="1" x14ac:dyDescent="0.3">
      <c r="A1316" s="661">
        <v>7</v>
      </c>
      <c r="B1316" s="662" t="s">
        <v>2791</v>
      </c>
      <c r="C1316" s="662" t="s">
        <v>3130</v>
      </c>
      <c r="D1316" s="743" t="s">
        <v>4774</v>
      </c>
      <c r="E1316" s="744" t="s">
        <v>3167</v>
      </c>
      <c r="F1316" s="662" t="s">
        <v>3125</v>
      </c>
      <c r="G1316" s="662" t="s">
        <v>3237</v>
      </c>
      <c r="H1316" s="662" t="s">
        <v>545</v>
      </c>
      <c r="I1316" s="662" t="s">
        <v>4645</v>
      </c>
      <c r="J1316" s="662" t="s">
        <v>3239</v>
      </c>
      <c r="K1316" s="662" t="s">
        <v>3240</v>
      </c>
      <c r="L1316" s="663">
        <v>0</v>
      </c>
      <c r="M1316" s="663">
        <v>0</v>
      </c>
      <c r="N1316" s="662">
        <v>1</v>
      </c>
      <c r="O1316" s="745">
        <v>1</v>
      </c>
      <c r="P1316" s="663">
        <v>0</v>
      </c>
      <c r="Q1316" s="678"/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7</v>
      </c>
      <c r="B1317" s="662" t="s">
        <v>2791</v>
      </c>
      <c r="C1317" s="662" t="s">
        <v>3130</v>
      </c>
      <c r="D1317" s="743" t="s">
        <v>4774</v>
      </c>
      <c r="E1317" s="744" t="s">
        <v>3167</v>
      </c>
      <c r="F1317" s="662" t="s">
        <v>3125</v>
      </c>
      <c r="G1317" s="662" t="s">
        <v>3237</v>
      </c>
      <c r="H1317" s="662" t="s">
        <v>545</v>
      </c>
      <c r="I1317" s="662" t="s">
        <v>3319</v>
      </c>
      <c r="J1317" s="662" t="s">
        <v>3320</v>
      </c>
      <c r="K1317" s="662" t="s">
        <v>3321</v>
      </c>
      <c r="L1317" s="663">
        <v>0</v>
      </c>
      <c r="M1317" s="663">
        <v>0</v>
      </c>
      <c r="N1317" s="662">
        <v>3</v>
      </c>
      <c r="O1317" s="745">
        <v>1.5</v>
      </c>
      <c r="P1317" s="663">
        <v>0</v>
      </c>
      <c r="Q1317" s="678"/>
      <c r="R1317" s="662">
        <v>3</v>
      </c>
      <c r="S1317" s="678">
        <v>1</v>
      </c>
      <c r="T1317" s="745">
        <v>1.5</v>
      </c>
      <c r="U1317" s="701">
        <v>1</v>
      </c>
    </row>
    <row r="1318" spans="1:21" ht="14.4" customHeight="1" x14ac:dyDescent="0.3">
      <c r="A1318" s="661">
        <v>7</v>
      </c>
      <c r="B1318" s="662" t="s">
        <v>2791</v>
      </c>
      <c r="C1318" s="662" t="s">
        <v>3130</v>
      </c>
      <c r="D1318" s="743" t="s">
        <v>4774</v>
      </c>
      <c r="E1318" s="744" t="s">
        <v>3167</v>
      </c>
      <c r="F1318" s="662" t="s">
        <v>3125</v>
      </c>
      <c r="G1318" s="662" t="s">
        <v>3237</v>
      </c>
      <c r="H1318" s="662" t="s">
        <v>545</v>
      </c>
      <c r="I1318" s="662" t="s">
        <v>1801</v>
      </c>
      <c r="J1318" s="662" t="s">
        <v>3320</v>
      </c>
      <c r="K1318" s="662" t="s">
        <v>3240</v>
      </c>
      <c r="L1318" s="663">
        <v>0</v>
      </c>
      <c r="M1318" s="663">
        <v>0</v>
      </c>
      <c r="N1318" s="662">
        <v>1</v>
      </c>
      <c r="O1318" s="745">
        <v>0.5</v>
      </c>
      <c r="P1318" s="663"/>
      <c r="Q1318" s="678"/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7</v>
      </c>
      <c r="B1319" s="662" t="s">
        <v>2791</v>
      </c>
      <c r="C1319" s="662" t="s">
        <v>3130</v>
      </c>
      <c r="D1319" s="743" t="s">
        <v>4774</v>
      </c>
      <c r="E1319" s="744" t="s">
        <v>3167</v>
      </c>
      <c r="F1319" s="662" t="s">
        <v>3125</v>
      </c>
      <c r="G1319" s="662" t="s">
        <v>4646</v>
      </c>
      <c r="H1319" s="662" t="s">
        <v>545</v>
      </c>
      <c r="I1319" s="662" t="s">
        <v>4647</v>
      </c>
      <c r="J1319" s="662" t="s">
        <v>4648</v>
      </c>
      <c r="K1319" s="662" t="s">
        <v>4649</v>
      </c>
      <c r="L1319" s="663">
        <v>421.13</v>
      </c>
      <c r="M1319" s="663">
        <v>842.26</v>
      </c>
      <c r="N1319" s="662">
        <v>2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7</v>
      </c>
      <c r="B1320" s="662" t="s">
        <v>2791</v>
      </c>
      <c r="C1320" s="662" t="s">
        <v>3130</v>
      </c>
      <c r="D1320" s="743" t="s">
        <v>4774</v>
      </c>
      <c r="E1320" s="744" t="s">
        <v>3169</v>
      </c>
      <c r="F1320" s="662" t="s">
        <v>3125</v>
      </c>
      <c r="G1320" s="662" t="s">
        <v>4650</v>
      </c>
      <c r="H1320" s="662" t="s">
        <v>545</v>
      </c>
      <c r="I1320" s="662" t="s">
        <v>4651</v>
      </c>
      <c r="J1320" s="662" t="s">
        <v>4652</v>
      </c>
      <c r="K1320" s="662" t="s">
        <v>4653</v>
      </c>
      <c r="L1320" s="663">
        <v>0</v>
      </c>
      <c r="M1320" s="663">
        <v>0</v>
      </c>
      <c r="N1320" s="662">
        <v>2</v>
      </c>
      <c r="O1320" s="745">
        <v>1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7</v>
      </c>
      <c r="B1321" s="662" t="s">
        <v>2791</v>
      </c>
      <c r="C1321" s="662" t="s">
        <v>3130</v>
      </c>
      <c r="D1321" s="743" t="s">
        <v>4774</v>
      </c>
      <c r="E1321" s="744" t="s">
        <v>3169</v>
      </c>
      <c r="F1321" s="662" t="s">
        <v>3125</v>
      </c>
      <c r="G1321" s="662" t="s">
        <v>4650</v>
      </c>
      <c r="H1321" s="662" t="s">
        <v>545</v>
      </c>
      <c r="I1321" s="662" t="s">
        <v>4654</v>
      </c>
      <c r="J1321" s="662" t="s">
        <v>4655</v>
      </c>
      <c r="K1321" s="662" t="s">
        <v>4653</v>
      </c>
      <c r="L1321" s="663">
        <v>0</v>
      </c>
      <c r="M1321" s="663">
        <v>0</v>
      </c>
      <c r="N1321" s="662">
        <v>1</v>
      </c>
      <c r="O1321" s="745">
        <v>1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7</v>
      </c>
      <c r="B1322" s="662" t="s">
        <v>2791</v>
      </c>
      <c r="C1322" s="662" t="s">
        <v>3130</v>
      </c>
      <c r="D1322" s="743" t="s">
        <v>4774</v>
      </c>
      <c r="E1322" s="744" t="s">
        <v>3169</v>
      </c>
      <c r="F1322" s="662" t="s">
        <v>3125</v>
      </c>
      <c r="G1322" s="662" t="s">
        <v>4656</v>
      </c>
      <c r="H1322" s="662" t="s">
        <v>545</v>
      </c>
      <c r="I1322" s="662" t="s">
        <v>4657</v>
      </c>
      <c r="J1322" s="662" t="s">
        <v>4658</v>
      </c>
      <c r="K1322" s="662" t="s">
        <v>4659</v>
      </c>
      <c r="L1322" s="663">
        <v>0</v>
      </c>
      <c r="M1322" s="663">
        <v>0</v>
      </c>
      <c r="N1322" s="662">
        <v>1</v>
      </c>
      <c r="O1322" s="745">
        <v>1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7</v>
      </c>
      <c r="B1323" s="662" t="s">
        <v>2791</v>
      </c>
      <c r="C1323" s="662" t="s">
        <v>3130</v>
      </c>
      <c r="D1323" s="743" t="s">
        <v>4774</v>
      </c>
      <c r="E1323" s="744" t="s">
        <v>3169</v>
      </c>
      <c r="F1323" s="662" t="s">
        <v>3125</v>
      </c>
      <c r="G1323" s="662" t="s">
        <v>4656</v>
      </c>
      <c r="H1323" s="662" t="s">
        <v>545</v>
      </c>
      <c r="I1323" s="662" t="s">
        <v>4660</v>
      </c>
      <c r="J1323" s="662" t="s">
        <v>4661</v>
      </c>
      <c r="K1323" s="662" t="s">
        <v>4662</v>
      </c>
      <c r="L1323" s="663">
        <v>0</v>
      </c>
      <c r="M1323" s="663">
        <v>0</v>
      </c>
      <c r="N1323" s="662">
        <v>1</v>
      </c>
      <c r="O1323" s="745">
        <v>0.5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7</v>
      </c>
      <c r="B1324" s="662" t="s">
        <v>2791</v>
      </c>
      <c r="C1324" s="662" t="s">
        <v>3130</v>
      </c>
      <c r="D1324" s="743" t="s">
        <v>4774</v>
      </c>
      <c r="E1324" s="744" t="s">
        <v>3169</v>
      </c>
      <c r="F1324" s="662" t="s">
        <v>3125</v>
      </c>
      <c r="G1324" s="662" t="s">
        <v>3434</v>
      </c>
      <c r="H1324" s="662" t="s">
        <v>545</v>
      </c>
      <c r="I1324" s="662" t="s">
        <v>4663</v>
      </c>
      <c r="J1324" s="662" t="s">
        <v>4664</v>
      </c>
      <c r="K1324" s="662" t="s">
        <v>4665</v>
      </c>
      <c r="L1324" s="663">
        <v>31.32</v>
      </c>
      <c r="M1324" s="663">
        <v>62.64</v>
      </c>
      <c r="N1324" s="662">
        <v>2</v>
      </c>
      <c r="O1324" s="745">
        <v>1</v>
      </c>
      <c r="P1324" s="663">
        <v>62.64</v>
      </c>
      <c r="Q1324" s="678">
        <v>1</v>
      </c>
      <c r="R1324" s="662">
        <v>2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7</v>
      </c>
      <c r="B1325" s="662" t="s">
        <v>2791</v>
      </c>
      <c r="C1325" s="662" t="s">
        <v>3130</v>
      </c>
      <c r="D1325" s="743" t="s">
        <v>4774</v>
      </c>
      <c r="E1325" s="744" t="s">
        <v>3169</v>
      </c>
      <c r="F1325" s="662" t="s">
        <v>3125</v>
      </c>
      <c r="G1325" s="662" t="s">
        <v>3434</v>
      </c>
      <c r="H1325" s="662" t="s">
        <v>545</v>
      </c>
      <c r="I1325" s="662" t="s">
        <v>4666</v>
      </c>
      <c r="J1325" s="662" t="s">
        <v>4667</v>
      </c>
      <c r="K1325" s="662" t="s">
        <v>4668</v>
      </c>
      <c r="L1325" s="663">
        <v>0</v>
      </c>
      <c r="M1325" s="663">
        <v>0</v>
      </c>
      <c r="N1325" s="662">
        <v>2</v>
      </c>
      <c r="O1325" s="745">
        <v>0.5</v>
      </c>
      <c r="P1325" s="663"/>
      <c r="Q1325" s="678"/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7</v>
      </c>
      <c r="B1326" s="662" t="s">
        <v>2791</v>
      </c>
      <c r="C1326" s="662" t="s">
        <v>3130</v>
      </c>
      <c r="D1326" s="743" t="s">
        <v>4774</v>
      </c>
      <c r="E1326" s="744" t="s">
        <v>3172</v>
      </c>
      <c r="F1326" s="662" t="s">
        <v>3125</v>
      </c>
      <c r="G1326" s="662" t="s">
        <v>3325</v>
      </c>
      <c r="H1326" s="662" t="s">
        <v>545</v>
      </c>
      <c r="I1326" s="662" t="s">
        <v>3704</v>
      </c>
      <c r="J1326" s="662" t="s">
        <v>3332</v>
      </c>
      <c r="K1326" s="662" t="s">
        <v>3705</v>
      </c>
      <c r="L1326" s="663">
        <v>154.36000000000001</v>
      </c>
      <c r="M1326" s="663">
        <v>154.36000000000001</v>
      </c>
      <c r="N1326" s="662">
        <v>1</v>
      </c>
      <c r="O1326" s="745">
        <v>1</v>
      </c>
      <c r="P1326" s="663">
        <v>154.36000000000001</v>
      </c>
      <c r="Q1326" s="678">
        <v>1</v>
      </c>
      <c r="R1326" s="662">
        <v>1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7</v>
      </c>
      <c r="B1327" s="662" t="s">
        <v>2791</v>
      </c>
      <c r="C1327" s="662" t="s">
        <v>3130</v>
      </c>
      <c r="D1327" s="743" t="s">
        <v>4774</v>
      </c>
      <c r="E1327" s="744" t="s">
        <v>3152</v>
      </c>
      <c r="F1327" s="662" t="s">
        <v>3125</v>
      </c>
      <c r="G1327" s="662" t="s">
        <v>3185</v>
      </c>
      <c r="H1327" s="662" t="s">
        <v>545</v>
      </c>
      <c r="I1327" s="662" t="s">
        <v>4669</v>
      </c>
      <c r="J1327" s="662" t="s">
        <v>3187</v>
      </c>
      <c r="K1327" s="662" t="s">
        <v>4670</v>
      </c>
      <c r="L1327" s="663">
        <v>0</v>
      </c>
      <c r="M1327" s="663">
        <v>0</v>
      </c>
      <c r="N1327" s="662">
        <v>1</v>
      </c>
      <c r="O1327" s="745">
        <v>0.5</v>
      </c>
      <c r="P1327" s="663">
        <v>0</v>
      </c>
      <c r="Q1327" s="678"/>
      <c r="R1327" s="662">
        <v>1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7</v>
      </c>
      <c r="B1328" s="662" t="s">
        <v>2791</v>
      </c>
      <c r="C1328" s="662" t="s">
        <v>3130</v>
      </c>
      <c r="D1328" s="743" t="s">
        <v>4774</v>
      </c>
      <c r="E1328" s="744" t="s">
        <v>3152</v>
      </c>
      <c r="F1328" s="662" t="s">
        <v>3125</v>
      </c>
      <c r="G1328" s="662" t="s">
        <v>3429</v>
      </c>
      <c r="H1328" s="662" t="s">
        <v>635</v>
      </c>
      <c r="I1328" s="662" t="s">
        <v>3692</v>
      </c>
      <c r="J1328" s="662" t="s">
        <v>2951</v>
      </c>
      <c r="K1328" s="662" t="s">
        <v>3693</v>
      </c>
      <c r="L1328" s="663">
        <v>543.36</v>
      </c>
      <c r="M1328" s="663">
        <v>543.36</v>
      </c>
      <c r="N1328" s="662">
        <v>1</v>
      </c>
      <c r="O1328" s="745">
        <v>0.5</v>
      </c>
      <c r="P1328" s="663">
        <v>543.36</v>
      </c>
      <c r="Q1328" s="678">
        <v>1</v>
      </c>
      <c r="R1328" s="662">
        <v>1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7</v>
      </c>
      <c r="B1329" s="662" t="s">
        <v>2791</v>
      </c>
      <c r="C1329" s="662" t="s">
        <v>3130</v>
      </c>
      <c r="D1329" s="743" t="s">
        <v>4774</v>
      </c>
      <c r="E1329" s="744" t="s">
        <v>3152</v>
      </c>
      <c r="F1329" s="662" t="s">
        <v>3125</v>
      </c>
      <c r="G1329" s="662" t="s">
        <v>4671</v>
      </c>
      <c r="H1329" s="662" t="s">
        <v>545</v>
      </c>
      <c r="I1329" s="662" t="s">
        <v>4672</v>
      </c>
      <c r="J1329" s="662" t="s">
        <v>4673</v>
      </c>
      <c r="K1329" s="662" t="s">
        <v>4674</v>
      </c>
      <c r="L1329" s="663">
        <v>0</v>
      </c>
      <c r="M1329" s="663">
        <v>0</v>
      </c>
      <c r="N1329" s="662">
        <v>2</v>
      </c>
      <c r="O1329" s="745">
        <v>2</v>
      </c>
      <c r="P1329" s="663">
        <v>0</v>
      </c>
      <c r="Q1329" s="678"/>
      <c r="R1329" s="662">
        <v>2</v>
      </c>
      <c r="S1329" s="678">
        <v>1</v>
      </c>
      <c r="T1329" s="745">
        <v>2</v>
      </c>
      <c r="U1329" s="701">
        <v>1</v>
      </c>
    </row>
    <row r="1330" spans="1:21" ht="14.4" customHeight="1" x14ac:dyDescent="0.3">
      <c r="A1330" s="661">
        <v>7</v>
      </c>
      <c r="B1330" s="662" t="s">
        <v>2791</v>
      </c>
      <c r="C1330" s="662" t="s">
        <v>3130</v>
      </c>
      <c r="D1330" s="743" t="s">
        <v>4774</v>
      </c>
      <c r="E1330" s="744" t="s">
        <v>3152</v>
      </c>
      <c r="F1330" s="662" t="s">
        <v>3125</v>
      </c>
      <c r="G1330" s="662" t="s">
        <v>4671</v>
      </c>
      <c r="H1330" s="662" t="s">
        <v>545</v>
      </c>
      <c r="I1330" s="662" t="s">
        <v>4675</v>
      </c>
      <c r="J1330" s="662" t="s">
        <v>4673</v>
      </c>
      <c r="K1330" s="662" t="s">
        <v>4676</v>
      </c>
      <c r="L1330" s="663">
        <v>0</v>
      </c>
      <c r="M1330" s="663">
        <v>0</v>
      </c>
      <c r="N1330" s="662">
        <v>1</v>
      </c>
      <c r="O1330" s="745">
        <v>1</v>
      </c>
      <c r="P1330" s="663">
        <v>0</v>
      </c>
      <c r="Q1330" s="678"/>
      <c r="R1330" s="662">
        <v>1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7</v>
      </c>
      <c r="B1331" s="662" t="s">
        <v>2791</v>
      </c>
      <c r="C1331" s="662" t="s">
        <v>3130</v>
      </c>
      <c r="D1331" s="743" t="s">
        <v>4774</v>
      </c>
      <c r="E1331" s="744" t="s">
        <v>3152</v>
      </c>
      <c r="F1331" s="662" t="s">
        <v>3125</v>
      </c>
      <c r="G1331" s="662" t="s">
        <v>4671</v>
      </c>
      <c r="H1331" s="662" t="s">
        <v>545</v>
      </c>
      <c r="I1331" s="662" t="s">
        <v>4677</v>
      </c>
      <c r="J1331" s="662" t="s">
        <v>4673</v>
      </c>
      <c r="K1331" s="662" t="s">
        <v>4678</v>
      </c>
      <c r="L1331" s="663">
        <v>0</v>
      </c>
      <c r="M1331" s="663">
        <v>0</v>
      </c>
      <c r="N1331" s="662">
        <v>1</v>
      </c>
      <c r="O1331" s="745">
        <v>1</v>
      </c>
      <c r="P1331" s="663">
        <v>0</v>
      </c>
      <c r="Q1331" s="678"/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7</v>
      </c>
      <c r="B1332" s="662" t="s">
        <v>2791</v>
      </c>
      <c r="C1332" s="662" t="s">
        <v>3130</v>
      </c>
      <c r="D1332" s="743" t="s">
        <v>4774</v>
      </c>
      <c r="E1332" s="744" t="s">
        <v>3138</v>
      </c>
      <c r="F1332" s="662" t="s">
        <v>3125</v>
      </c>
      <c r="G1332" s="662" t="s">
        <v>3698</v>
      </c>
      <c r="H1332" s="662" t="s">
        <v>545</v>
      </c>
      <c r="I1332" s="662" t="s">
        <v>4024</v>
      </c>
      <c r="J1332" s="662" t="s">
        <v>3700</v>
      </c>
      <c r="K1332" s="662" t="s">
        <v>4025</v>
      </c>
      <c r="L1332" s="663">
        <v>32.28</v>
      </c>
      <c r="M1332" s="663">
        <v>64.56</v>
      </c>
      <c r="N1332" s="662">
        <v>2</v>
      </c>
      <c r="O1332" s="745">
        <v>1</v>
      </c>
      <c r="P1332" s="663">
        <v>64.56</v>
      </c>
      <c r="Q1332" s="678">
        <v>1</v>
      </c>
      <c r="R1332" s="662">
        <v>2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7</v>
      </c>
      <c r="B1333" s="662" t="s">
        <v>2791</v>
      </c>
      <c r="C1333" s="662" t="s">
        <v>3130</v>
      </c>
      <c r="D1333" s="743" t="s">
        <v>4774</v>
      </c>
      <c r="E1333" s="744" t="s">
        <v>3138</v>
      </c>
      <c r="F1333" s="662" t="s">
        <v>3125</v>
      </c>
      <c r="G1333" s="662" t="s">
        <v>3698</v>
      </c>
      <c r="H1333" s="662" t="s">
        <v>545</v>
      </c>
      <c r="I1333" s="662" t="s">
        <v>4024</v>
      </c>
      <c r="J1333" s="662" t="s">
        <v>3700</v>
      </c>
      <c r="K1333" s="662" t="s">
        <v>4025</v>
      </c>
      <c r="L1333" s="663">
        <v>24.35</v>
      </c>
      <c r="M1333" s="663">
        <v>121.75</v>
      </c>
      <c r="N1333" s="662">
        <v>5</v>
      </c>
      <c r="O1333" s="745">
        <v>2.5</v>
      </c>
      <c r="P1333" s="663">
        <v>121.75</v>
      </c>
      <c r="Q1333" s="678">
        <v>1</v>
      </c>
      <c r="R1333" s="662">
        <v>5</v>
      </c>
      <c r="S1333" s="678">
        <v>1</v>
      </c>
      <c r="T1333" s="745">
        <v>2.5</v>
      </c>
      <c r="U1333" s="701">
        <v>1</v>
      </c>
    </row>
    <row r="1334" spans="1:21" ht="14.4" customHeight="1" x14ac:dyDescent="0.3">
      <c r="A1334" s="661">
        <v>7</v>
      </c>
      <c r="B1334" s="662" t="s">
        <v>2791</v>
      </c>
      <c r="C1334" s="662" t="s">
        <v>3130</v>
      </c>
      <c r="D1334" s="743" t="s">
        <v>4774</v>
      </c>
      <c r="E1334" s="744" t="s">
        <v>3138</v>
      </c>
      <c r="F1334" s="662" t="s">
        <v>3125</v>
      </c>
      <c r="G1334" s="662" t="s">
        <v>3698</v>
      </c>
      <c r="H1334" s="662" t="s">
        <v>545</v>
      </c>
      <c r="I1334" s="662" t="s">
        <v>3699</v>
      </c>
      <c r="J1334" s="662" t="s">
        <v>3700</v>
      </c>
      <c r="K1334" s="662" t="s">
        <v>3701</v>
      </c>
      <c r="L1334" s="663">
        <v>96.84</v>
      </c>
      <c r="M1334" s="663">
        <v>193.68</v>
      </c>
      <c r="N1334" s="662">
        <v>2</v>
      </c>
      <c r="O1334" s="745">
        <v>1</v>
      </c>
      <c r="P1334" s="663">
        <v>193.68</v>
      </c>
      <c r="Q1334" s="678">
        <v>1</v>
      </c>
      <c r="R1334" s="662">
        <v>2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7</v>
      </c>
      <c r="B1335" s="662" t="s">
        <v>2791</v>
      </c>
      <c r="C1335" s="662" t="s">
        <v>3130</v>
      </c>
      <c r="D1335" s="743" t="s">
        <v>4774</v>
      </c>
      <c r="E1335" s="744" t="s">
        <v>3138</v>
      </c>
      <c r="F1335" s="662" t="s">
        <v>3125</v>
      </c>
      <c r="G1335" s="662" t="s">
        <v>3698</v>
      </c>
      <c r="H1335" s="662" t="s">
        <v>545</v>
      </c>
      <c r="I1335" s="662" t="s">
        <v>3699</v>
      </c>
      <c r="J1335" s="662" t="s">
        <v>3700</v>
      </c>
      <c r="K1335" s="662" t="s">
        <v>3701</v>
      </c>
      <c r="L1335" s="663">
        <v>73.069999999999993</v>
      </c>
      <c r="M1335" s="663">
        <v>1242.1899999999998</v>
      </c>
      <c r="N1335" s="662">
        <v>17</v>
      </c>
      <c r="O1335" s="745">
        <v>6</v>
      </c>
      <c r="P1335" s="663">
        <v>1169.1199999999999</v>
      </c>
      <c r="Q1335" s="678">
        <v>0.94117647058823539</v>
      </c>
      <c r="R1335" s="662">
        <v>16</v>
      </c>
      <c r="S1335" s="678">
        <v>0.94117647058823528</v>
      </c>
      <c r="T1335" s="745">
        <v>5.5</v>
      </c>
      <c r="U1335" s="701">
        <v>0.91666666666666663</v>
      </c>
    </row>
    <row r="1336" spans="1:21" ht="14.4" customHeight="1" x14ac:dyDescent="0.3">
      <c r="A1336" s="661">
        <v>7</v>
      </c>
      <c r="B1336" s="662" t="s">
        <v>2791</v>
      </c>
      <c r="C1336" s="662" t="s">
        <v>3130</v>
      </c>
      <c r="D1336" s="743" t="s">
        <v>4774</v>
      </c>
      <c r="E1336" s="744" t="s">
        <v>3138</v>
      </c>
      <c r="F1336" s="662" t="s">
        <v>3125</v>
      </c>
      <c r="G1336" s="662" t="s">
        <v>3698</v>
      </c>
      <c r="H1336" s="662" t="s">
        <v>545</v>
      </c>
      <c r="I1336" s="662" t="s">
        <v>4026</v>
      </c>
      <c r="J1336" s="662" t="s">
        <v>4027</v>
      </c>
      <c r="K1336" s="662" t="s">
        <v>4028</v>
      </c>
      <c r="L1336" s="663">
        <v>0</v>
      </c>
      <c r="M1336" s="663">
        <v>0</v>
      </c>
      <c r="N1336" s="662">
        <v>2</v>
      </c>
      <c r="O1336" s="745">
        <v>0.5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7</v>
      </c>
      <c r="B1337" s="662" t="s">
        <v>2791</v>
      </c>
      <c r="C1337" s="662" t="s">
        <v>3130</v>
      </c>
      <c r="D1337" s="743" t="s">
        <v>4774</v>
      </c>
      <c r="E1337" s="744" t="s">
        <v>3138</v>
      </c>
      <c r="F1337" s="662" t="s">
        <v>3125</v>
      </c>
      <c r="G1337" s="662" t="s">
        <v>3698</v>
      </c>
      <c r="H1337" s="662" t="s">
        <v>545</v>
      </c>
      <c r="I1337" s="662" t="s">
        <v>4358</v>
      </c>
      <c r="J1337" s="662" t="s">
        <v>3700</v>
      </c>
      <c r="K1337" s="662" t="s">
        <v>4359</v>
      </c>
      <c r="L1337" s="663">
        <v>0</v>
      </c>
      <c r="M1337" s="663">
        <v>0</v>
      </c>
      <c r="N1337" s="662">
        <v>25</v>
      </c>
      <c r="O1337" s="745">
        <v>6.5</v>
      </c>
      <c r="P1337" s="663">
        <v>0</v>
      </c>
      <c r="Q1337" s="678"/>
      <c r="R1337" s="662">
        <v>17</v>
      </c>
      <c r="S1337" s="678">
        <v>0.68</v>
      </c>
      <c r="T1337" s="745">
        <v>5.5</v>
      </c>
      <c r="U1337" s="701">
        <v>0.84615384615384615</v>
      </c>
    </row>
    <row r="1338" spans="1:21" ht="14.4" customHeight="1" x14ac:dyDescent="0.3">
      <c r="A1338" s="661">
        <v>7</v>
      </c>
      <c r="B1338" s="662" t="s">
        <v>2791</v>
      </c>
      <c r="C1338" s="662" t="s">
        <v>3130</v>
      </c>
      <c r="D1338" s="743" t="s">
        <v>4774</v>
      </c>
      <c r="E1338" s="744" t="s">
        <v>3138</v>
      </c>
      <c r="F1338" s="662" t="s">
        <v>3125</v>
      </c>
      <c r="G1338" s="662" t="s">
        <v>4679</v>
      </c>
      <c r="H1338" s="662" t="s">
        <v>545</v>
      </c>
      <c r="I1338" s="662" t="s">
        <v>4680</v>
      </c>
      <c r="J1338" s="662" t="s">
        <v>4681</v>
      </c>
      <c r="K1338" s="662" t="s">
        <v>3336</v>
      </c>
      <c r="L1338" s="663">
        <v>108.5</v>
      </c>
      <c r="M1338" s="663">
        <v>542.5</v>
      </c>
      <c r="N1338" s="662">
        <v>5</v>
      </c>
      <c r="O1338" s="745">
        <v>1</v>
      </c>
      <c r="P1338" s="663">
        <v>542.5</v>
      </c>
      <c r="Q1338" s="678">
        <v>1</v>
      </c>
      <c r="R1338" s="662">
        <v>5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7</v>
      </c>
      <c r="B1339" s="662" t="s">
        <v>2791</v>
      </c>
      <c r="C1339" s="662" t="s">
        <v>3130</v>
      </c>
      <c r="D1339" s="743" t="s">
        <v>4774</v>
      </c>
      <c r="E1339" s="744" t="s">
        <v>3138</v>
      </c>
      <c r="F1339" s="662" t="s">
        <v>3125</v>
      </c>
      <c r="G1339" s="662" t="s">
        <v>4679</v>
      </c>
      <c r="H1339" s="662" t="s">
        <v>545</v>
      </c>
      <c r="I1339" s="662" t="s">
        <v>4680</v>
      </c>
      <c r="J1339" s="662" t="s">
        <v>4681</v>
      </c>
      <c r="K1339" s="662" t="s">
        <v>3336</v>
      </c>
      <c r="L1339" s="663">
        <v>179.68</v>
      </c>
      <c r="M1339" s="663">
        <v>359.36</v>
      </c>
      <c r="N1339" s="662">
        <v>2</v>
      </c>
      <c r="O1339" s="745">
        <v>0.5</v>
      </c>
      <c r="P1339" s="663">
        <v>359.36</v>
      </c>
      <c r="Q1339" s="678">
        <v>1</v>
      </c>
      <c r="R1339" s="662">
        <v>2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7</v>
      </c>
      <c r="B1340" s="662" t="s">
        <v>2791</v>
      </c>
      <c r="C1340" s="662" t="s">
        <v>3130</v>
      </c>
      <c r="D1340" s="743" t="s">
        <v>4774</v>
      </c>
      <c r="E1340" s="744" t="s">
        <v>3138</v>
      </c>
      <c r="F1340" s="662" t="s">
        <v>3125</v>
      </c>
      <c r="G1340" s="662" t="s">
        <v>3522</v>
      </c>
      <c r="H1340" s="662" t="s">
        <v>545</v>
      </c>
      <c r="I1340" s="662" t="s">
        <v>4682</v>
      </c>
      <c r="J1340" s="662" t="s">
        <v>4557</v>
      </c>
      <c r="K1340" s="662" t="s">
        <v>4683</v>
      </c>
      <c r="L1340" s="663">
        <v>62.69</v>
      </c>
      <c r="M1340" s="663">
        <v>62.69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7</v>
      </c>
      <c r="B1341" s="662" t="s">
        <v>2791</v>
      </c>
      <c r="C1341" s="662" t="s">
        <v>3130</v>
      </c>
      <c r="D1341" s="743" t="s">
        <v>4774</v>
      </c>
      <c r="E1341" s="744" t="s">
        <v>3138</v>
      </c>
      <c r="F1341" s="662" t="s">
        <v>3125</v>
      </c>
      <c r="G1341" s="662" t="s">
        <v>3522</v>
      </c>
      <c r="H1341" s="662" t="s">
        <v>635</v>
      </c>
      <c r="I1341" s="662" t="s">
        <v>4554</v>
      </c>
      <c r="J1341" s="662" t="s">
        <v>2026</v>
      </c>
      <c r="K1341" s="662" t="s">
        <v>4555</v>
      </c>
      <c r="L1341" s="663">
        <v>9.4</v>
      </c>
      <c r="M1341" s="663">
        <v>18.8</v>
      </c>
      <c r="N1341" s="662">
        <v>2</v>
      </c>
      <c r="O1341" s="745">
        <v>0.5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7</v>
      </c>
      <c r="B1342" s="662" t="s">
        <v>2791</v>
      </c>
      <c r="C1342" s="662" t="s">
        <v>3130</v>
      </c>
      <c r="D1342" s="743" t="s">
        <v>4774</v>
      </c>
      <c r="E1342" s="744" t="s">
        <v>3138</v>
      </c>
      <c r="F1342" s="662" t="s">
        <v>3125</v>
      </c>
      <c r="G1342" s="662" t="s">
        <v>4029</v>
      </c>
      <c r="H1342" s="662" t="s">
        <v>545</v>
      </c>
      <c r="I1342" s="662" t="s">
        <v>4030</v>
      </c>
      <c r="J1342" s="662" t="s">
        <v>4031</v>
      </c>
      <c r="K1342" s="662" t="s">
        <v>4032</v>
      </c>
      <c r="L1342" s="663">
        <v>51.43</v>
      </c>
      <c r="M1342" s="663">
        <v>2622.93</v>
      </c>
      <c r="N1342" s="662">
        <v>51</v>
      </c>
      <c r="O1342" s="745">
        <v>21</v>
      </c>
      <c r="P1342" s="663">
        <v>2057.1999999999998</v>
      </c>
      <c r="Q1342" s="678">
        <v>0.78431372549019607</v>
      </c>
      <c r="R1342" s="662">
        <v>40</v>
      </c>
      <c r="S1342" s="678">
        <v>0.78431372549019607</v>
      </c>
      <c r="T1342" s="745">
        <v>15.5</v>
      </c>
      <c r="U1342" s="701">
        <v>0.73809523809523814</v>
      </c>
    </row>
    <row r="1343" spans="1:21" ht="14.4" customHeight="1" x14ac:dyDescent="0.3">
      <c r="A1343" s="661">
        <v>7</v>
      </c>
      <c r="B1343" s="662" t="s">
        <v>2791</v>
      </c>
      <c r="C1343" s="662" t="s">
        <v>3130</v>
      </c>
      <c r="D1343" s="743" t="s">
        <v>4774</v>
      </c>
      <c r="E1343" s="744" t="s">
        <v>3138</v>
      </c>
      <c r="F1343" s="662" t="s">
        <v>3125</v>
      </c>
      <c r="G1343" s="662" t="s">
        <v>4029</v>
      </c>
      <c r="H1343" s="662" t="s">
        <v>545</v>
      </c>
      <c r="I1343" s="662" t="s">
        <v>4030</v>
      </c>
      <c r="J1343" s="662" t="s">
        <v>4031</v>
      </c>
      <c r="K1343" s="662" t="s">
        <v>4032</v>
      </c>
      <c r="L1343" s="663">
        <v>55.77</v>
      </c>
      <c r="M1343" s="663">
        <v>2398.1099999999997</v>
      </c>
      <c r="N1343" s="662">
        <v>43</v>
      </c>
      <c r="O1343" s="745">
        <v>12.5</v>
      </c>
      <c r="P1343" s="663">
        <v>1561.5599999999997</v>
      </c>
      <c r="Q1343" s="678">
        <v>0.65116279069767435</v>
      </c>
      <c r="R1343" s="662">
        <v>28</v>
      </c>
      <c r="S1343" s="678">
        <v>0.65116279069767447</v>
      </c>
      <c r="T1343" s="745">
        <v>7.5</v>
      </c>
      <c r="U1343" s="701">
        <v>0.6</v>
      </c>
    </row>
    <row r="1344" spans="1:21" ht="14.4" customHeight="1" x14ac:dyDescent="0.3">
      <c r="A1344" s="661">
        <v>7</v>
      </c>
      <c r="B1344" s="662" t="s">
        <v>2791</v>
      </c>
      <c r="C1344" s="662" t="s">
        <v>3130</v>
      </c>
      <c r="D1344" s="743" t="s">
        <v>4774</v>
      </c>
      <c r="E1344" s="744" t="s">
        <v>3138</v>
      </c>
      <c r="F1344" s="662" t="s">
        <v>3125</v>
      </c>
      <c r="G1344" s="662" t="s">
        <v>4475</v>
      </c>
      <c r="H1344" s="662" t="s">
        <v>545</v>
      </c>
      <c r="I1344" s="662" t="s">
        <v>1548</v>
      </c>
      <c r="J1344" s="662" t="s">
        <v>4476</v>
      </c>
      <c r="K1344" s="662" t="s">
        <v>3830</v>
      </c>
      <c r="L1344" s="663">
        <v>55.95</v>
      </c>
      <c r="M1344" s="663">
        <v>335.70000000000005</v>
      </c>
      <c r="N1344" s="662">
        <v>6</v>
      </c>
      <c r="O1344" s="745">
        <v>1.5</v>
      </c>
      <c r="P1344" s="663">
        <v>335.70000000000005</v>
      </c>
      <c r="Q1344" s="678">
        <v>1</v>
      </c>
      <c r="R1344" s="662">
        <v>6</v>
      </c>
      <c r="S1344" s="678">
        <v>1</v>
      </c>
      <c r="T1344" s="745">
        <v>1.5</v>
      </c>
      <c r="U1344" s="701">
        <v>1</v>
      </c>
    </row>
    <row r="1345" spans="1:21" ht="14.4" customHeight="1" x14ac:dyDescent="0.3">
      <c r="A1345" s="661">
        <v>7</v>
      </c>
      <c r="B1345" s="662" t="s">
        <v>2791</v>
      </c>
      <c r="C1345" s="662" t="s">
        <v>3130</v>
      </c>
      <c r="D1345" s="743" t="s">
        <v>4774</v>
      </c>
      <c r="E1345" s="744" t="s">
        <v>3138</v>
      </c>
      <c r="F1345" s="662" t="s">
        <v>3125</v>
      </c>
      <c r="G1345" s="662" t="s">
        <v>3960</v>
      </c>
      <c r="H1345" s="662" t="s">
        <v>545</v>
      </c>
      <c r="I1345" s="662" t="s">
        <v>4684</v>
      </c>
      <c r="J1345" s="662" t="s">
        <v>3962</v>
      </c>
      <c r="K1345" s="662" t="s">
        <v>4685</v>
      </c>
      <c r="L1345" s="663">
        <v>115.26</v>
      </c>
      <c r="M1345" s="663">
        <v>461.04</v>
      </c>
      <c r="N1345" s="662">
        <v>4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7</v>
      </c>
      <c r="B1346" s="662" t="s">
        <v>2791</v>
      </c>
      <c r="C1346" s="662" t="s">
        <v>3130</v>
      </c>
      <c r="D1346" s="743" t="s">
        <v>4774</v>
      </c>
      <c r="E1346" s="744" t="s">
        <v>3138</v>
      </c>
      <c r="F1346" s="662" t="s">
        <v>3125</v>
      </c>
      <c r="G1346" s="662" t="s">
        <v>4037</v>
      </c>
      <c r="H1346" s="662" t="s">
        <v>545</v>
      </c>
      <c r="I1346" s="662" t="s">
        <v>4038</v>
      </c>
      <c r="J1346" s="662" t="s">
        <v>4039</v>
      </c>
      <c r="K1346" s="662" t="s">
        <v>4040</v>
      </c>
      <c r="L1346" s="663">
        <v>0</v>
      </c>
      <c r="M1346" s="663">
        <v>0</v>
      </c>
      <c r="N1346" s="662">
        <v>3</v>
      </c>
      <c r="O1346" s="745">
        <v>1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7</v>
      </c>
      <c r="B1347" s="662" t="s">
        <v>2791</v>
      </c>
      <c r="C1347" s="662" t="s">
        <v>3130</v>
      </c>
      <c r="D1347" s="743" t="s">
        <v>4774</v>
      </c>
      <c r="E1347" s="744" t="s">
        <v>3138</v>
      </c>
      <c r="F1347" s="662" t="s">
        <v>3125</v>
      </c>
      <c r="G1347" s="662" t="s">
        <v>4037</v>
      </c>
      <c r="H1347" s="662" t="s">
        <v>545</v>
      </c>
      <c r="I1347" s="662" t="s">
        <v>4477</v>
      </c>
      <c r="J1347" s="662" t="s">
        <v>4039</v>
      </c>
      <c r="K1347" s="662" t="s">
        <v>4478</v>
      </c>
      <c r="L1347" s="663">
        <v>0</v>
      </c>
      <c r="M1347" s="663">
        <v>0</v>
      </c>
      <c r="N1347" s="662">
        <v>1</v>
      </c>
      <c r="O1347" s="745">
        <v>1</v>
      </c>
      <c r="P1347" s="663">
        <v>0</v>
      </c>
      <c r="Q1347" s="678"/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7</v>
      </c>
      <c r="B1348" s="662" t="s">
        <v>2791</v>
      </c>
      <c r="C1348" s="662" t="s">
        <v>3130</v>
      </c>
      <c r="D1348" s="743" t="s">
        <v>4774</v>
      </c>
      <c r="E1348" s="744" t="s">
        <v>3138</v>
      </c>
      <c r="F1348" s="662" t="s">
        <v>3125</v>
      </c>
      <c r="G1348" s="662" t="s">
        <v>3210</v>
      </c>
      <c r="H1348" s="662" t="s">
        <v>545</v>
      </c>
      <c r="I1348" s="662" t="s">
        <v>4363</v>
      </c>
      <c r="J1348" s="662" t="s">
        <v>961</v>
      </c>
      <c r="K1348" s="662" t="s">
        <v>3416</v>
      </c>
      <c r="L1348" s="663">
        <v>0</v>
      </c>
      <c r="M1348" s="663">
        <v>0</v>
      </c>
      <c r="N1348" s="662">
        <v>5</v>
      </c>
      <c r="O1348" s="745">
        <v>0.5</v>
      </c>
      <c r="P1348" s="663">
        <v>0</v>
      </c>
      <c r="Q1348" s="678"/>
      <c r="R1348" s="662">
        <v>5</v>
      </c>
      <c r="S1348" s="678">
        <v>1</v>
      </c>
      <c r="T1348" s="745">
        <v>0.5</v>
      </c>
      <c r="U1348" s="701">
        <v>1</v>
      </c>
    </row>
    <row r="1349" spans="1:21" ht="14.4" customHeight="1" x14ac:dyDescent="0.3">
      <c r="A1349" s="661">
        <v>7</v>
      </c>
      <c r="B1349" s="662" t="s">
        <v>2791</v>
      </c>
      <c r="C1349" s="662" t="s">
        <v>3130</v>
      </c>
      <c r="D1349" s="743" t="s">
        <v>4774</v>
      </c>
      <c r="E1349" s="744" t="s">
        <v>3138</v>
      </c>
      <c r="F1349" s="662" t="s">
        <v>3125</v>
      </c>
      <c r="G1349" s="662" t="s">
        <v>3863</v>
      </c>
      <c r="H1349" s="662" t="s">
        <v>545</v>
      </c>
      <c r="I1349" s="662" t="s">
        <v>4305</v>
      </c>
      <c r="J1349" s="662" t="s">
        <v>3976</v>
      </c>
      <c r="K1349" s="662" t="s">
        <v>4042</v>
      </c>
      <c r="L1349" s="663">
        <v>969.48</v>
      </c>
      <c r="M1349" s="663">
        <v>5816.88</v>
      </c>
      <c r="N1349" s="662">
        <v>6</v>
      </c>
      <c r="O1349" s="745">
        <v>1</v>
      </c>
      <c r="P1349" s="663">
        <v>5816.88</v>
      </c>
      <c r="Q1349" s="678">
        <v>1</v>
      </c>
      <c r="R1349" s="662">
        <v>6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7</v>
      </c>
      <c r="B1350" s="662" t="s">
        <v>2791</v>
      </c>
      <c r="C1350" s="662" t="s">
        <v>3130</v>
      </c>
      <c r="D1350" s="743" t="s">
        <v>4774</v>
      </c>
      <c r="E1350" s="744" t="s">
        <v>3138</v>
      </c>
      <c r="F1350" s="662" t="s">
        <v>3125</v>
      </c>
      <c r="G1350" s="662" t="s">
        <v>3863</v>
      </c>
      <c r="H1350" s="662" t="s">
        <v>635</v>
      </c>
      <c r="I1350" s="662" t="s">
        <v>3864</v>
      </c>
      <c r="J1350" s="662" t="s">
        <v>3865</v>
      </c>
      <c r="K1350" s="662" t="s">
        <v>3866</v>
      </c>
      <c r="L1350" s="663">
        <v>754.04</v>
      </c>
      <c r="M1350" s="663">
        <v>36947.959999999992</v>
      </c>
      <c r="N1350" s="662">
        <v>49</v>
      </c>
      <c r="O1350" s="745">
        <v>11</v>
      </c>
      <c r="P1350" s="663">
        <v>30915.639999999996</v>
      </c>
      <c r="Q1350" s="678">
        <v>0.83673469387755106</v>
      </c>
      <c r="R1350" s="662">
        <v>41</v>
      </c>
      <c r="S1350" s="678">
        <v>0.83673469387755106</v>
      </c>
      <c r="T1350" s="745">
        <v>9</v>
      </c>
      <c r="U1350" s="701">
        <v>0.81818181818181823</v>
      </c>
    </row>
    <row r="1351" spans="1:21" ht="14.4" customHeight="1" x14ac:dyDescent="0.3">
      <c r="A1351" s="661">
        <v>7</v>
      </c>
      <c r="B1351" s="662" t="s">
        <v>2791</v>
      </c>
      <c r="C1351" s="662" t="s">
        <v>3130</v>
      </c>
      <c r="D1351" s="743" t="s">
        <v>4774</v>
      </c>
      <c r="E1351" s="744" t="s">
        <v>3138</v>
      </c>
      <c r="F1351" s="662" t="s">
        <v>3125</v>
      </c>
      <c r="G1351" s="662" t="s">
        <v>3863</v>
      </c>
      <c r="H1351" s="662" t="s">
        <v>635</v>
      </c>
      <c r="I1351" s="662" t="s">
        <v>4041</v>
      </c>
      <c r="J1351" s="662" t="s">
        <v>3865</v>
      </c>
      <c r="K1351" s="662" t="s">
        <v>4042</v>
      </c>
      <c r="L1351" s="663">
        <v>1131.06</v>
      </c>
      <c r="M1351" s="663">
        <v>40718.160000000003</v>
      </c>
      <c r="N1351" s="662">
        <v>36</v>
      </c>
      <c r="O1351" s="745">
        <v>6</v>
      </c>
      <c r="P1351" s="663">
        <v>33931.800000000003</v>
      </c>
      <c r="Q1351" s="678">
        <v>0.83333333333333337</v>
      </c>
      <c r="R1351" s="662">
        <v>30</v>
      </c>
      <c r="S1351" s="678">
        <v>0.83333333333333337</v>
      </c>
      <c r="T1351" s="745">
        <v>5</v>
      </c>
      <c r="U1351" s="701">
        <v>0.83333333333333337</v>
      </c>
    </row>
    <row r="1352" spans="1:21" ht="14.4" customHeight="1" x14ac:dyDescent="0.3">
      <c r="A1352" s="661">
        <v>7</v>
      </c>
      <c r="B1352" s="662" t="s">
        <v>2791</v>
      </c>
      <c r="C1352" s="662" t="s">
        <v>3130</v>
      </c>
      <c r="D1352" s="743" t="s">
        <v>4774</v>
      </c>
      <c r="E1352" s="744" t="s">
        <v>3138</v>
      </c>
      <c r="F1352" s="662" t="s">
        <v>3125</v>
      </c>
      <c r="G1352" s="662" t="s">
        <v>3863</v>
      </c>
      <c r="H1352" s="662" t="s">
        <v>635</v>
      </c>
      <c r="I1352" s="662" t="s">
        <v>3973</v>
      </c>
      <c r="J1352" s="662" t="s">
        <v>3865</v>
      </c>
      <c r="K1352" s="662" t="s">
        <v>3974</v>
      </c>
      <c r="L1352" s="663">
        <v>1508.08</v>
      </c>
      <c r="M1352" s="663">
        <v>64847.439999999988</v>
      </c>
      <c r="N1352" s="662">
        <v>43</v>
      </c>
      <c r="O1352" s="745">
        <v>8</v>
      </c>
      <c r="P1352" s="663">
        <v>55798.959999999992</v>
      </c>
      <c r="Q1352" s="678">
        <v>0.86046511627906985</v>
      </c>
      <c r="R1352" s="662">
        <v>37</v>
      </c>
      <c r="S1352" s="678">
        <v>0.86046511627906974</v>
      </c>
      <c r="T1352" s="745">
        <v>7</v>
      </c>
      <c r="U1352" s="701">
        <v>0.875</v>
      </c>
    </row>
    <row r="1353" spans="1:21" ht="14.4" customHeight="1" x14ac:dyDescent="0.3">
      <c r="A1353" s="661">
        <v>7</v>
      </c>
      <c r="B1353" s="662" t="s">
        <v>2791</v>
      </c>
      <c r="C1353" s="662" t="s">
        <v>3130</v>
      </c>
      <c r="D1353" s="743" t="s">
        <v>4774</v>
      </c>
      <c r="E1353" s="744" t="s">
        <v>3138</v>
      </c>
      <c r="F1353" s="662" t="s">
        <v>3125</v>
      </c>
      <c r="G1353" s="662" t="s">
        <v>3863</v>
      </c>
      <c r="H1353" s="662" t="s">
        <v>545</v>
      </c>
      <c r="I1353" s="662" t="s">
        <v>4367</v>
      </c>
      <c r="J1353" s="662" t="s">
        <v>3976</v>
      </c>
      <c r="K1353" s="662" t="s">
        <v>3974</v>
      </c>
      <c r="L1353" s="663">
        <v>1292.6500000000001</v>
      </c>
      <c r="M1353" s="663">
        <v>31023.600000000002</v>
      </c>
      <c r="N1353" s="662">
        <v>24</v>
      </c>
      <c r="O1353" s="745">
        <v>4</v>
      </c>
      <c r="P1353" s="663">
        <v>15511.800000000001</v>
      </c>
      <c r="Q1353" s="678">
        <v>0.5</v>
      </c>
      <c r="R1353" s="662">
        <v>12</v>
      </c>
      <c r="S1353" s="678">
        <v>0.5</v>
      </c>
      <c r="T1353" s="745">
        <v>2</v>
      </c>
      <c r="U1353" s="701">
        <v>0.5</v>
      </c>
    </row>
    <row r="1354" spans="1:21" ht="14.4" customHeight="1" x14ac:dyDescent="0.3">
      <c r="A1354" s="661">
        <v>7</v>
      </c>
      <c r="B1354" s="662" t="s">
        <v>2791</v>
      </c>
      <c r="C1354" s="662" t="s">
        <v>3130</v>
      </c>
      <c r="D1354" s="743" t="s">
        <v>4774</v>
      </c>
      <c r="E1354" s="744" t="s">
        <v>3138</v>
      </c>
      <c r="F1354" s="662" t="s">
        <v>3125</v>
      </c>
      <c r="G1354" s="662" t="s">
        <v>3863</v>
      </c>
      <c r="H1354" s="662" t="s">
        <v>545</v>
      </c>
      <c r="I1354" s="662" t="s">
        <v>3975</v>
      </c>
      <c r="J1354" s="662" t="s">
        <v>3976</v>
      </c>
      <c r="K1354" s="662" t="s">
        <v>3866</v>
      </c>
      <c r="L1354" s="663">
        <v>646.32000000000005</v>
      </c>
      <c r="M1354" s="663">
        <v>17450.64</v>
      </c>
      <c r="N1354" s="662">
        <v>27</v>
      </c>
      <c r="O1354" s="745">
        <v>5</v>
      </c>
      <c r="P1354" s="663">
        <v>13572.720000000001</v>
      </c>
      <c r="Q1354" s="678">
        <v>0.7777777777777779</v>
      </c>
      <c r="R1354" s="662">
        <v>21</v>
      </c>
      <c r="S1354" s="678">
        <v>0.77777777777777779</v>
      </c>
      <c r="T1354" s="745">
        <v>4</v>
      </c>
      <c r="U1354" s="701">
        <v>0.8</v>
      </c>
    </row>
    <row r="1355" spans="1:21" ht="14.4" customHeight="1" x14ac:dyDescent="0.3">
      <c r="A1355" s="661">
        <v>7</v>
      </c>
      <c r="B1355" s="662" t="s">
        <v>2791</v>
      </c>
      <c r="C1355" s="662" t="s">
        <v>3130</v>
      </c>
      <c r="D1355" s="743" t="s">
        <v>4774</v>
      </c>
      <c r="E1355" s="744" t="s">
        <v>3138</v>
      </c>
      <c r="F1355" s="662" t="s">
        <v>3125</v>
      </c>
      <c r="G1355" s="662" t="s">
        <v>4479</v>
      </c>
      <c r="H1355" s="662" t="s">
        <v>545</v>
      </c>
      <c r="I1355" s="662" t="s">
        <v>4686</v>
      </c>
      <c r="J1355" s="662" t="s">
        <v>4561</v>
      </c>
      <c r="K1355" s="662" t="s">
        <v>4687</v>
      </c>
      <c r="L1355" s="663">
        <v>508.75</v>
      </c>
      <c r="M1355" s="663">
        <v>1017.5</v>
      </c>
      <c r="N1355" s="662">
        <v>2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7</v>
      </c>
      <c r="B1356" s="662" t="s">
        <v>2791</v>
      </c>
      <c r="C1356" s="662" t="s">
        <v>3130</v>
      </c>
      <c r="D1356" s="743" t="s">
        <v>4774</v>
      </c>
      <c r="E1356" s="744" t="s">
        <v>3138</v>
      </c>
      <c r="F1356" s="662" t="s">
        <v>3125</v>
      </c>
      <c r="G1356" s="662" t="s">
        <v>3256</v>
      </c>
      <c r="H1356" s="662" t="s">
        <v>635</v>
      </c>
      <c r="I1356" s="662" t="s">
        <v>4563</v>
      </c>
      <c r="J1356" s="662" t="s">
        <v>2117</v>
      </c>
      <c r="K1356" s="662" t="s">
        <v>2948</v>
      </c>
      <c r="L1356" s="663">
        <v>132</v>
      </c>
      <c r="M1356" s="663">
        <v>396</v>
      </c>
      <c r="N1356" s="662">
        <v>3</v>
      </c>
      <c r="O1356" s="745">
        <v>0.5</v>
      </c>
      <c r="P1356" s="663">
        <v>396</v>
      </c>
      <c r="Q1356" s="678">
        <v>1</v>
      </c>
      <c r="R1356" s="662">
        <v>3</v>
      </c>
      <c r="S1356" s="678">
        <v>1</v>
      </c>
      <c r="T1356" s="745">
        <v>0.5</v>
      </c>
      <c r="U1356" s="701">
        <v>1</v>
      </c>
    </row>
    <row r="1357" spans="1:21" ht="14.4" customHeight="1" x14ac:dyDescent="0.3">
      <c r="A1357" s="661">
        <v>7</v>
      </c>
      <c r="B1357" s="662" t="s">
        <v>2791</v>
      </c>
      <c r="C1357" s="662" t="s">
        <v>3130</v>
      </c>
      <c r="D1357" s="743" t="s">
        <v>4774</v>
      </c>
      <c r="E1357" s="744" t="s">
        <v>3138</v>
      </c>
      <c r="F1357" s="662" t="s">
        <v>3125</v>
      </c>
      <c r="G1357" s="662" t="s">
        <v>3256</v>
      </c>
      <c r="H1357" s="662" t="s">
        <v>635</v>
      </c>
      <c r="I1357" s="662" t="s">
        <v>2059</v>
      </c>
      <c r="J1357" s="662" t="s">
        <v>2060</v>
      </c>
      <c r="K1357" s="662" t="s">
        <v>2929</v>
      </c>
      <c r="L1357" s="663">
        <v>65.989999999999995</v>
      </c>
      <c r="M1357" s="663">
        <v>857.86999999999989</v>
      </c>
      <c r="N1357" s="662">
        <v>13</v>
      </c>
      <c r="O1357" s="745">
        <v>2.5</v>
      </c>
      <c r="P1357" s="663">
        <v>395.93999999999994</v>
      </c>
      <c r="Q1357" s="678">
        <v>0.46153846153846151</v>
      </c>
      <c r="R1357" s="662">
        <v>6</v>
      </c>
      <c r="S1357" s="678">
        <v>0.46153846153846156</v>
      </c>
      <c r="T1357" s="745">
        <v>1</v>
      </c>
      <c r="U1357" s="701">
        <v>0.4</v>
      </c>
    </row>
    <row r="1358" spans="1:21" ht="14.4" customHeight="1" x14ac:dyDescent="0.3">
      <c r="A1358" s="661">
        <v>7</v>
      </c>
      <c r="B1358" s="662" t="s">
        <v>2791</v>
      </c>
      <c r="C1358" s="662" t="s">
        <v>3130</v>
      </c>
      <c r="D1358" s="743" t="s">
        <v>4774</v>
      </c>
      <c r="E1358" s="744" t="s">
        <v>3138</v>
      </c>
      <c r="F1358" s="662" t="s">
        <v>3125</v>
      </c>
      <c r="G1358" s="662" t="s">
        <v>3256</v>
      </c>
      <c r="H1358" s="662" t="s">
        <v>635</v>
      </c>
      <c r="I1358" s="662" t="s">
        <v>2059</v>
      </c>
      <c r="J1358" s="662" t="s">
        <v>2060</v>
      </c>
      <c r="K1358" s="662" t="s">
        <v>2929</v>
      </c>
      <c r="L1358" s="663">
        <v>42.57</v>
      </c>
      <c r="M1358" s="663">
        <v>1021.6800000000002</v>
      </c>
      <c r="N1358" s="662">
        <v>24</v>
      </c>
      <c r="O1358" s="745">
        <v>5</v>
      </c>
      <c r="P1358" s="663">
        <v>893.97000000000014</v>
      </c>
      <c r="Q1358" s="678">
        <v>0.875</v>
      </c>
      <c r="R1358" s="662">
        <v>21</v>
      </c>
      <c r="S1358" s="678">
        <v>0.875</v>
      </c>
      <c r="T1358" s="745">
        <v>4.5</v>
      </c>
      <c r="U1358" s="701">
        <v>0.9</v>
      </c>
    </row>
    <row r="1359" spans="1:21" ht="14.4" customHeight="1" x14ac:dyDescent="0.3">
      <c r="A1359" s="661">
        <v>7</v>
      </c>
      <c r="B1359" s="662" t="s">
        <v>2791</v>
      </c>
      <c r="C1359" s="662" t="s">
        <v>3130</v>
      </c>
      <c r="D1359" s="743" t="s">
        <v>4774</v>
      </c>
      <c r="E1359" s="744" t="s">
        <v>3138</v>
      </c>
      <c r="F1359" s="662" t="s">
        <v>3125</v>
      </c>
      <c r="G1359" s="662" t="s">
        <v>3256</v>
      </c>
      <c r="H1359" s="662" t="s">
        <v>635</v>
      </c>
      <c r="I1359" s="662" t="s">
        <v>2116</v>
      </c>
      <c r="J1359" s="662" t="s">
        <v>2117</v>
      </c>
      <c r="K1359" s="662" t="s">
        <v>2948</v>
      </c>
      <c r="L1359" s="663">
        <v>85.16</v>
      </c>
      <c r="M1359" s="663">
        <v>2299.3199999999997</v>
      </c>
      <c r="N1359" s="662">
        <v>27</v>
      </c>
      <c r="O1359" s="745">
        <v>5.5</v>
      </c>
      <c r="P1359" s="663">
        <v>1788.36</v>
      </c>
      <c r="Q1359" s="678">
        <v>0.77777777777777779</v>
      </c>
      <c r="R1359" s="662">
        <v>21</v>
      </c>
      <c r="S1359" s="678">
        <v>0.77777777777777779</v>
      </c>
      <c r="T1359" s="745">
        <v>4.5</v>
      </c>
      <c r="U1359" s="701">
        <v>0.81818181818181823</v>
      </c>
    </row>
    <row r="1360" spans="1:21" ht="14.4" customHeight="1" x14ac:dyDescent="0.3">
      <c r="A1360" s="661">
        <v>7</v>
      </c>
      <c r="B1360" s="662" t="s">
        <v>2791</v>
      </c>
      <c r="C1360" s="662" t="s">
        <v>3130</v>
      </c>
      <c r="D1360" s="743" t="s">
        <v>4774</v>
      </c>
      <c r="E1360" s="744" t="s">
        <v>3138</v>
      </c>
      <c r="F1360" s="662" t="s">
        <v>3125</v>
      </c>
      <c r="G1360" s="662" t="s">
        <v>3256</v>
      </c>
      <c r="H1360" s="662" t="s">
        <v>545</v>
      </c>
      <c r="I1360" s="662" t="s">
        <v>4044</v>
      </c>
      <c r="J1360" s="662" t="s">
        <v>2060</v>
      </c>
      <c r="K1360" s="662" t="s">
        <v>3116</v>
      </c>
      <c r="L1360" s="663">
        <v>0</v>
      </c>
      <c r="M1360" s="663">
        <v>0</v>
      </c>
      <c r="N1360" s="662">
        <v>1</v>
      </c>
      <c r="O1360" s="745">
        <v>0.5</v>
      </c>
      <c r="P1360" s="663">
        <v>0</v>
      </c>
      <c r="Q1360" s="678"/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7</v>
      </c>
      <c r="B1361" s="662" t="s">
        <v>2791</v>
      </c>
      <c r="C1361" s="662" t="s">
        <v>3130</v>
      </c>
      <c r="D1361" s="743" t="s">
        <v>4774</v>
      </c>
      <c r="E1361" s="744" t="s">
        <v>3138</v>
      </c>
      <c r="F1361" s="662" t="s">
        <v>3125</v>
      </c>
      <c r="G1361" s="662" t="s">
        <v>3526</v>
      </c>
      <c r="H1361" s="662" t="s">
        <v>635</v>
      </c>
      <c r="I1361" s="662" t="s">
        <v>4368</v>
      </c>
      <c r="J1361" s="662" t="s">
        <v>4369</v>
      </c>
      <c r="K1361" s="662" t="s">
        <v>4370</v>
      </c>
      <c r="L1361" s="663">
        <v>207.45</v>
      </c>
      <c r="M1361" s="663">
        <v>207.45</v>
      </c>
      <c r="N1361" s="662">
        <v>1</v>
      </c>
      <c r="O1361" s="745">
        <v>0.5</v>
      </c>
      <c r="P1361" s="663">
        <v>207.45</v>
      </c>
      <c r="Q1361" s="678">
        <v>1</v>
      </c>
      <c r="R1361" s="662">
        <v>1</v>
      </c>
      <c r="S1361" s="678">
        <v>1</v>
      </c>
      <c r="T1361" s="745">
        <v>0.5</v>
      </c>
      <c r="U1361" s="701">
        <v>1</v>
      </c>
    </row>
    <row r="1362" spans="1:21" ht="14.4" customHeight="1" x14ac:dyDescent="0.3">
      <c r="A1362" s="661">
        <v>7</v>
      </c>
      <c r="B1362" s="662" t="s">
        <v>2791</v>
      </c>
      <c r="C1362" s="662" t="s">
        <v>3130</v>
      </c>
      <c r="D1362" s="743" t="s">
        <v>4774</v>
      </c>
      <c r="E1362" s="744" t="s">
        <v>3138</v>
      </c>
      <c r="F1362" s="662" t="s">
        <v>3125</v>
      </c>
      <c r="G1362" s="662" t="s">
        <v>3526</v>
      </c>
      <c r="H1362" s="662" t="s">
        <v>545</v>
      </c>
      <c r="I1362" s="662" t="s">
        <v>4688</v>
      </c>
      <c r="J1362" s="662" t="s">
        <v>3528</v>
      </c>
      <c r="K1362" s="662" t="s">
        <v>4689</v>
      </c>
      <c r="L1362" s="663">
        <v>27.67</v>
      </c>
      <c r="M1362" s="663">
        <v>110.68</v>
      </c>
      <c r="N1362" s="662">
        <v>4</v>
      </c>
      <c r="O1362" s="745">
        <v>2</v>
      </c>
      <c r="P1362" s="663">
        <v>110.68</v>
      </c>
      <c r="Q1362" s="678">
        <v>1</v>
      </c>
      <c r="R1362" s="662">
        <v>4</v>
      </c>
      <c r="S1362" s="678">
        <v>1</v>
      </c>
      <c r="T1362" s="745">
        <v>2</v>
      </c>
      <c r="U1362" s="701">
        <v>1</v>
      </c>
    </row>
    <row r="1363" spans="1:21" ht="14.4" customHeight="1" x14ac:dyDescent="0.3">
      <c r="A1363" s="661">
        <v>7</v>
      </c>
      <c r="B1363" s="662" t="s">
        <v>2791</v>
      </c>
      <c r="C1363" s="662" t="s">
        <v>3130</v>
      </c>
      <c r="D1363" s="743" t="s">
        <v>4774</v>
      </c>
      <c r="E1363" s="744" t="s">
        <v>3138</v>
      </c>
      <c r="F1363" s="662" t="s">
        <v>3125</v>
      </c>
      <c r="G1363" s="662" t="s">
        <v>3453</v>
      </c>
      <c r="H1363" s="662" t="s">
        <v>545</v>
      </c>
      <c r="I1363" s="662" t="s">
        <v>4690</v>
      </c>
      <c r="J1363" s="662" t="s">
        <v>4691</v>
      </c>
      <c r="K1363" s="662" t="s">
        <v>4692</v>
      </c>
      <c r="L1363" s="663">
        <v>344</v>
      </c>
      <c r="M1363" s="663">
        <v>1376</v>
      </c>
      <c r="N1363" s="662">
        <v>4</v>
      </c>
      <c r="O1363" s="745">
        <v>0.5</v>
      </c>
      <c r="P1363" s="663">
        <v>1376</v>
      </c>
      <c r="Q1363" s="678">
        <v>1</v>
      </c>
      <c r="R1363" s="662">
        <v>4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7</v>
      </c>
      <c r="B1364" s="662" t="s">
        <v>2791</v>
      </c>
      <c r="C1364" s="662" t="s">
        <v>3130</v>
      </c>
      <c r="D1364" s="743" t="s">
        <v>4774</v>
      </c>
      <c r="E1364" s="744" t="s">
        <v>3138</v>
      </c>
      <c r="F1364" s="662" t="s">
        <v>3125</v>
      </c>
      <c r="G1364" s="662" t="s">
        <v>3417</v>
      </c>
      <c r="H1364" s="662" t="s">
        <v>545</v>
      </c>
      <c r="I1364" s="662" t="s">
        <v>4045</v>
      </c>
      <c r="J1364" s="662" t="s">
        <v>3419</v>
      </c>
      <c r="K1364" s="662" t="s">
        <v>4046</v>
      </c>
      <c r="L1364" s="663">
        <v>0</v>
      </c>
      <c r="M1364" s="663">
        <v>0</v>
      </c>
      <c r="N1364" s="662">
        <v>1</v>
      </c>
      <c r="O1364" s="745">
        <v>0.5</v>
      </c>
      <c r="P1364" s="663">
        <v>0</v>
      </c>
      <c r="Q1364" s="678"/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7</v>
      </c>
      <c r="B1365" s="662" t="s">
        <v>2791</v>
      </c>
      <c r="C1365" s="662" t="s">
        <v>3130</v>
      </c>
      <c r="D1365" s="743" t="s">
        <v>4774</v>
      </c>
      <c r="E1365" s="744" t="s">
        <v>3138</v>
      </c>
      <c r="F1365" s="662" t="s">
        <v>3125</v>
      </c>
      <c r="G1365" s="662" t="s">
        <v>3417</v>
      </c>
      <c r="H1365" s="662" t="s">
        <v>545</v>
      </c>
      <c r="I1365" s="662" t="s">
        <v>3977</v>
      </c>
      <c r="J1365" s="662" t="s">
        <v>3419</v>
      </c>
      <c r="K1365" s="662" t="s">
        <v>3978</v>
      </c>
      <c r="L1365" s="663">
        <v>211.42</v>
      </c>
      <c r="M1365" s="663">
        <v>845.68</v>
      </c>
      <c r="N1365" s="662">
        <v>4</v>
      </c>
      <c r="O1365" s="745">
        <v>1</v>
      </c>
      <c r="P1365" s="663">
        <v>845.68</v>
      </c>
      <c r="Q1365" s="678">
        <v>1</v>
      </c>
      <c r="R1365" s="662">
        <v>4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7</v>
      </c>
      <c r="B1366" s="662" t="s">
        <v>2791</v>
      </c>
      <c r="C1366" s="662" t="s">
        <v>3130</v>
      </c>
      <c r="D1366" s="743" t="s">
        <v>4774</v>
      </c>
      <c r="E1366" s="744" t="s">
        <v>3138</v>
      </c>
      <c r="F1366" s="662" t="s">
        <v>3125</v>
      </c>
      <c r="G1366" s="662" t="s">
        <v>3417</v>
      </c>
      <c r="H1366" s="662" t="s">
        <v>545</v>
      </c>
      <c r="I1366" s="662" t="s">
        <v>3421</v>
      </c>
      <c r="J1366" s="662" t="s">
        <v>3419</v>
      </c>
      <c r="K1366" s="662" t="s">
        <v>3420</v>
      </c>
      <c r="L1366" s="663">
        <v>281.88</v>
      </c>
      <c r="M1366" s="663">
        <v>1691.28</v>
      </c>
      <c r="N1366" s="662">
        <v>6</v>
      </c>
      <c r="O1366" s="745">
        <v>0.5</v>
      </c>
      <c r="P1366" s="663">
        <v>1691.28</v>
      </c>
      <c r="Q1366" s="678">
        <v>1</v>
      </c>
      <c r="R1366" s="662">
        <v>6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7</v>
      </c>
      <c r="B1367" s="662" t="s">
        <v>2791</v>
      </c>
      <c r="C1367" s="662" t="s">
        <v>3130</v>
      </c>
      <c r="D1367" s="743" t="s">
        <v>4774</v>
      </c>
      <c r="E1367" s="744" t="s">
        <v>3138</v>
      </c>
      <c r="F1367" s="662" t="s">
        <v>3125</v>
      </c>
      <c r="G1367" s="662" t="s">
        <v>3258</v>
      </c>
      <c r="H1367" s="662" t="s">
        <v>545</v>
      </c>
      <c r="I1367" s="662" t="s">
        <v>4693</v>
      </c>
      <c r="J1367" s="662" t="s">
        <v>1797</v>
      </c>
      <c r="K1367" s="662" t="s">
        <v>3262</v>
      </c>
      <c r="L1367" s="663">
        <v>0</v>
      </c>
      <c r="M1367" s="663">
        <v>0</v>
      </c>
      <c r="N1367" s="662">
        <v>1</v>
      </c>
      <c r="O1367" s="745">
        <v>0.5</v>
      </c>
      <c r="P1367" s="663">
        <v>0</v>
      </c>
      <c r="Q1367" s="678"/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7</v>
      </c>
      <c r="B1368" s="662" t="s">
        <v>2791</v>
      </c>
      <c r="C1368" s="662" t="s">
        <v>3130</v>
      </c>
      <c r="D1368" s="743" t="s">
        <v>4774</v>
      </c>
      <c r="E1368" s="744" t="s">
        <v>3138</v>
      </c>
      <c r="F1368" s="662" t="s">
        <v>3125</v>
      </c>
      <c r="G1368" s="662" t="s">
        <v>3263</v>
      </c>
      <c r="H1368" s="662" t="s">
        <v>545</v>
      </c>
      <c r="I1368" s="662" t="s">
        <v>3264</v>
      </c>
      <c r="J1368" s="662" t="s">
        <v>3265</v>
      </c>
      <c r="K1368" s="662" t="s">
        <v>3266</v>
      </c>
      <c r="L1368" s="663">
        <v>29.13</v>
      </c>
      <c r="M1368" s="663">
        <v>378.69</v>
      </c>
      <c r="N1368" s="662">
        <v>13</v>
      </c>
      <c r="O1368" s="745">
        <v>3.5</v>
      </c>
      <c r="P1368" s="663">
        <v>233.04</v>
      </c>
      <c r="Q1368" s="678">
        <v>0.61538461538461542</v>
      </c>
      <c r="R1368" s="662">
        <v>8</v>
      </c>
      <c r="S1368" s="678">
        <v>0.61538461538461542</v>
      </c>
      <c r="T1368" s="745">
        <v>2.5</v>
      </c>
      <c r="U1368" s="701">
        <v>0.7142857142857143</v>
      </c>
    </row>
    <row r="1369" spans="1:21" ht="14.4" customHeight="1" x14ac:dyDescent="0.3">
      <c r="A1369" s="661">
        <v>7</v>
      </c>
      <c r="B1369" s="662" t="s">
        <v>2791</v>
      </c>
      <c r="C1369" s="662" t="s">
        <v>3130</v>
      </c>
      <c r="D1369" s="743" t="s">
        <v>4774</v>
      </c>
      <c r="E1369" s="744" t="s">
        <v>3138</v>
      </c>
      <c r="F1369" s="662" t="s">
        <v>3125</v>
      </c>
      <c r="G1369" s="662" t="s">
        <v>3263</v>
      </c>
      <c r="H1369" s="662" t="s">
        <v>545</v>
      </c>
      <c r="I1369" s="662" t="s">
        <v>3264</v>
      </c>
      <c r="J1369" s="662" t="s">
        <v>3265</v>
      </c>
      <c r="K1369" s="662" t="s">
        <v>3266</v>
      </c>
      <c r="L1369" s="663">
        <v>24.68</v>
      </c>
      <c r="M1369" s="663">
        <v>345.52</v>
      </c>
      <c r="N1369" s="662">
        <v>14</v>
      </c>
      <c r="O1369" s="745">
        <v>4.5</v>
      </c>
      <c r="P1369" s="663">
        <v>123.4</v>
      </c>
      <c r="Q1369" s="678">
        <v>0.35714285714285715</v>
      </c>
      <c r="R1369" s="662">
        <v>5</v>
      </c>
      <c r="S1369" s="678">
        <v>0.35714285714285715</v>
      </c>
      <c r="T1369" s="745">
        <v>2.5</v>
      </c>
      <c r="U1369" s="701">
        <v>0.55555555555555558</v>
      </c>
    </row>
    <row r="1370" spans="1:21" ht="14.4" customHeight="1" x14ac:dyDescent="0.3">
      <c r="A1370" s="661">
        <v>7</v>
      </c>
      <c r="B1370" s="662" t="s">
        <v>2791</v>
      </c>
      <c r="C1370" s="662" t="s">
        <v>3130</v>
      </c>
      <c r="D1370" s="743" t="s">
        <v>4774</v>
      </c>
      <c r="E1370" s="744" t="s">
        <v>3138</v>
      </c>
      <c r="F1370" s="662" t="s">
        <v>3125</v>
      </c>
      <c r="G1370" s="662" t="s">
        <v>3263</v>
      </c>
      <c r="H1370" s="662" t="s">
        <v>545</v>
      </c>
      <c r="I1370" s="662" t="s">
        <v>3980</v>
      </c>
      <c r="J1370" s="662" t="s">
        <v>3981</v>
      </c>
      <c r="K1370" s="662" t="s">
        <v>3982</v>
      </c>
      <c r="L1370" s="663">
        <v>74.06</v>
      </c>
      <c r="M1370" s="663">
        <v>3184.58</v>
      </c>
      <c r="N1370" s="662">
        <v>43</v>
      </c>
      <c r="O1370" s="745">
        <v>4.5</v>
      </c>
      <c r="P1370" s="663">
        <v>1184.96</v>
      </c>
      <c r="Q1370" s="678">
        <v>0.37209302325581395</v>
      </c>
      <c r="R1370" s="662">
        <v>16</v>
      </c>
      <c r="S1370" s="678">
        <v>0.37209302325581395</v>
      </c>
      <c r="T1370" s="745">
        <v>3</v>
      </c>
      <c r="U1370" s="701">
        <v>0.66666666666666663</v>
      </c>
    </row>
    <row r="1371" spans="1:21" ht="14.4" customHeight="1" x14ac:dyDescent="0.3">
      <c r="A1371" s="661">
        <v>7</v>
      </c>
      <c r="B1371" s="662" t="s">
        <v>2791</v>
      </c>
      <c r="C1371" s="662" t="s">
        <v>3130</v>
      </c>
      <c r="D1371" s="743" t="s">
        <v>4774</v>
      </c>
      <c r="E1371" s="744" t="s">
        <v>3138</v>
      </c>
      <c r="F1371" s="662" t="s">
        <v>3125</v>
      </c>
      <c r="G1371" s="662" t="s">
        <v>3263</v>
      </c>
      <c r="H1371" s="662" t="s">
        <v>545</v>
      </c>
      <c r="I1371" s="662" t="s">
        <v>3980</v>
      </c>
      <c r="J1371" s="662" t="s">
        <v>3981</v>
      </c>
      <c r="K1371" s="662" t="s">
        <v>3982</v>
      </c>
      <c r="L1371" s="663">
        <v>80.319999999999993</v>
      </c>
      <c r="M1371" s="663">
        <v>1686.7199999999998</v>
      </c>
      <c r="N1371" s="662">
        <v>21</v>
      </c>
      <c r="O1371" s="745">
        <v>3</v>
      </c>
      <c r="P1371" s="663">
        <v>1526.08</v>
      </c>
      <c r="Q1371" s="678">
        <v>0.90476190476190488</v>
      </c>
      <c r="R1371" s="662">
        <v>19</v>
      </c>
      <c r="S1371" s="678">
        <v>0.90476190476190477</v>
      </c>
      <c r="T1371" s="745">
        <v>2.5</v>
      </c>
      <c r="U1371" s="701">
        <v>0.83333333333333337</v>
      </c>
    </row>
    <row r="1372" spans="1:21" ht="14.4" customHeight="1" x14ac:dyDescent="0.3">
      <c r="A1372" s="661">
        <v>7</v>
      </c>
      <c r="B1372" s="662" t="s">
        <v>2791</v>
      </c>
      <c r="C1372" s="662" t="s">
        <v>3130</v>
      </c>
      <c r="D1372" s="743" t="s">
        <v>4774</v>
      </c>
      <c r="E1372" s="744" t="s">
        <v>3138</v>
      </c>
      <c r="F1372" s="662" t="s">
        <v>3125</v>
      </c>
      <c r="G1372" s="662" t="s">
        <v>4308</v>
      </c>
      <c r="H1372" s="662" t="s">
        <v>545</v>
      </c>
      <c r="I1372" s="662" t="s">
        <v>4694</v>
      </c>
      <c r="J1372" s="662" t="s">
        <v>4310</v>
      </c>
      <c r="K1372" s="662" t="s">
        <v>4695</v>
      </c>
      <c r="L1372" s="663">
        <v>561.76</v>
      </c>
      <c r="M1372" s="663">
        <v>1685.28</v>
      </c>
      <c r="N1372" s="662">
        <v>3</v>
      </c>
      <c r="O1372" s="745">
        <v>1</v>
      </c>
      <c r="P1372" s="663">
        <v>1685.28</v>
      </c>
      <c r="Q1372" s="678">
        <v>1</v>
      </c>
      <c r="R1372" s="662">
        <v>3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7</v>
      </c>
      <c r="B1373" s="662" t="s">
        <v>2791</v>
      </c>
      <c r="C1373" s="662" t="s">
        <v>3130</v>
      </c>
      <c r="D1373" s="743" t="s">
        <v>4774</v>
      </c>
      <c r="E1373" s="744" t="s">
        <v>3138</v>
      </c>
      <c r="F1373" s="662" t="s">
        <v>3125</v>
      </c>
      <c r="G1373" s="662" t="s">
        <v>3530</v>
      </c>
      <c r="H1373" s="662" t="s">
        <v>545</v>
      </c>
      <c r="I1373" s="662" t="s">
        <v>3531</v>
      </c>
      <c r="J1373" s="662" t="s">
        <v>3532</v>
      </c>
      <c r="K1373" s="662" t="s">
        <v>3533</v>
      </c>
      <c r="L1373" s="663">
        <v>44.28</v>
      </c>
      <c r="M1373" s="663">
        <v>177.12</v>
      </c>
      <c r="N1373" s="662">
        <v>4</v>
      </c>
      <c r="O1373" s="745">
        <v>1.5</v>
      </c>
      <c r="P1373" s="663">
        <v>177.12</v>
      </c>
      <c r="Q1373" s="678">
        <v>1</v>
      </c>
      <c r="R1373" s="662">
        <v>4</v>
      </c>
      <c r="S1373" s="678">
        <v>1</v>
      </c>
      <c r="T1373" s="745">
        <v>1.5</v>
      </c>
      <c r="U1373" s="701">
        <v>1</v>
      </c>
    </row>
    <row r="1374" spans="1:21" ht="14.4" customHeight="1" x14ac:dyDescent="0.3">
      <c r="A1374" s="661">
        <v>7</v>
      </c>
      <c r="B1374" s="662" t="s">
        <v>2791</v>
      </c>
      <c r="C1374" s="662" t="s">
        <v>3130</v>
      </c>
      <c r="D1374" s="743" t="s">
        <v>4774</v>
      </c>
      <c r="E1374" s="744" t="s">
        <v>3138</v>
      </c>
      <c r="F1374" s="662" t="s">
        <v>3125</v>
      </c>
      <c r="G1374" s="662" t="s">
        <v>4696</v>
      </c>
      <c r="H1374" s="662" t="s">
        <v>545</v>
      </c>
      <c r="I1374" s="662" t="s">
        <v>4697</v>
      </c>
      <c r="J1374" s="662" t="s">
        <v>4698</v>
      </c>
      <c r="K1374" s="662" t="s">
        <v>4699</v>
      </c>
      <c r="L1374" s="663">
        <v>0</v>
      </c>
      <c r="M1374" s="663">
        <v>0</v>
      </c>
      <c r="N1374" s="662">
        <v>4</v>
      </c>
      <c r="O1374" s="745">
        <v>1.5</v>
      </c>
      <c r="P1374" s="663">
        <v>0</v>
      </c>
      <c r="Q1374" s="678"/>
      <c r="R1374" s="662">
        <v>4</v>
      </c>
      <c r="S1374" s="678">
        <v>1</v>
      </c>
      <c r="T1374" s="745">
        <v>1.5</v>
      </c>
      <c r="U1374" s="701">
        <v>1</v>
      </c>
    </row>
    <row r="1375" spans="1:21" ht="14.4" customHeight="1" x14ac:dyDescent="0.3">
      <c r="A1375" s="661">
        <v>7</v>
      </c>
      <c r="B1375" s="662" t="s">
        <v>2791</v>
      </c>
      <c r="C1375" s="662" t="s">
        <v>3130</v>
      </c>
      <c r="D1375" s="743" t="s">
        <v>4774</v>
      </c>
      <c r="E1375" s="744" t="s">
        <v>3138</v>
      </c>
      <c r="F1375" s="662" t="s">
        <v>3125</v>
      </c>
      <c r="G1375" s="662" t="s">
        <v>4700</v>
      </c>
      <c r="H1375" s="662" t="s">
        <v>545</v>
      </c>
      <c r="I1375" s="662" t="s">
        <v>4701</v>
      </c>
      <c r="J1375" s="662" t="s">
        <v>4702</v>
      </c>
      <c r="K1375" s="662" t="s">
        <v>4703</v>
      </c>
      <c r="L1375" s="663">
        <v>76</v>
      </c>
      <c r="M1375" s="663">
        <v>684</v>
      </c>
      <c r="N1375" s="662">
        <v>9</v>
      </c>
      <c r="O1375" s="745">
        <v>1.5</v>
      </c>
      <c r="P1375" s="663">
        <v>684</v>
      </c>
      <c r="Q1375" s="678">
        <v>1</v>
      </c>
      <c r="R1375" s="662">
        <v>9</v>
      </c>
      <c r="S1375" s="678">
        <v>1</v>
      </c>
      <c r="T1375" s="745">
        <v>1.5</v>
      </c>
      <c r="U1375" s="701">
        <v>1</v>
      </c>
    </row>
    <row r="1376" spans="1:21" ht="14.4" customHeight="1" x14ac:dyDescent="0.3">
      <c r="A1376" s="661">
        <v>7</v>
      </c>
      <c r="B1376" s="662" t="s">
        <v>2791</v>
      </c>
      <c r="C1376" s="662" t="s">
        <v>3130</v>
      </c>
      <c r="D1376" s="743" t="s">
        <v>4774</v>
      </c>
      <c r="E1376" s="744" t="s">
        <v>3138</v>
      </c>
      <c r="F1376" s="662" t="s">
        <v>3125</v>
      </c>
      <c r="G1376" s="662" t="s">
        <v>3867</v>
      </c>
      <c r="H1376" s="662" t="s">
        <v>545</v>
      </c>
      <c r="I1376" s="662" t="s">
        <v>3983</v>
      </c>
      <c r="J1376" s="662" t="s">
        <v>3877</v>
      </c>
      <c r="K1376" s="662" t="s">
        <v>3984</v>
      </c>
      <c r="L1376" s="663">
        <v>232.68</v>
      </c>
      <c r="M1376" s="663">
        <v>2792.16</v>
      </c>
      <c r="N1376" s="662">
        <v>12</v>
      </c>
      <c r="O1376" s="745">
        <v>2</v>
      </c>
      <c r="P1376" s="663">
        <v>1396.08</v>
      </c>
      <c r="Q1376" s="678">
        <v>0.5</v>
      </c>
      <c r="R1376" s="662">
        <v>6</v>
      </c>
      <c r="S1376" s="678">
        <v>0.5</v>
      </c>
      <c r="T1376" s="745">
        <v>1</v>
      </c>
      <c r="U1376" s="701">
        <v>0.5</v>
      </c>
    </row>
    <row r="1377" spans="1:21" ht="14.4" customHeight="1" x14ac:dyDescent="0.3">
      <c r="A1377" s="661">
        <v>7</v>
      </c>
      <c r="B1377" s="662" t="s">
        <v>2791</v>
      </c>
      <c r="C1377" s="662" t="s">
        <v>3130</v>
      </c>
      <c r="D1377" s="743" t="s">
        <v>4774</v>
      </c>
      <c r="E1377" s="744" t="s">
        <v>3138</v>
      </c>
      <c r="F1377" s="662" t="s">
        <v>3125</v>
      </c>
      <c r="G1377" s="662" t="s">
        <v>3867</v>
      </c>
      <c r="H1377" s="662" t="s">
        <v>545</v>
      </c>
      <c r="I1377" s="662" t="s">
        <v>4052</v>
      </c>
      <c r="J1377" s="662" t="s">
        <v>3869</v>
      </c>
      <c r="K1377" s="662" t="s">
        <v>4053</v>
      </c>
      <c r="L1377" s="663">
        <v>969.48</v>
      </c>
      <c r="M1377" s="663">
        <v>13572.720000000001</v>
      </c>
      <c r="N1377" s="662">
        <v>14</v>
      </c>
      <c r="O1377" s="745">
        <v>3</v>
      </c>
      <c r="P1377" s="663">
        <v>13572.720000000001</v>
      </c>
      <c r="Q1377" s="678">
        <v>1</v>
      </c>
      <c r="R1377" s="662">
        <v>14</v>
      </c>
      <c r="S1377" s="678">
        <v>1</v>
      </c>
      <c r="T1377" s="745">
        <v>3</v>
      </c>
      <c r="U1377" s="701">
        <v>1</v>
      </c>
    </row>
    <row r="1378" spans="1:21" ht="14.4" customHeight="1" x14ac:dyDescent="0.3">
      <c r="A1378" s="661">
        <v>7</v>
      </c>
      <c r="B1378" s="662" t="s">
        <v>2791</v>
      </c>
      <c r="C1378" s="662" t="s">
        <v>3130</v>
      </c>
      <c r="D1378" s="743" t="s">
        <v>4774</v>
      </c>
      <c r="E1378" s="744" t="s">
        <v>3138</v>
      </c>
      <c r="F1378" s="662" t="s">
        <v>3125</v>
      </c>
      <c r="G1378" s="662" t="s">
        <v>3867</v>
      </c>
      <c r="H1378" s="662" t="s">
        <v>545</v>
      </c>
      <c r="I1378" s="662" t="s">
        <v>3868</v>
      </c>
      <c r="J1378" s="662" t="s">
        <v>3869</v>
      </c>
      <c r="K1378" s="662" t="s">
        <v>3870</v>
      </c>
      <c r="L1378" s="663">
        <v>1454.23</v>
      </c>
      <c r="M1378" s="663">
        <v>17450.760000000002</v>
      </c>
      <c r="N1378" s="662">
        <v>12</v>
      </c>
      <c r="O1378" s="745">
        <v>2</v>
      </c>
      <c r="P1378" s="663">
        <v>17450.760000000002</v>
      </c>
      <c r="Q1378" s="678">
        <v>1</v>
      </c>
      <c r="R1378" s="662">
        <v>12</v>
      </c>
      <c r="S1378" s="678">
        <v>1</v>
      </c>
      <c r="T1378" s="745">
        <v>2</v>
      </c>
      <c r="U1378" s="701">
        <v>1</v>
      </c>
    </row>
    <row r="1379" spans="1:21" ht="14.4" customHeight="1" x14ac:dyDescent="0.3">
      <c r="A1379" s="661">
        <v>7</v>
      </c>
      <c r="B1379" s="662" t="s">
        <v>2791</v>
      </c>
      <c r="C1379" s="662" t="s">
        <v>3130</v>
      </c>
      <c r="D1379" s="743" t="s">
        <v>4774</v>
      </c>
      <c r="E1379" s="744" t="s">
        <v>3138</v>
      </c>
      <c r="F1379" s="662" t="s">
        <v>3125</v>
      </c>
      <c r="G1379" s="662" t="s">
        <v>3867</v>
      </c>
      <c r="H1379" s="662" t="s">
        <v>545</v>
      </c>
      <c r="I1379" s="662" t="s">
        <v>3871</v>
      </c>
      <c r="J1379" s="662" t="s">
        <v>3869</v>
      </c>
      <c r="K1379" s="662" t="s">
        <v>3872</v>
      </c>
      <c r="L1379" s="663">
        <v>1938.97</v>
      </c>
      <c r="M1379" s="663">
        <v>46535.28</v>
      </c>
      <c r="N1379" s="662">
        <v>24</v>
      </c>
      <c r="O1379" s="745">
        <v>4</v>
      </c>
      <c r="P1379" s="663">
        <v>23267.64</v>
      </c>
      <c r="Q1379" s="678">
        <v>0.5</v>
      </c>
      <c r="R1379" s="662">
        <v>12</v>
      </c>
      <c r="S1379" s="678">
        <v>0.5</v>
      </c>
      <c r="T1379" s="745">
        <v>2</v>
      </c>
      <c r="U1379" s="701">
        <v>0.5</v>
      </c>
    </row>
    <row r="1380" spans="1:21" ht="14.4" customHeight="1" x14ac:dyDescent="0.3">
      <c r="A1380" s="661">
        <v>7</v>
      </c>
      <c r="B1380" s="662" t="s">
        <v>2791</v>
      </c>
      <c r="C1380" s="662" t="s">
        <v>3130</v>
      </c>
      <c r="D1380" s="743" t="s">
        <v>4774</v>
      </c>
      <c r="E1380" s="744" t="s">
        <v>3138</v>
      </c>
      <c r="F1380" s="662" t="s">
        <v>3125</v>
      </c>
      <c r="G1380" s="662" t="s">
        <v>3867</v>
      </c>
      <c r="H1380" s="662" t="s">
        <v>545</v>
      </c>
      <c r="I1380" s="662" t="s">
        <v>3873</v>
      </c>
      <c r="J1380" s="662" t="s">
        <v>3874</v>
      </c>
      <c r="K1380" s="662" t="s">
        <v>3875</v>
      </c>
      <c r="L1380" s="663">
        <v>5322.08</v>
      </c>
      <c r="M1380" s="663">
        <v>53220.800000000003</v>
      </c>
      <c r="N1380" s="662">
        <v>10</v>
      </c>
      <c r="O1380" s="745">
        <v>5</v>
      </c>
      <c r="P1380" s="663">
        <v>53220.800000000003</v>
      </c>
      <c r="Q1380" s="678">
        <v>1</v>
      </c>
      <c r="R1380" s="662">
        <v>10</v>
      </c>
      <c r="S1380" s="678">
        <v>1</v>
      </c>
      <c r="T1380" s="745">
        <v>5</v>
      </c>
      <c r="U1380" s="701">
        <v>1</v>
      </c>
    </row>
    <row r="1381" spans="1:21" ht="14.4" customHeight="1" x14ac:dyDescent="0.3">
      <c r="A1381" s="661">
        <v>7</v>
      </c>
      <c r="B1381" s="662" t="s">
        <v>2791</v>
      </c>
      <c r="C1381" s="662" t="s">
        <v>3130</v>
      </c>
      <c r="D1381" s="743" t="s">
        <v>4774</v>
      </c>
      <c r="E1381" s="744" t="s">
        <v>3138</v>
      </c>
      <c r="F1381" s="662" t="s">
        <v>3125</v>
      </c>
      <c r="G1381" s="662" t="s">
        <v>3867</v>
      </c>
      <c r="H1381" s="662" t="s">
        <v>545</v>
      </c>
      <c r="I1381" s="662" t="s">
        <v>4054</v>
      </c>
      <c r="J1381" s="662" t="s">
        <v>3874</v>
      </c>
      <c r="K1381" s="662" t="s">
        <v>4055</v>
      </c>
      <c r="L1381" s="663">
        <v>5322.08</v>
      </c>
      <c r="M1381" s="663">
        <v>74509.12000000001</v>
      </c>
      <c r="N1381" s="662">
        <v>14</v>
      </c>
      <c r="O1381" s="745">
        <v>6</v>
      </c>
      <c r="P1381" s="663">
        <v>74509.12000000001</v>
      </c>
      <c r="Q1381" s="678">
        <v>1</v>
      </c>
      <c r="R1381" s="662">
        <v>14</v>
      </c>
      <c r="S1381" s="678">
        <v>1</v>
      </c>
      <c r="T1381" s="745">
        <v>6</v>
      </c>
      <c r="U1381" s="701">
        <v>1</v>
      </c>
    </row>
    <row r="1382" spans="1:21" ht="14.4" customHeight="1" x14ac:dyDescent="0.3">
      <c r="A1382" s="661">
        <v>7</v>
      </c>
      <c r="B1382" s="662" t="s">
        <v>2791</v>
      </c>
      <c r="C1382" s="662" t="s">
        <v>3130</v>
      </c>
      <c r="D1382" s="743" t="s">
        <v>4774</v>
      </c>
      <c r="E1382" s="744" t="s">
        <v>3138</v>
      </c>
      <c r="F1382" s="662" t="s">
        <v>3125</v>
      </c>
      <c r="G1382" s="662" t="s">
        <v>3867</v>
      </c>
      <c r="H1382" s="662" t="s">
        <v>545</v>
      </c>
      <c r="I1382" s="662" t="s">
        <v>4389</v>
      </c>
      <c r="J1382" s="662" t="s">
        <v>3882</v>
      </c>
      <c r="K1382" s="662" t="s">
        <v>4390</v>
      </c>
      <c r="L1382" s="663">
        <v>0</v>
      </c>
      <c r="M1382" s="663">
        <v>0</v>
      </c>
      <c r="N1382" s="662">
        <v>48</v>
      </c>
      <c r="O1382" s="745">
        <v>8</v>
      </c>
      <c r="P1382" s="663">
        <v>0</v>
      </c>
      <c r="Q1382" s="678"/>
      <c r="R1382" s="662">
        <v>44</v>
      </c>
      <c r="S1382" s="678">
        <v>0.91666666666666663</v>
      </c>
      <c r="T1382" s="745">
        <v>7</v>
      </c>
      <c r="U1382" s="701">
        <v>0.875</v>
      </c>
    </row>
    <row r="1383" spans="1:21" ht="14.4" customHeight="1" x14ac:dyDescent="0.3">
      <c r="A1383" s="661">
        <v>7</v>
      </c>
      <c r="B1383" s="662" t="s">
        <v>2791</v>
      </c>
      <c r="C1383" s="662" t="s">
        <v>3130</v>
      </c>
      <c r="D1383" s="743" t="s">
        <v>4774</v>
      </c>
      <c r="E1383" s="744" t="s">
        <v>3138</v>
      </c>
      <c r="F1383" s="662" t="s">
        <v>3125</v>
      </c>
      <c r="G1383" s="662" t="s">
        <v>3867</v>
      </c>
      <c r="H1383" s="662" t="s">
        <v>545</v>
      </c>
      <c r="I1383" s="662" t="s">
        <v>3876</v>
      </c>
      <c r="J1383" s="662" t="s">
        <v>3877</v>
      </c>
      <c r="K1383" s="662" t="s">
        <v>3878</v>
      </c>
      <c r="L1383" s="663">
        <v>1938.97</v>
      </c>
      <c r="M1383" s="663">
        <v>170629.36</v>
      </c>
      <c r="N1383" s="662">
        <v>88</v>
      </c>
      <c r="O1383" s="745">
        <v>11</v>
      </c>
      <c r="P1383" s="663">
        <v>170629.36</v>
      </c>
      <c r="Q1383" s="678">
        <v>1</v>
      </c>
      <c r="R1383" s="662">
        <v>88</v>
      </c>
      <c r="S1383" s="678">
        <v>1</v>
      </c>
      <c r="T1383" s="745">
        <v>11</v>
      </c>
      <c r="U1383" s="701">
        <v>1</v>
      </c>
    </row>
    <row r="1384" spans="1:21" ht="14.4" customHeight="1" x14ac:dyDescent="0.3">
      <c r="A1384" s="661">
        <v>7</v>
      </c>
      <c r="B1384" s="662" t="s">
        <v>2791</v>
      </c>
      <c r="C1384" s="662" t="s">
        <v>3130</v>
      </c>
      <c r="D1384" s="743" t="s">
        <v>4774</v>
      </c>
      <c r="E1384" s="744" t="s">
        <v>3138</v>
      </c>
      <c r="F1384" s="662" t="s">
        <v>3125</v>
      </c>
      <c r="G1384" s="662" t="s">
        <v>3867</v>
      </c>
      <c r="H1384" s="662" t="s">
        <v>545</v>
      </c>
      <c r="I1384" s="662" t="s">
        <v>4056</v>
      </c>
      <c r="J1384" s="662" t="s">
        <v>3877</v>
      </c>
      <c r="K1384" s="662" t="s">
        <v>4057</v>
      </c>
      <c r="L1384" s="663">
        <v>1454.23</v>
      </c>
      <c r="M1384" s="663">
        <v>78528.420000000013</v>
      </c>
      <c r="N1384" s="662">
        <v>54</v>
      </c>
      <c r="O1384" s="745">
        <v>10</v>
      </c>
      <c r="P1384" s="663">
        <v>72711.500000000015</v>
      </c>
      <c r="Q1384" s="678">
        <v>0.92592592592592593</v>
      </c>
      <c r="R1384" s="662">
        <v>50</v>
      </c>
      <c r="S1384" s="678">
        <v>0.92592592592592593</v>
      </c>
      <c r="T1384" s="745">
        <v>9</v>
      </c>
      <c r="U1384" s="701">
        <v>0.9</v>
      </c>
    </row>
    <row r="1385" spans="1:21" ht="14.4" customHeight="1" x14ac:dyDescent="0.3">
      <c r="A1385" s="661">
        <v>7</v>
      </c>
      <c r="B1385" s="662" t="s">
        <v>2791</v>
      </c>
      <c r="C1385" s="662" t="s">
        <v>3130</v>
      </c>
      <c r="D1385" s="743" t="s">
        <v>4774</v>
      </c>
      <c r="E1385" s="744" t="s">
        <v>3138</v>
      </c>
      <c r="F1385" s="662" t="s">
        <v>3125</v>
      </c>
      <c r="G1385" s="662" t="s">
        <v>3867</v>
      </c>
      <c r="H1385" s="662" t="s">
        <v>545</v>
      </c>
      <c r="I1385" s="662" t="s">
        <v>3879</v>
      </c>
      <c r="J1385" s="662" t="s">
        <v>3877</v>
      </c>
      <c r="K1385" s="662" t="s">
        <v>3880</v>
      </c>
      <c r="L1385" s="663">
        <v>484.75</v>
      </c>
      <c r="M1385" s="663">
        <v>40719</v>
      </c>
      <c r="N1385" s="662">
        <v>84</v>
      </c>
      <c r="O1385" s="745">
        <v>13.5</v>
      </c>
      <c r="P1385" s="663">
        <v>40719</v>
      </c>
      <c r="Q1385" s="678">
        <v>1</v>
      </c>
      <c r="R1385" s="662">
        <v>84</v>
      </c>
      <c r="S1385" s="678">
        <v>1</v>
      </c>
      <c r="T1385" s="745">
        <v>13.5</v>
      </c>
      <c r="U1385" s="701">
        <v>1</v>
      </c>
    </row>
    <row r="1386" spans="1:21" ht="14.4" customHeight="1" x14ac:dyDescent="0.3">
      <c r="A1386" s="661">
        <v>7</v>
      </c>
      <c r="B1386" s="662" t="s">
        <v>2791</v>
      </c>
      <c r="C1386" s="662" t="s">
        <v>3130</v>
      </c>
      <c r="D1386" s="743" t="s">
        <v>4774</v>
      </c>
      <c r="E1386" s="744" t="s">
        <v>3138</v>
      </c>
      <c r="F1386" s="662" t="s">
        <v>3125</v>
      </c>
      <c r="G1386" s="662" t="s">
        <v>3867</v>
      </c>
      <c r="H1386" s="662" t="s">
        <v>545</v>
      </c>
      <c r="I1386" s="662" t="s">
        <v>3985</v>
      </c>
      <c r="J1386" s="662" t="s">
        <v>3877</v>
      </c>
      <c r="K1386" s="662" t="s">
        <v>3986</v>
      </c>
      <c r="L1386" s="663">
        <v>969.48</v>
      </c>
      <c r="M1386" s="663">
        <v>29084.400000000001</v>
      </c>
      <c r="N1386" s="662">
        <v>30</v>
      </c>
      <c r="O1386" s="745">
        <v>6</v>
      </c>
      <c r="P1386" s="663">
        <v>29084.400000000001</v>
      </c>
      <c r="Q1386" s="678">
        <v>1</v>
      </c>
      <c r="R1386" s="662">
        <v>30</v>
      </c>
      <c r="S1386" s="678">
        <v>1</v>
      </c>
      <c r="T1386" s="745">
        <v>6</v>
      </c>
      <c r="U1386" s="701">
        <v>1</v>
      </c>
    </row>
    <row r="1387" spans="1:21" ht="14.4" customHeight="1" x14ac:dyDescent="0.3">
      <c r="A1387" s="661">
        <v>7</v>
      </c>
      <c r="B1387" s="662" t="s">
        <v>2791</v>
      </c>
      <c r="C1387" s="662" t="s">
        <v>3130</v>
      </c>
      <c r="D1387" s="743" t="s">
        <v>4774</v>
      </c>
      <c r="E1387" s="744" t="s">
        <v>3138</v>
      </c>
      <c r="F1387" s="662" t="s">
        <v>3125</v>
      </c>
      <c r="G1387" s="662" t="s">
        <v>3867</v>
      </c>
      <c r="H1387" s="662" t="s">
        <v>545</v>
      </c>
      <c r="I1387" s="662" t="s">
        <v>4391</v>
      </c>
      <c r="J1387" s="662" t="s">
        <v>3882</v>
      </c>
      <c r="K1387" s="662" t="s">
        <v>4392</v>
      </c>
      <c r="L1387" s="663">
        <v>1938.97</v>
      </c>
      <c r="M1387" s="663">
        <v>58169.1</v>
      </c>
      <c r="N1387" s="662">
        <v>30</v>
      </c>
      <c r="O1387" s="745">
        <v>5</v>
      </c>
      <c r="P1387" s="663">
        <v>58169.1</v>
      </c>
      <c r="Q1387" s="678">
        <v>1</v>
      </c>
      <c r="R1387" s="662">
        <v>30</v>
      </c>
      <c r="S1387" s="678">
        <v>1</v>
      </c>
      <c r="T1387" s="745">
        <v>5</v>
      </c>
      <c r="U1387" s="701">
        <v>1</v>
      </c>
    </row>
    <row r="1388" spans="1:21" ht="14.4" customHeight="1" x14ac:dyDescent="0.3">
      <c r="A1388" s="661">
        <v>7</v>
      </c>
      <c r="B1388" s="662" t="s">
        <v>2791</v>
      </c>
      <c r="C1388" s="662" t="s">
        <v>3130</v>
      </c>
      <c r="D1388" s="743" t="s">
        <v>4774</v>
      </c>
      <c r="E1388" s="744" t="s">
        <v>3138</v>
      </c>
      <c r="F1388" s="662" t="s">
        <v>3125</v>
      </c>
      <c r="G1388" s="662" t="s">
        <v>3867</v>
      </c>
      <c r="H1388" s="662" t="s">
        <v>545</v>
      </c>
      <c r="I1388" s="662" t="s">
        <v>4704</v>
      </c>
      <c r="J1388" s="662" t="s">
        <v>3874</v>
      </c>
      <c r="K1388" s="662" t="s">
        <v>4705</v>
      </c>
      <c r="L1388" s="663">
        <v>5322.08</v>
      </c>
      <c r="M1388" s="663">
        <v>42576.639999999999</v>
      </c>
      <c r="N1388" s="662">
        <v>8</v>
      </c>
      <c r="O1388" s="745">
        <v>4</v>
      </c>
      <c r="P1388" s="663">
        <v>42576.639999999999</v>
      </c>
      <c r="Q1388" s="678">
        <v>1</v>
      </c>
      <c r="R1388" s="662">
        <v>8</v>
      </c>
      <c r="S1388" s="678">
        <v>1</v>
      </c>
      <c r="T1388" s="745">
        <v>4</v>
      </c>
      <c r="U1388" s="701">
        <v>1</v>
      </c>
    </row>
    <row r="1389" spans="1:21" ht="14.4" customHeight="1" x14ac:dyDescent="0.3">
      <c r="A1389" s="661">
        <v>7</v>
      </c>
      <c r="B1389" s="662" t="s">
        <v>2791</v>
      </c>
      <c r="C1389" s="662" t="s">
        <v>3130</v>
      </c>
      <c r="D1389" s="743" t="s">
        <v>4774</v>
      </c>
      <c r="E1389" s="744" t="s">
        <v>3138</v>
      </c>
      <c r="F1389" s="662" t="s">
        <v>3125</v>
      </c>
      <c r="G1389" s="662" t="s">
        <v>3867</v>
      </c>
      <c r="H1389" s="662" t="s">
        <v>545</v>
      </c>
      <c r="I1389" s="662" t="s">
        <v>3987</v>
      </c>
      <c r="J1389" s="662" t="s">
        <v>3869</v>
      </c>
      <c r="K1389" s="662" t="s">
        <v>3988</v>
      </c>
      <c r="L1389" s="663">
        <v>484.75</v>
      </c>
      <c r="M1389" s="663">
        <v>8725.5</v>
      </c>
      <c r="N1389" s="662">
        <v>18</v>
      </c>
      <c r="O1389" s="745">
        <v>2.5</v>
      </c>
      <c r="P1389" s="663">
        <v>8725.5</v>
      </c>
      <c r="Q1389" s="678">
        <v>1</v>
      </c>
      <c r="R1389" s="662">
        <v>18</v>
      </c>
      <c r="S1389" s="678">
        <v>1</v>
      </c>
      <c r="T1389" s="745">
        <v>2.5</v>
      </c>
      <c r="U1389" s="701">
        <v>1</v>
      </c>
    </row>
    <row r="1390" spans="1:21" ht="14.4" customHeight="1" x14ac:dyDescent="0.3">
      <c r="A1390" s="661">
        <v>7</v>
      </c>
      <c r="B1390" s="662" t="s">
        <v>2791</v>
      </c>
      <c r="C1390" s="662" t="s">
        <v>3130</v>
      </c>
      <c r="D1390" s="743" t="s">
        <v>4774</v>
      </c>
      <c r="E1390" s="744" t="s">
        <v>3138</v>
      </c>
      <c r="F1390" s="662" t="s">
        <v>3125</v>
      </c>
      <c r="G1390" s="662" t="s">
        <v>3867</v>
      </c>
      <c r="H1390" s="662" t="s">
        <v>545</v>
      </c>
      <c r="I1390" s="662" t="s">
        <v>4058</v>
      </c>
      <c r="J1390" s="662" t="s">
        <v>3882</v>
      </c>
      <c r="K1390" s="662" t="s">
        <v>4059</v>
      </c>
      <c r="L1390" s="663">
        <v>484.75</v>
      </c>
      <c r="M1390" s="663">
        <v>24237.5</v>
      </c>
      <c r="N1390" s="662">
        <v>50</v>
      </c>
      <c r="O1390" s="745">
        <v>7</v>
      </c>
      <c r="P1390" s="663">
        <v>15512</v>
      </c>
      <c r="Q1390" s="678">
        <v>0.64</v>
      </c>
      <c r="R1390" s="662">
        <v>32</v>
      </c>
      <c r="S1390" s="678">
        <v>0.64</v>
      </c>
      <c r="T1390" s="745">
        <v>5</v>
      </c>
      <c r="U1390" s="701">
        <v>0.7142857142857143</v>
      </c>
    </row>
    <row r="1391" spans="1:21" ht="14.4" customHeight="1" x14ac:dyDescent="0.3">
      <c r="A1391" s="661">
        <v>7</v>
      </c>
      <c r="B1391" s="662" t="s">
        <v>2791</v>
      </c>
      <c r="C1391" s="662" t="s">
        <v>3130</v>
      </c>
      <c r="D1391" s="743" t="s">
        <v>4774</v>
      </c>
      <c r="E1391" s="744" t="s">
        <v>3138</v>
      </c>
      <c r="F1391" s="662" t="s">
        <v>3125</v>
      </c>
      <c r="G1391" s="662" t="s">
        <v>3867</v>
      </c>
      <c r="H1391" s="662" t="s">
        <v>545</v>
      </c>
      <c r="I1391" s="662" t="s">
        <v>3881</v>
      </c>
      <c r="J1391" s="662" t="s">
        <v>3882</v>
      </c>
      <c r="K1391" s="662" t="s">
        <v>3883</v>
      </c>
      <c r="L1391" s="663">
        <v>969.48</v>
      </c>
      <c r="M1391" s="663">
        <v>61077.239999999991</v>
      </c>
      <c r="N1391" s="662">
        <v>63</v>
      </c>
      <c r="O1391" s="745">
        <v>12</v>
      </c>
      <c r="P1391" s="663">
        <v>61077.239999999991</v>
      </c>
      <c r="Q1391" s="678">
        <v>1</v>
      </c>
      <c r="R1391" s="662">
        <v>63</v>
      </c>
      <c r="S1391" s="678">
        <v>1</v>
      </c>
      <c r="T1391" s="745">
        <v>12</v>
      </c>
      <c r="U1391" s="701">
        <v>1</v>
      </c>
    </row>
    <row r="1392" spans="1:21" ht="14.4" customHeight="1" x14ac:dyDescent="0.3">
      <c r="A1392" s="661">
        <v>7</v>
      </c>
      <c r="B1392" s="662" t="s">
        <v>2791</v>
      </c>
      <c r="C1392" s="662" t="s">
        <v>3130</v>
      </c>
      <c r="D1392" s="743" t="s">
        <v>4774</v>
      </c>
      <c r="E1392" s="744" t="s">
        <v>3138</v>
      </c>
      <c r="F1392" s="662" t="s">
        <v>3125</v>
      </c>
      <c r="G1392" s="662" t="s">
        <v>3867</v>
      </c>
      <c r="H1392" s="662" t="s">
        <v>545</v>
      </c>
      <c r="I1392" s="662" t="s">
        <v>4706</v>
      </c>
      <c r="J1392" s="662" t="s">
        <v>4397</v>
      </c>
      <c r="K1392" s="662" t="s">
        <v>4707</v>
      </c>
      <c r="L1392" s="663">
        <v>0</v>
      </c>
      <c r="M1392" s="663">
        <v>0</v>
      </c>
      <c r="N1392" s="662">
        <v>1</v>
      </c>
      <c r="O1392" s="745">
        <v>1</v>
      </c>
      <c r="P1392" s="663">
        <v>0</v>
      </c>
      <c r="Q1392" s="678"/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7</v>
      </c>
      <c r="B1393" s="662" t="s">
        <v>2791</v>
      </c>
      <c r="C1393" s="662" t="s">
        <v>3130</v>
      </c>
      <c r="D1393" s="743" t="s">
        <v>4774</v>
      </c>
      <c r="E1393" s="744" t="s">
        <v>3138</v>
      </c>
      <c r="F1393" s="662" t="s">
        <v>3125</v>
      </c>
      <c r="G1393" s="662" t="s">
        <v>3867</v>
      </c>
      <c r="H1393" s="662" t="s">
        <v>545</v>
      </c>
      <c r="I1393" s="662" t="s">
        <v>3884</v>
      </c>
      <c r="J1393" s="662" t="s">
        <v>3874</v>
      </c>
      <c r="K1393" s="662" t="s">
        <v>3885</v>
      </c>
      <c r="L1393" s="663">
        <v>0</v>
      </c>
      <c r="M1393" s="663">
        <v>0</v>
      </c>
      <c r="N1393" s="662">
        <v>4</v>
      </c>
      <c r="O1393" s="745">
        <v>1</v>
      </c>
      <c r="P1393" s="663">
        <v>0</v>
      </c>
      <c r="Q1393" s="678"/>
      <c r="R1393" s="662">
        <v>4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7</v>
      </c>
      <c r="B1394" s="662" t="s">
        <v>2791</v>
      </c>
      <c r="C1394" s="662" t="s">
        <v>3130</v>
      </c>
      <c r="D1394" s="743" t="s">
        <v>4774</v>
      </c>
      <c r="E1394" s="744" t="s">
        <v>3138</v>
      </c>
      <c r="F1394" s="662" t="s">
        <v>3125</v>
      </c>
      <c r="G1394" s="662" t="s">
        <v>3867</v>
      </c>
      <c r="H1394" s="662" t="s">
        <v>545</v>
      </c>
      <c r="I1394" s="662" t="s">
        <v>4498</v>
      </c>
      <c r="J1394" s="662" t="s">
        <v>3874</v>
      </c>
      <c r="K1394" s="662" t="s">
        <v>4499</v>
      </c>
      <c r="L1394" s="663">
        <v>5322.08</v>
      </c>
      <c r="M1394" s="663">
        <v>21288.32</v>
      </c>
      <c r="N1394" s="662">
        <v>4</v>
      </c>
      <c r="O1394" s="745">
        <v>1</v>
      </c>
      <c r="P1394" s="663">
        <v>21288.32</v>
      </c>
      <c r="Q1394" s="678">
        <v>1</v>
      </c>
      <c r="R1394" s="662">
        <v>4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7</v>
      </c>
      <c r="B1395" s="662" t="s">
        <v>2791</v>
      </c>
      <c r="C1395" s="662" t="s">
        <v>3130</v>
      </c>
      <c r="D1395" s="743" t="s">
        <v>4774</v>
      </c>
      <c r="E1395" s="744" t="s">
        <v>3138</v>
      </c>
      <c r="F1395" s="662" t="s">
        <v>3125</v>
      </c>
      <c r="G1395" s="662" t="s">
        <v>3595</v>
      </c>
      <c r="H1395" s="662" t="s">
        <v>545</v>
      </c>
      <c r="I1395" s="662" t="s">
        <v>999</v>
      </c>
      <c r="J1395" s="662" t="s">
        <v>1000</v>
      </c>
      <c r="K1395" s="662" t="s">
        <v>3596</v>
      </c>
      <c r="L1395" s="663">
        <v>63.7</v>
      </c>
      <c r="M1395" s="663">
        <v>382.20000000000005</v>
      </c>
      <c r="N1395" s="662">
        <v>6</v>
      </c>
      <c r="O1395" s="745">
        <v>2</v>
      </c>
      <c r="P1395" s="663">
        <v>382.20000000000005</v>
      </c>
      <c r="Q1395" s="678">
        <v>1</v>
      </c>
      <c r="R1395" s="662">
        <v>6</v>
      </c>
      <c r="S1395" s="678">
        <v>1</v>
      </c>
      <c r="T1395" s="745">
        <v>2</v>
      </c>
      <c r="U1395" s="701">
        <v>1</v>
      </c>
    </row>
    <row r="1396" spans="1:21" ht="14.4" customHeight="1" x14ac:dyDescent="0.3">
      <c r="A1396" s="661">
        <v>7</v>
      </c>
      <c r="B1396" s="662" t="s">
        <v>2791</v>
      </c>
      <c r="C1396" s="662" t="s">
        <v>3130</v>
      </c>
      <c r="D1396" s="743" t="s">
        <v>4774</v>
      </c>
      <c r="E1396" s="744" t="s">
        <v>3138</v>
      </c>
      <c r="F1396" s="662" t="s">
        <v>3125</v>
      </c>
      <c r="G1396" s="662" t="s">
        <v>3269</v>
      </c>
      <c r="H1396" s="662" t="s">
        <v>545</v>
      </c>
      <c r="I1396" s="662" t="s">
        <v>4403</v>
      </c>
      <c r="J1396" s="662" t="s">
        <v>4404</v>
      </c>
      <c r="K1396" s="662" t="s">
        <v>3271</v>
      </c>
      <c r="L1396" s="663">
        <v>848.49</v>
      </c>
      <c r="M1396" s="663">
        <v>3393.96</v>
      </c>
      <c r="N1396" s="662">
        <v>4</v>
      </c>
      <c r="O1396" s="745">
        <v>1</v>
      </c>
      <c r="P1396" s="663">
        <v>3393.96</v>
      </c>
      <c r="Q1396" s="678">
        <v>1</v>
      </c>
      <c r="R1396" s="662">
        <v>4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7</v>
      </c>
      <c r="B1397" s="662" t="s">
        <v>2791</v>
      </c>
      <c r="C1397" s="662" t="s">
        <v>3130</v>
      </c>
      <c r="D1397" s="743" t="s">
        <v>4774</v>
      </c>
      <c r="E1397" s="744" t="s">
        <v>3138</v>
      </c>
      <c r="F1397" s="662" t="s">
        <v>3125</v>
      </c>
      <c r="G1397" s="662" t="s">
        <v>3269</v>
      </c>
      <c r="H1397" s="662" t="s">
        <v>635</v>
      </c>
      <c r="I1397" s="662" t="s">
        <v>4068</v>
      </c>
      <c r="J1397" s="662" t="s">
        <v>3061</v>
      </c>
      <c r="K1397" s="662" t="s">
        <v>4069</v>
      </c>
      <c r="L1397" s="663">
        <v>565.94000000000005</v>
      </c>
      <c r="M1397" s="663">
        <v>1131.8800000000001</v>
      </c>
      <c r="N1397" s="662">
        <v>2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7</v>
      </c>
      <c r="B1398" s="662" t="s">
        <v>2791</v>
      </c>
      <c r="C1398" s="662" t="s">
        <v>3130</v>
      </c>
      <c r="D1398" s="743" t="s">
        <v>4774</v>
      </c>
      <c r="E1398" s="744" t="s">
        <v>3138</v>
      </c>
      <c r="F1398" s="662" t="s">
        <v>3125</v>
      </c>
      <c r="G1398" s="662" t="s">
        <v>3269</v>
      </c>
      <c r="H1398" s="662" t="s">
        <v>635</v>
      </c>
      <c r="I1398" s="662" t="s">
        <v>3890</v>
      </c>
      <c r="J1398" s="662" t="s">
        <v>3061</v>
      </c>
      <c r="K1398" s="662" t="s">
        <v>3891</v>
      </c>
      <c r="L1398" s="663">
        <v>537.12</v>
      </c>
      <c r="M1398" s="663">
        <v>46192.320000000007</v>
      </c>
      <c r="N1398" s="662">
        <v>86</v>
      </c>
      <c r="O1398" s="745">
        <v>25.5</v>
      </c>
      <c r="P1398" s="663">
        <v>33838.560000000005</v>
      </c>
      <c r="Q1398" s="678">
        <v>0.73255813953488369</v>
      </c>
      <c r="R1398" s="662">
        <v>63</v>
      </c>
      <c r="S1398" s="678">
        <v>0.73255813953488369</v>
      </c>
      <c r="T1398" s="745">
        <v>19</v>
      </c>
      <c r="U1398" s="701">
        <v>0.74509803921568629</v>
      </c>
    </row>
    <row r="1399" spans="1:21" ht="14.4" customHeight="1" x14ac:dyDescent="0.3">
      <c r="A1399" s="661">
        <v>7</v>
      </c>
      <c r="B1399" s="662" t="s">
        <v>2791</v>
      </c>
      <c r="C1399" s="662" t="s">
        <v>3130</v>
      </c>
      <c r="D1399" s="743" t="s">
        <v>4774</v>
      </c>
      <c r="E1399" s="744" t="s">
        <v>3138</v>
      </c>
      <c r="F1399" s="662" t="s">
        <v>3125</v>
      </c>
      <c r="G1399" s="662" t="s">
        <v>3269</v>
      </c>
      <c r="H1399" s="662" t="s">
        <v>635</v>
      </c>
      <c r="I1399" s="662" t="s">
        <v>2021</v>
      </c>
      <c r="J1399" s="662" t="s">
        <v>3061</v>
      </c>
      <c r="K1399" s="662" t="s">
        <v>3063</v>
      </c>
      <c r="L1399" s="663">
        <v>424.24</v>
      </c>
      <c r="M1399" s="663">
        <v>424.24</v>
      </c>
      <c r="N1399" s="662">
        <v>1</v>
      </c>
      <c r="O1399" s="745">
        <v>1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7</v>
      </c>
      <c r="B1400" s="662" t="s">
        <v>2791</v>
      </c>
      <c r="C1400" s="662" t="s">
        <v>3130</v>
      </c>
      <c r="D1400" s="743" t="s">
        <v>4774</v>
      </c>
      <c r="E1400" s="744" t="s">
        <v>3138</v>
      </c>
      <c r="F1400" s="662" t="s">
        <v>3125</v>
      </c>
      <c r="G1400" s="662" t="s">
        <v>3269</v>
      </c>
      <c r="H1400" s="662" t="s">
        <v>635</v>
      </c>
      <c r="I1400" s="662" t="s">
        <v>3270</v>
      </c>
      <c r="J1400" s="662" t="s">
        <v>3061</v>
      </c>
      <c r="K1400" s="662" t="s">
        <v>3271</v>
      </c>
      <c r="L1400" s="663">
        <v>848.49</v>
      </c>
      <c r="M1400" s="663">
        <v>182425.35000000003</v>
      </c>
      <c r="N1400" s="662">
        <v>215</v>
      </c>
      <c r="O1400" s="745">
        <v>61.5</v>
      </c>
      <c r="P1400" s="663">
        <v>155273.67000000004</v>
      </c>
      <c r="Q1400" s="678">
        <v>0.85116279069767453</v>
      </c>
      <c r="R1400" s="662">
        <v>183</v>
      </c>
      <c r="S1400" s="678">
        <v>0.85116279069767442</v>
      </c>
      <c r="T1400" s="745">
        <v>50.5</v>
      </c>
      <c r="U1400" s="701">
        <v>0.82113821138211385</v>
      </c>
    </row>
    <row r="1401" spans="1:21" ht="14.4" customHeight="1" x14ac:dyDescent="0.3">
      <c r="A1401" s="661">
        <v>7</v>
      </c>
      <c r="B1401" s="662" t="s">
        <v>2791</v>
      </c>
      <c r="C1401" s="662" t="s">
        <v>3130</v>
      </c>
      <c r="D1401" s="743" t="s">
        <v>4774</v>
      </c>
      <c r="E1401" s="744" t="s">
        <v>3138</v>
      </c>
      <c r="F1401" s="662" t="s">
        <v>3125</v>
      </c>
      <c r="G1401" s="662" t="s">
        <v>3269</v>
      </c>
      <c r="H1401" s="662" t="s">
        <v>635</v>
      </c>
      <c r="I1401" s="662" t="s">
        <v>4070</v>
      </c>
      <c r="J1401" s="662" t="s">
        <v>3061</v>
      </c>
      <c r="K1401" s="662" t="s">
        <v>4071</v>
      </c>
      <c r="L1401" s="663">
        <v>478.07</v>
      </c>
      <c r="M1401" s="663">
        <v>3824.56</v>
      </c>
      <c r="N1401" s="662">
        <v>8</v>
      </c>
      <c r="O1401" s="745">
        <v>2</v>
      </c>
      <c r="P1401" s="663">
        <v>1434.21</v>
      </c>
      <c r="Q1401" s="678">
        <v>0.375</v>
      </c>
      <c r="R1401" s="662">
        <v>3</v>
      </c>
      <c r="S1401" s="678">
        <v>0.375</v>
      </c>
      <c r="T1401" s="745">
        <v>1</v>
      </c>
      <c r="U1401" s="701">
        <v>0.5</v>
      </c>
    </row>
    <row r="1402" spans="1:21" ht="14.4" customHeight="1" x14ac:dyDescent="0.3">
      <c r="A1402" s="661">
        <v>7</v>
      </c>
      <c r="B1402" s="662" t="s">
        <v>2791</v>
      </c>
      <c r="C1402" s="662" t="s">
        <v>3130</v>
      </c>
      <c r="D1402" s="743" t="s">
        <v>4774</v>
      </c>
      <c r="E1402" s="744" t="s">
        <v>3138</v>
      </c>
      <c r="F1402" s="662" t="s">
        <v>3125</v>
      </c>
      <c r="G1402" s="662" t="s">
        <v>3269</v>
      </c>
      <c r="H1402" s="662" t="s">
        <v>545</v>
      </c>
      <c r="I1402" s="662" t="s">
        <v>4072</v>
      </c>
      <c r="J1402" s="662" t="s">
        <v>3061</v>
      </c>
      <c r="K1402" s="662" t="s">
        <v>4073</v>
      </c>
      <c r="L1402" s="663">
        <v>0</v>
      </c>
      <c r="M1402" s="663">
        <v>0</v>
      </c>
      <c r="N1402" s="662">
        <v>8</v>
      </c>
      <c r="O1402" s="745">
        <v>1</v>
      </c>
      <c r="P1402" s="663">
        <v>0</v>
      </c>
      <c r="Q1402" s="678"/>
      <c r="R1402" s="662">
        <v>8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7</v>
      </c>
      <c r="B1403" s="662" t="s">
        <v>2791</v>
      </c>
      <c r="C1403" s="662" t="s">
        <v>3130</v>
      </c>
      <c r="D1403" s="743" t="s">
        <v>4774</v>
      </c>
      <c r="E1403" s="744" t="s">
        <v>3138</v>
      </c>
      <c r="F1403" s="662" t="s">
        <v>3125</v>
      </c>
      <c r="G1403" s="662" t="s">
        <v>3272</v>
      </c>
      <c r="H1403" s="662" t="s">
        <v>545</v>
      </c>
      <c r="I1403" s="662" t="s">
        <v>916</v>
      </c>
      <c r="J1403" s="662" t="s">
        <v>917</v>
      </c>
      <c r="K1403" s="662" t="s">
        <v>3273</v>
      </c>
      <c r="L1403" s="663">
        <v>107.27</v>
      </c>
      <c r="M1403" s="663">
        <v>1179.97</v>
      </c>
      <c r="N1403" s="662">
        <v>11</v>
      </c>
      <c r="O1403" s="745">
        <v>3</v>
      </c>
      <c r="P1403" s="663">
        <v>965.43000000000006</v>
      </c>
      <c r="Q1403" s="678">
        <v>0.81818181818181823</v>
      </c>
      <c r="R1403" s="662">
        <v>9</v>
      </c>
      <c r="S1403" s="678">
        <v>0.81818181818181823</v>
      </c>
      <c r="T1403" s="745">
        <v>2.5</v>
      </c>
      <c r="U1403" s="701">
        <v>0.83333333333333337</v>
      </c>
    </row>
    <row r="1404" spans="1:21" ht="14.4" customHeight="1" x14ac:dyDescent="0.3">
      <c r="A1404" s="661">
        <v>7</v>
      </c>
      <c r="B1404" s="662" t="s">
        <v>2791</v>
      </c>
      <c r="C1404" s="662" t="s">
        <v>3130</v>
      </c>
      <c r="D1404" s="743" t="s">
        <v>4774</v>
      </c>
      <c r="E1404" s="744" t="s">
        <v>3138</v>
      </c>
      <c r="F1404" s="662" t="s">
        <v>3125</v>
      </c>
      <c r="G1404" s="662" t="s">
        <v>3662</v>
      </c>
      <c r="H1404" s="662" t="s">
        <v>545</v>
      </c>
      <c r="I1404" s="662" t="s">
        <v>3663</v>
      </c>
      <c r="J1404" s="662" t="s">
        <v>3664</v>
      </c>
      <c r="K1404" s="662" t="s">
        <v>3665</v>
      </c>
      <c r="L1404" s="663">
        <v>0</v>
      </c>
      <c r="M1404" s="663">
        <v>0</v>
      </c>
      <c r="N1404" s="662">
        <v>14</v>
      </c>
      <c r="O1404" s="745">
        <v>6.5</v>
      </c>
      <c r="P1404" s="663">
        <v>0</v>
      </c>
      <c r="Q1404" s="678"/>
      <c r="R1404" s="662">
        <v>7</v>
      </c>
      <c r="S1404" s="678">
        <v>0.5</v>
      </c>
      <c r="T1404" s="745">
        <v>3</v>
      </c>
      <c r="U1404" s="701">
        <v>0.46153846153846156</v>
      </c>
    </row>
    <row r="1405" spans="1:21" ht="14.4" customHeight="1" x14ac:dyDescent="0.3">
      <c r="A1405" s="661">
        <v>7</v>
      </c>
      <c r="B1405" s="662" t="s">
        <v>2791</v>
      </c>
      <c r="C1405" s="662" t="s">
        <v>3130</v>
      </c>
      <c r="D1405" s="743" t="s">
        <v>4774</v>
      </c>
      <c r="E1405" s="744" t="s">
        <v>3138</v>
      </c>
      <c r="F1405" s="662" t="s">
        <v>3125</v>
      </c>
      <c r="G1405" s="662" t="s">
        <v>4708</v>
      </c>
      <c r="H1405" s="662" t="s">
        <v>545</v>
      </c>
      <c r="I1405" s="662" t="s">
        <v>4709</v>
      </c>
      <c r="J1405" s="662" t="s">
        <v>4710</v>
      </c>
      <c r="K1405" s="662" t="s">
        <v>4711</v>
      </c>
      <c r="L1405" s="663">
        <v>140.72</v>
      </c>
      <c r="M1405" s="663">
        <v>281.44</v>
      </c>
      <c r="N1405" s="662">
        <v>2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7</v>
      </c>
      <c r="B1406" s="662" t="s">
        <v>2791</v>
      </c>
      <c r="C1406" s="662" t="s">
        <v>3130</v>
      </c>
      <c r="D1406" s="743" t="s">
        <v>4774</v>
      </c>
      <c r="E1406" s="744" t="s">
        <v>3138</v>
      </c>
      <c r="F1406" s="662" t="s">
        <v>3125</v>
      </c>
      <c r="G1406" s="662" t="s">
        <v>3333</v>
      </c>
      <c r="H1406" s="662" t="s">
        <v>545</v>
      </c>
      <c r="I1406" s="662" t="s">
        <v>3334</v>
      </c>
      <c r="J1406" s="662" t="s">
        <v>3335</v>
      </c>
      <c r="K1406" s="662" t="s">
        <v>3336</v>
      </c>
      <c r="L1406" s="663">
        <v>79.64</v>
      </c>
      <c r="M1406" s="663">
        <v>398.2</v>
      </c>
      <c r="N1406" s="662">
        <v>5</v>
      </c>
      <c r="O1406" s="745">
        <v>2</v>
      </c>
      <c r="P1406" s="663">
        <v>398.2</v>
      </c>
      <c r="Q1406" s="678">
        <v>1</v>
      </c>
      <c r="R1406" s="662">
        <v>5</v>
      </c>
      <c r="S1406" s="678">
        <v>1</v>
      </c>
      <c r="T1406" s="745">
        <v>2</v>
      </c>
      <c r="U1406" s="701">
        <v>1</v>
      </c>
    </row>
    <row r="1407" spans="1:21" ht="14.4" customHeight="1" x14ac:dyDescent="0.3">
      <c r="A1407" s="661">
        <v>7</v>
      </c>
      <c r="B1407" s="662" t="s">
        <v>2791</v>
      </c>
      <c r="C1407" s="662" t="s">
        <v>3130</v>
      </c>
      <c r="D1407" s="743" t="s">
        <v>4774</v>
      </c>
      <c r="E1407" s="744" t="s">
        <v>3138</v>
      </c>
      <c r="F1407" s="662" t="s">
        <v>3125</v>
      </c>
      <c r="G1407" s="662" t="s">
        <v>3333</v>
      </c>
      <c r="H1407" s="662" t="s">
        <v>545</v>
      </c>
      <c r="I1407" s="662" t="s">
        <v>4592</v>
      </c>
      <c r="J1407" s="662" t="s">
        <v>3335</v>
      </c>
      <c r="K1407" s="662" t="s">
        <v>4593</v>
      </c>
      <c r="L1407" s="663">
        <v>0</v>
      </c>
      <c r="M1407" s="663">
        <v>0</v>
      </c>
      <c r="N1407" s="662">
        <v>1</v>
      </c>
      <c r="O1407" s="745">
        <v>0.5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7</v>
      </c>
      <c r="B1408" s="662" t="s">
        <v>2791</v>
      </c>
      <c r="C1408" s="662" t="s">
        <v>3130</v>
      </c>
      <c r="D1408" s="743" t="s">
        <v>4774</v>
      </c>
      <c r="E1408" s="744" t="s">
        <v>3138</v>
      </c>
      <c r="F1408" s="662" t="s">
        <v>3125</v>
      </c>
      <c r="G1408" s="662" t="s">
        <v>3892</v>
      </c>
      <c r="H1408" s="662" t="s">
        <v>545</v>
      </c>
      <c r="I1408" s="662" t="s">
        <v>3893</v>
      </c>
      <c r="J1408" s="662" t="s">
        <v>3894</v>
      </c>
      <c r="K1408" s="662" t="s">
        <v>3895</v>
      </c>
      <c r="L1408" s="663">
        <v>838.65</v>
      </c>
      <c r="M1408" s="663">
        <v>13418.399999999998</v>
      </c>
      <c r="N1408" s="662">
        <v>16</v>
      </c>
      <c r="O1408" s="745">
        <v>5</v>
      </c>
      <c r="P1408" s="663">
        <v>5870.5499999999993</v>
      </c>
      <c r="Q1408" s="678">
        <v>0.4375</v>
      </c>
      <c r="R1408" s="662">
        <v>7</v>
      </c>
      <c r="S1408" s="678">
        <v>0.4375</v>
      </c>
      <c r="T1408" s="745">
        <v>4</v>
      </c>
      <c r="U1408" s="701">
        <v>0.8</v>
      </c>
    </row>
    <row r="1409" spans="1:21" ht="14.4" customHeight="1" x14ac:dyDescent="0.3">
      <c r="A1409" s="661">
        <v>7</v>
      </c>
      <c r="B1409" s="662" t="s">
        <v>2791</v>
      </c>
      <c r="C1409" s="662" t="s">
        <v>3130</v>
      </c>
      <c r="D1409" s="743" t="s">
        <v>4774</v>
      </c>
      <c r="E1409" s="744" t="s">
        <v>3138</v>
      </c>
      <c r="F1409" s="662" t="s">
        <v>3125</v>
      </c>
      <c r="G1409" s="662" t="s">
        <v>3892</v>
      </c>
      <c r="H1409" s="662" t="s">
        <v>545</v>
      </c>
      <c r="I1409" s="662" t="s">
        <v>4321</v>
      </c>
      <c r="J1409" s="662" t="s">
        <v>3894</v>
      </c>
      <c r="K1409" s="662" t="s">
        <v>4322</v>
      </c>
      <c r="L1409" s="663">
        <v>908.53</v>
      </c>
      <c r="M1409" s="663">
        <v>10902.36</v>
      </c>
      <c r="N1409" s="662">
        <v>12</v>
      </c>
      <c r="O1409" s="745">
        <v>4</v>
      </c>
      <c r="P1409" s="663">
        <v>10902.36</v>
      </c>
      <c r="Q1409" s="678">
        <v>1</v>
      </c>
      <c r="R1409" s="662">
        <v>12</v>
      </c>
      <c r="S1409" s="678">
        <v>1</v>
      </c>
      <c r="T1409" s="745">
        <v>4</v>
      </c>
      <c r="U1409" s="701">
        <v>1</v>
      </c>
    </row>
    <row r="1410" spans="1:21" ht="14.4" customHeight="1" x14ac:dyDescent="0.3">
      <c r="A1410" s="661">
        <v>7</v>
      </c>
      <c r="B1410" s="662" t="s">
        <v>2791</v>
      </c>
      <c r="C1410" s="662" t="s">
        <v>3130</v>
      </c>
      <c r="D1410" s="743" t="s">
        <v>4774</v>
      </c>
      <c r="E1410" s="744" t="s">
        <v>3138</v>
      </c>
      <c r="F1410" s="662" t="s">
        <v>3125</v>
      </c>
      <c r="G1410" s="662" t="s">
        <v>3892</v>
      </c>
      <c r="H1410" s="662" t="s">
        <v>545</v>
      </c>
      <c r="I1410" s="662" t="s">
        <v>3896</v>
      </c>
      <c r="J1410" s="662" t="s">
        <v>3894</v>
      </c>
      <c r="K1410" s="662" t="s">
        <v>3897</v>
      </c>
      <c r="L1410" s="663">
        <v>454.27</v>
      </c>
      <c r="M1410" s="663">
        <v>5905.51</v>
      </c>
      <c r="N1410" s="662">
        <v>13</v>
      </c>
      <c r="O1410" s="745">
        <v>5</v>
      </c>
      <c r="P1410" s="663">
        <v>4542.7</v>
      </c>
      <c r="Q1410" s="678">
        <v>0.76923076923076916</v>
      </c>
      <c r="R1410" s="662">
        <v>10</v>
      </c>
      <c r="S1410" s="678">
        <v>0.76923076923076927</v>
      </c>
      <c r="T1410" s="745">
        <v>4</v>
      </c>
      <c r="U1410" s="701">
        <v>0.8</v>
      </c>
    </row>
    <row r="1411" spans="1:21" ht="14.4" customHeight="1" x14ac:dyDescent="0.3">
      <c r="A1411" s="661">
        <v>7</v>
      </c>
      <c r="B1411" s="662" t="s">
        <v>2791</v>
      </c>
      <c r="C1411" s="662" t="s">
        <v>3130</v>
      </c>
      <c r="D1411" s="743" t="s">
        <v>4774</v>
      </c>
      <c r="E1411" s="744" t="s">
        <v>3138</v>
      </c>
      <c r="F1411" s="662" t="s">
        <v>3125</v>
      </c>
      <c r="G1411" s="662" t="s">
        <v>3892</v>
      </c>
      <c r="H1411" s="662" t="s">
        <v>545</v>
      </c>
      <c r="I1411" s="662" t="s">
        <v>4078</v>
      </c>
      <c r="J1411" s="662" t="s">
        <v>3894</v>
      </c>
      <c r="K1411" s="662" t="s">
        <v>4079</v>
      </c>
      <c r="L1411" s="663">
        <v>1677.3</v>
      </c>
      <c r="M1411" s="663">
        <v>25159.5</v>
      </c>
      <c r="N1411" s="662">
        <v>15</v>
      </c>
      <c r="O1411" s="745">
        <v>4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7</v>
      </c>
      <c r="B1412" s="662" t="s">
        <v>2791</v>
      </c>
      <c r="C1412" s="662" t="s">
        <v>3130</v>
      </c>
      <c r="D1412" s="743" t="s">
        <v>4774</v>
      </c>
      <c r="E1412" s="744" t="s">
        <v>3138</v>
      </c>
      <c r="F1412" s="662" t="s">
        <v>3125</v>
      </c>
      <c r="G1412" s="662" t="s">
        <v>3892</v>
      </c>
      <c r="H1412" s="662" t="s">
        <v>545</v>
      </c>
      <c r="I1412" s="662" t="s">
        <v>4080</v>
      </c>
      <c r="J1412" s="662" t="s">
        <v>3894</v>
      </c>
      <c r="K1412" s="662" t="s">
        <v>4081</v>
      </c>
      <c r="L1412" s="663">
        <v>4714.62</v>
      </c>
      <c r="M1412" s="663">
        <v>56575.44</v>
      </c>
      <c r="N1412" s="662">
        <v>12</v>
      </c>
      <c r="O1412" s="745">
        <v>3</v>
      </c>
      <c r="P1412" s="663">
        <v>42431.58</v>
      </c>
      <c r="Q1412" s="678">
        <v>0.75</v>
      </c>
      <c r="R1412" s="662">
        <v>9</v>
      </c>
      <c r="S1412" s="678">
        <v>0.75</v>
      </c>
      <c r="T1412" s="745">
        <v>2</v>
      </c>
      <c r="U1412" s="701">
        <v>0.66666666666666663</v>
      </c>
    </row>
    <row r="1413" spans="1:21" ht="14.4" customHeight="1" x14ac:dyDescent="0.3">
      <c r="A1413" s="661">
        <v>7</v>
      </c>
      <c r="B1413" s="662" t="s">
        <v>2791</v>
      </c>
      <c r="C1413" s="662" t="s">
        <v>3130</v>
      </c>
      <c r="D1413" s="743" t="s">
        <v>4774</v>
      </c>
      <c r="E1413" s="744" t="s">
        <v>3138</v>
      </c>
      <c r="F1413" s="662" t="s">
        <v>3125</v>
      </c>
      <c r="G1413" s="662" t="s">
        <v>3892</v>
      </c>
      <c r="H1413" s="662" t="s">
        <v>545</v>
      </c>
      <c r="I1413" s="662" t="s">
        <v>4323</v>
      </c>
      <c r="J1413" s="662" t="s">
        <v>3894</v>
      </c>
      <c r="K1413" s="662" t="s">
        <v>4324</v>
      </c>
      <c r="L1413" s="663">
        <v>3354.59</v>
      </c>
      <c r="M1413" s="663">
        <v>30191.31</v>
      </c>
      <c r="N1413" s="662">
        <v>9</v>
      </c>
      <c r="O1413" s="745">
        <v>3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7</v>
      </c>
      <c r="B1414" s="662" t="s">
        <v>2791</v>
      </c>
      <c r="C1414" s="662" t="s">
        <v>3130</v>
      </c>
      <c r="D1414" s="743" t="s">
        <v>4774</v>
      </c>
      <c r="E1414" s="744" t="s">
        <v>3138</v>
      </c>
      <c r="F1414" s="662" t="s">
        <v>3125</v>
      </c>
      <c r="G1414" s="662" t="s">
        <v>3892</v>
      </c>
      <c r="H1414" s="662" t="s">
        <v>545</v>
      </c>
      <c r="I1414" s="662" t="s">
        <v>4405</v>
      </c>
      <c r="J1414" s="662" t="s">
        <v>3894</v>
      </c>
      <c r="K1414" s="662" t="s">
        <v>4406</v>
      </c>
      <c r="L1414" s="663">
        <v>583.70000000000005</v>
      </c>
      <c r="M1414" s="663">
        <v>1167.4000000000001</v>
      </c>
      <c r="N1414" s="662">
        <v>2</v>
      </c>
      <c r="O1414" s="745">
        <v>1</v>
      </c>
      <c r="P1414" s="663">
        <v>1167.4000000000001</v>
      </c>
      <c r="Q1414" s="678">
        <v>1</v>
      </c>
      <c r="R1414" s="662">
        <v>2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7</v>
      </c>
      <c r="B1415" s="662" t="s">
        <v>2791</v>
      </c>
      <c r="C1415" s="662" t="s">
        <v>3130</v>
      </c>
      <c r="D1415" s="743" t="s">
        <v>4774</v>
      </c>
      <c r="E1415" s="744" t="s">
        <v>3138</v>
      </c>
      <c r="F1415" s="662" t="s">
        <v>3125</v>
      </c>
      <c r="G1415" s="662" t="s">
        <v>3278</v>
      </c>
      <c r="H1415" s="662" t="s">
        <v>545</v>
      </c>
      <c r="I1415" s="662" t="s">
        <v>1491</v>
      </c>
      <c r="J1415" s="662" t="s">
        <v>1492</v>
      </c>
      <c r="K1415" s="662" t="s">
        <v>3279</v>
      </c>
      <c r="L1415" s="663">
        <v>34.6</v>
      </c>
      <c r="M1415" s="663">
        <v>69.2</v>
      </c>
      <c r="N1415" s="662">
        <v>2</v>
      </c>
      <c r="O1415" s="745">
        <v>1</v>
      </c>
      <c r="P1415" s="663">
        <v>69.2</v>
      </c>
      <c r="Q1415" s="678">
        <v>1</v>
      </c>
      <c r="R1415" s="662">
        <v>2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7</v>
      </c>
      <c r="B1416" s="662" t="s">
        <v>2791</v>
      </c>
      <c r="C1416" s="662" t="s">
        <v>3130</v>
      </c>
      <c r="D1416" s="743" t="s">
        <v>4774</v>
      </c>
      <c r="E1416" s="744" t="s">
        <v>3138</v>
      </c>
      <c r="F1416" s="662" t="s">
        <v>3125</v>
      </c>
      <c r="G1416" s="662" t="s">
        <v>3280</v>
      </c>
      <c r="H1416" s="662" t="s">
        <v>545</v>
      </c>
      <c r="I1416" s="662" t="s">
        <v>3281</v>
      </c>
      <c r="J1416" s="662" t="s">
        <v>3282</v>
      </c>
      <c r="K1416" s="662" t="s">
        <v>3283</v>
      </c>
      <c r="L1416" s="663">
        <v>0</v>
      </c>
      <c r="M1416" s="663">
        <v>0</v>
      </c>
      <c r="N1416" s="662">
        <v>1</v>
      </c>
      <c r="O1416" s="745">
        <v>0.5</v>
      </c>
      <c r="P1416" s="663">
        <v>0</v>
      </c>
      <c r="Q1416" s="678"/>
      <c r="R1416" s="662">
        <v>1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7</v>
      </c>
      <c r="B1417" s="662" t="s">
        <v>2791</v>
      </c>
      <c r="C1417" s="662" t="s">
        <v>3130</v>
      </c>
      <c r="D1417" s="743" t="s">
        <v>4774</v>
      </c>
      <c r="E1417" s="744" t="s">
        <v>3138</v>
      </c>
      <c r="F1417" s="662" t="s">
        <v>3125</v>
      </c>
      <c r="G1417" s="662" t="s">
        <v>3462</v>
      </c>
      <c r="H1417" s="662" t="s">
        <v>545</v>
      </c>
      <c r="I1417" s="662" t="s">
        <v>1201</v>
      </c>
      <c r="J1417" s="662" t="s">
        <v>1202</v>
      </c>
      <c r="K1417" s="662" t="s">
        <v>3463</v>
      </c>
      <c r="L1417" s="663">
        <v>60.9</v>
      </c>
      <c r="M1417" s="663">
        <v>182.7</v>
      </c>
      <c r="N1417" s="662">
        <v>3</v>
      </c>
      <c r="O1417" s="745">
        <v>0.5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7</v>
      </c>
      <c r="B1418" s="662" t="s">
        <v>2791</v>
      </c>
      <c r="C1418" s="662" t="s">
        <v>3130</v>
      </c>
      <c r="D1418" s="743" t="s">
        <v>4774</v>
      </c>
      <c r="E1418" s="744" t="s">
        <v>3138</v>
      </c>
      <c r="F1418" s="662" t="s">
        <v>3125</v>
      </c>
      <c r="G1418" s="662" t="s">
        <v>4712</v>
      </c>
      <c r="H1418" s="662" t="s">
        <v>545</v>
      </c>
      <c r="I1418" s="662" t="s">
        <v>4713</v>
      </c>
      <c r="J1418" s="662" t="s">
        <v>4714</v>
      </c>
      <c r="K1418" s="662" t="s">
        <v>4715</v>
      </c>
      <c r="L1418" s="663">
        <v>165.69</v>
      </c>
      <c r="M1418" s="663">
        <v>994.14</v>
      </c>
      <c r="N1418" s="662">
        <v>6</v>
      </c>
      <c r="O1418" s="745">
        <v>2.5</v>
      </c>
      <c r="P1418" s="663">
        <v>994.14</v>
      </c>
      <c r="Q1418" s="678">
        <v>1</v>
      </c>
      <c r="R1418" s="662">
        <v>6</v>
      </c>
      <c r="S1418" s="678">
        <v>1</v>
      </c>
      <c r="T1418" s="745">
        <v>2.5</v>
      </c>
      <c r="U1418" s="701">
        <v>1</v>
      </c>
    </row>
    <row r="1419" spans="1:21" ht="14.4" customHeight="1" x14ac:dyDescent="0.3">
      <c r="A1419" s="661">
        <v>7</v>
      </c>
      <c r="B1419" s="662" t="s">
        <v>2791</v>
      </c>
      <c r="C1419" s="662" t="s">
        <v>3130</v>
      </c>
      <c r="D1419" s="743" t="s">
        <v>4774</v>
      </c>
      <c r="E1419" s="744" t="s">
        <v>3138</v>
      </c>
      <c r="F1419" s="662" t="s">
        <v>3125</v>
      </c>
      <c r="G1419" s="662" t="s">
        <v>3396</v>
      </c>
      <c r="H1419" s="662" t="s">
        <v>545</v>
      </c>
      <c r="I1419" s="662" t="s">
        <v>4594</v>
      </c>
      <c r="J1419" s="662" t="s">
        <v>3153</v>
      </c>
      <c r="K1419" s="662"/>
      <c r="L1419" s="663">
        <v>0</v>
      </c>
      <c r="M1419" s="663">
        <v>0</v>
      </c>
      <c r="N1419" s="662">
        <v>1</v>
      </c>
      <c r="O1419" s="745">
        <v>1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7</v>
      </c>
      <c r="B1420" s="662" t="s">
        <v>2791</v>
      </c>
      <c r="C1420" s="662" t="s">
        <v>3130</v>
      </c>
      <c r="D1420" s="743" t="s">
        <v>4774</v>
      </c>
      <c r="E1420" s="744" t="s">
        <v>3138</v>
      </c>
      <c r="F1420" s="662" t="s">
        <v>3125</v>
      </c>
      <c r="G1420" s="662" t="s">
        <v>3396</v>
      </c>
      <c r="H1420" s="662" t="s">
        <v>545</v>
      </c>
      <c r="I1420" s="662" t="s">
        <v>4595</v>
      </c>
      <c r="J1420" s="662" t="s">
        <v>3153</v>
      </c>
      <c r="K1420" s="662"/>
      <c r="L1420" s="663">
        <v>0</v>
      </c>
      <c r="M1420" s="663">
        <v>0</v>
      </c>
      <c r="N1420" s="662">
        <v>6</v>
      </c>
      <c r="O1420" s="745">
        <v>2</v>
      </c>
      <c r="P1420" s="663">
        <v>0</v>
      </c>
      <c r="Q1420" s="678"/>
      <c r="R1420" s="662">
        <v>6</v>
      </c>
      <c r="S1420" s="678">
        <v>1</v>
      </c>
      <c r="T1420" s="745">
        <v>2</v>
      </c>
      <c r="U1420" s="701">
        <v>1</v>
      </c>
    </row>
    <row r="1421" spans="1:21" ht="14.4" customHeight="1" x14ac:dyDescent="0.3">
      <c r="A1421" s="661">
        <v>7</v>
      </c>
      <c r="B1421" s="662" t="s">
        <v>2791</v>
      </c>
      <c r="C1421" s="662" t="s">
        <v>3130</v>
      </c>
      <c r="D1421" s="743" t="s">
        <v>4774</v>
      </c>
      <c r="E1421" s="744" t="s">
        <v>3138</v>
      </c>
      <c r="F1421" s="662" t="s">
        <v>3125</v>
      </c>
      <c r="G1421" s="662" t="s">
        <v>3396</v>
      </c>
      <c r="H1421" s="662" t="s">
        <v>545</v>
      </c>
      <c r="I1421" s="662" t="s">
        <v>4598</v>
      </c>
      <c r="J1421" s="662" t="s">
        <v>3153</v>
      </c>
      <c r="K1421" s="662"/>
      <c r="L1421" s="663">
        <v>0</v>
      </c>
      <c r="M1421" s="663">
        <v>0</v>
      </c>
      <c r="N1421" s="662">
        <v>3</v>
      </c>
      <c r="O1421" s="745">
        <v>1</v>
      </c>
      <c r="P1421" s="663">
        <v>0</v>
      </c>
      <c r="Q1421" s="678"/>
      <c r="R1421" s="662">
        <v>3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7</v>
      </c>
      <c r="B1422" s="662" t="s">
        <v>2791</v>
      </c>
      <c r="C1422" s="662" t="s">
        <v>3130</v>
      </c>
      <c r="D1422" s="743" t="s">
        <v>4774</v>
      </c>
      <c r="E1422" s="744" t="s">
        <v>3138</v>
      </c>
      <c r="F1422" s="662" t="s">
        <v>3125</v>
      </c>
      <c r="G1422" s="662" t="s">
        <v>3464</v>
      </c>
      <c r="H1422" s="662" t="s">
        <v>545</v>
      </c>
      <c r="I1422" s="662" t="s">
        <v>2368</v>
      </c>
      <c r="J1422" s="662" t="s">
        <v>2327</v>
      </c>
      <c r="K1422" s="662" t="s">
        <v>3669</v>
      </c>
      <c r="L1422" s="663">
        <v>64.36</v>
      </c>
      <c r="M1422" s="663">
        <v>64.36</v>
      </c>
      <c r="N1422" s="662">
        <v>1</v>
      </c>
      <c r="O1422" s="745">
        <v>0.5</v>
      </c>
      <c r="P1422" s="663">
        <v>64.36</v>
      </c>
      <c r="Q1422" s="678">
        <v>1</v>
      </c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7</v>
      </c>
      <c r="B1423" s="662" t="s">
        <v>2791</v>
      </c>
      <c r="C1423" s="662" t="s">
        <v>3130</v>
      </c>
      <c r="D1423" s="743" t="s">
        <v>4774</v>
      </c>
      <c r="E1423" s="744" t="s">
        <v>3138</v>
      </c>
      <c r="F1423" s="662" t="s">
        <v>3125</v>
      </c>
      <c r="G1423" s="662" t="s">
        <v>3969</v>
      </c>
      <c r="H1423" s="662" t="s">
        <v>545</v>
      </c>
      <c r="I1423" s="662" t="s">
        <v>1022</v>
      </c>
      <c r="J1423" s="662" t="s">
        <v>1023</v>
      </c>
      <c r="K1423" s="662" t="s">
        <v>4089</v>
      </c>
      <c r="L1423" s="663">
        <v>0</v>
      </c>
      <c r="M1423" s="663">
        <v>0</v>
      </c>
      <c r="N1423" s="662">
        <v>4</v>
      </c>
      <c r="O1423" s="745">
        <v>1</v>
      </c>
      <c r="P1423" s="663">
        <v>0</v>
      </c>
      <c r="Q1423" s="678"/>
      <c r="R1423" s="662">
        <v>4</v>
      </c>
      <c r="S1423" s="678">
        <v>1</v>
      </c>
      <c r="T1423" s="745">
        <v>1</v>
      </c>
      <c r="U1423" s="701">
        <v>1</v>
      </c>
    </row>
    <row r="1424" spans="1:21" ht="14.4" customHeight="1" x14ac:dyDescent="0.3">
      <c r="A1424" s="661">
        <v>7</v>
      </c>
      <c r="B1424" s="662" t="s">
        <v>2791</v>
      </c>
      <c r="C1424" s="662" t="s">
        <v>3130</v>
      </c>
      <c r="D1424" s="743" t="s">
        <v>4774</v>
      </c>
      <c r="E1424" s="744" t="s">
        <v>3138</v>
      </c>
      <c r="F1424" s="662" t="s">
        <v>3125</v>
      </c>
      <c r="G1424" s="662" t="s">
        <v>3969</v>
      </c>
      <c r="H1424" s="662" t="s">
        <v>545</v>
      </c>
      <c r="I1424" s="662" t="s">
        <v>1799</v>
      </c>
      <c r="J1424" s="662" t="s">
        <v>1023</v>
      </c>
      <c r="K1424" s="662" t="s">
        <v>3970</v>
      </c>
      <c r="L1424" s="663">
        <v>0</v>
      </c>
      <c r="M1424" s="663">
        <v>0</v>
      </c>
      <c r="N1424" s="662">
        <v>6</v>
      </c>
      <c r="O1424" s="745">
        <v>3.5</v>
      </c>
      <c r="P1424" s="663">
        <v>0</v>
      </c>
      <c r="Q1424" s="678"/>
      <c r="R1424" s="662">
        <v>1</v>
      </c>
      <c r="S1424" s="678">
        <v>0.16666666666666666</v>
      </c>
      <c r="T1424" s="745">
        <v>0.5</v>
      </c>
      <c r="U1424" s="701">
        <v>0.14285714285714285</v>
      </c>
    </row>
    <row r="1425" spans="1:21" ht="14.4" customHeight="1" x14ac:dyDescent="0.3">
      <c r="A1425" s="661">
        <v>7</v>
      </c>
      <c r="B1425" s="662" t="s">
        <v>2791</v>
      </c>
      <c r="C1425" s="662" t="s">
        <v>3130</v>
      </c>
      <c r="D1425" s="743" t="s">
        <v>4774</v>
      </c>
      <c r="E1425" s="744" t="s">
        <v>3138</v>
      </c>
      <c r="F1425" s="662" t="s">
        <v>3125</v>
      </c>
      <c r="G1425" s="662" t="s">
        <v>4098</v>
      </c>
      <c r="H1425" s="662" t="s">
        <v>545</v>
      </c>
      <c r="I1425" s="662" t="s">
        <v>4099</v>
      </c>
      <c r="J1425" s="662" t="s">
        <v>4100</v>
      </c>
      <c r="K1425" s="662" t="s">
        <v>4101</v>
      </c>
      <c r="L1425" s="663">
        <v>105.08</v>
      </c>
      <c r="M1425" s="663">
        <v>525.4</v>
      </c>
      <c r="N1425" s="662">
        <v>5</v>
      </c>
      <c r="O1425" s="745">
        <v>1.5</v>
      </c>
      <c r="P1425" s="663">
        <v>525.4</v>
      </c>
      <c r="Q1425" s="678">
        <v>1</v>
      </c>
      <c r="R1425" s="662">
        <v>5</v>
      </c>
      <c r="S1425" s="678">
        <v>1</v>
      </c>
      <c r="T1425" s="745">
        <v>1.5</v>
      </c>
      <c r="U1425" s="701">
        <v>1</v>
      </c>
    </row>
    <row r="1426" spans="1:21" ht="14.4" customHeight="1" x14ac:dyDescent="0.3">
      <c r="A1426" s="661">
        <v>7</v>
      </c>
      <c r="B1426" s="662" t="s">
        <v>2791</v>
      </c>
      <c r="C1426" s="662" t="s">
        <v>3130</v>
      </c>
      <c r="D1426" s="743" t="s">
        <v>4774</v>
      </c>
      <c r="E1426" s="744" t="s">
        <v>3138</v>
      </c>
      <c r="F1426" s="662" t="s">
        <v>3125</v>
      </c>
      <c r="G1426" s="662" t="s">
        <v>4098</v>
      </c>
      <c r="H1426" s="662" t="s">
        <v>545</v>
      </c>
      <c r="I1426" s="662" t="s">
        <v>4102</v>
      </c>
      <c r="J1426" s="662" t="s">
        <v>4103</v>
      </c>
      <c r="K1426" s="662" t="s">
        <v>4104</v>
      </c>
      <c r="L1426" s="663">
        <v>70.05</v>
      </c>
      <c r="M1426" s="663">
        <v>140.1</v>
      </c>
      <c r="N1426" s="662">
        <v>2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7</v>
      </c>
      <c r="B1427" s="662" t="s">
        <v>2791</v>
      </c>
      <c r="C1427" s="662" t="s">
        <v>3130</v>
      </c>
      <c r="D1427" s="743" t="s">
        <v>4774</v>
      </c>
      <c r="E1427" s="744" t="s">
        <v>3138</v>
      </c>
      <c r="F1427" s="662" t="s">
        <v>3125</v>
      </c>
      <c r="G1427" s="662" t="s">
        <v>4716</v>
      </c>
      <c r="H1427" s="662" t="s">
        <v>545</v>
      </c>
      <c r="I1427" s="662" t="s">
        <v>4717</v>
      </c>
      <c r="J1427" s="662" t="s">
        <v>4718</v>
      </c>
      <c r="K1427" s="662" t="s">
        <v>4719</v>
      </c>
      <c r="L1427" s="663">
        <v>91.19</v>
      </c>
      <c r="M1427" s="663">
        <v>91.19</v>
      </c>
      <c r="N1427" s="662">
        <v>1</v>
      </c>
      <c r="O1427" s="745">
        <v>1</v>
      </c>
      <c r="P1427" s="663">
        <v>91.19</v>
      </c>
      <c r="Q1427" s="678">
        <v>1</v>
      </c>
      <c r="R1427" s="662">
        <v>1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7</v>
      </c>
      <c r="B1428" s="662" t="s">
        <v>2791</v>
      </c>
      <c r="C1428" s="662" t="s">
        <v>3130</v>
      </c>
      <c r="D1428" s="743" t="s">
        <v>4774</v>
      </c>
      <c r="E1428" s="744" t="s">
        <v>3138</v>
      </c>
      <c r="F1428" s="662" t="s">
        <v>3125</v>
      </c>
      <c r="G1428" s="662" t="s">
        <v>3898</v>
      </c>
      <c r="H1428" s="662" t="s">
        <v>545</v>
      </c>
      <c r="I1428" s="662" t="s">
        <v>812</v>
      </c>
      <c r="J1428" s="662" t="s">
        <v>1700</v>
      </c>
      <c r="K1428" s="662" t="s">
        <v>4108</v>
      </c>
      <c r="L1428" s="663">
        <v>23.61</v>
      </c>
      <c r="M1428" s="663">
        <v>377.76</v>
      </c>
      <c r="N1428" s="662">
        <v>16</v>
      </c>
      <c r="O1428" s="745">
        <v>6</v>
      </c>
      <c r="P1428" s="663">
        <v>354.15</v>
      </c>
      <c r="Q1428" s="678">
        <v>0.9375</v>
      </c>
      <c r="R1428" s="662">
        <v>15</v>
      </c>
      <c r="S1428" s="678">
        <v>0.9375</v>
      </c>
      <c r="T1428" s="745">
        <v>5.5</v>
      </c>
      <c r="U1428" s="701">
        <v>0.91666666666666663</v>
      </c>
    </row>
    <row r="1429" spans="1:21" ht="14.4" customHeight="1" x14ac:dyDescent="0.3">
      <c r="A1429" s="661">
        <v>7</v>
      </c>
      <c r="B1429" s="662" t="s">
        <v>2791</v>
      </c>
      <c r="C1429" s="662" t="s">
        <v>3130</v>
      </c>
      <c r="D1429" s="743" t="s">
        <v>4774</v>
      </c>
      <c r="E1429" s="744" t="s">
        <v>3138</v>
      </c>
      <c r="F1429" s="662" t="s">
        <v>3125</v>
      </c>
      <c r="G1429" s="662" t="s">
        <v>3898</v>
      </c>
      <c r="H1429" s="662" t="s">
        <v>545</v>
      </c>
      <c r="I1429" s="662" t="s">
        <v>3899</v>
      </c>
      <c r="J1429" s="662" t="s">
        <v>1700</v>
      </c>
      <c r="K1429" s="662" t="s">
        <v>3433</v>
      </c>
      <c r="L1429" s="663">
        <v>37.369999999999997</v>
      </c>
      <c r="M1429" s="663">
        <v>411.06999999999994</v>
      </c>
      <c r="N1429" s="662">
        <v>11</v>
      </c>
      <c r="O1429" s="745">
        <v>3.5</v>
      </c>
      <c r="P1429" s="663">
        <v>261.58999999999997</v>
      </c>
      <c r="Q1429" s="678">
        <v>0.63636363636363635</v>
      </c>
      <c r="R1429" s="662">
        <v>7</v>
      </c>
      <c r="S1429" s="678">
        <v>0.63636363636363635</v>
      </c>
      <c r="T1429" s="745">
        <v>2</v>
      </c>
      <c r="U1429" s="701">
        <v>0.5714285714285714</v>
      </c>
    </row>
    <row r="1430" spans="1:21" ht="14.4" customHeight="1" x14ac:dyDescent="0.3">
      <c r="A1430" s="661">
        <v>7</v>
      </c>
      <c r="B1430" s="662" t="s">
        <v>2791</v>
      </c>
      <c r="C1430" s="662" t="s">
        <v>3130</v>
      </c>
      <c r="D1430" s="743" t="s">
        <v>4774</v>
      </c>
      <c r="E1430" s="744" t="s">
        <v>3138</v>
      </c>
      <c r="F1430" s="662" t="s">
        <v>3125</v>
      </c>
      <c r="G1430" s="662" t="s">
        <v>3898</v>
      </c>
      <c r="H1430" s="662" t="s">
        <v>545</v>
      </c>
      <c r="I1430" s="662" t="s">
        <v>4504</v>
      </c>
      <c r="J1430" s="662" t="s">
        <v>1700</v>
      </c>
      <c r="K1430" s="662" t="s">
        <v>4505</v>
      </c>
      <c r="L1430" s="663">
        <v>0</v>
      </c>
      <c r="M1430" s="663">
        <v>0</v>
      </c>
      <c r="N1430" s="662">
        <v>4</v>
      </c>
      <c r="O1430" s="745">
        <v>1.5</v>
      </c>
      <c r="P1430" s="663">
        <v>0</v>
      </c>
      <c r="Q1430" s="678"/>
      <c r="R1430" s="662">
        <v>4</v>
      </c>
      <c r="S1430" s="678">
        <v>1</v>
      </c>
      <c r="T1430" s="745">
        <v>1.5</v>
      </c>
      <c r="U1430" s="701">
        <v>1</v>
      </c>
    </row>
    <row r="1431" spans="1:21" ht="14.4" customHeight="1" x14ac:dyDescent="0.3">
      <c r="A1431" s="661">
        <v>7</v>
      </c>
      <c r="B1431" s="662" t="s">
        <v>2791</v>
      </c>
      <c r="C1431" s="662" t="s">
        <v>3130</v>
      </c>
      <c r="D1431" s="743" t="s">
        <v>4774</v>
      </c>
      <c r="E1431" s="744" t="s">
        <v>3138</v>
      </c>
      <c r="F1431" s="662" t="s">
        <v>3125</v>
      </c>
      <c r="G1431" s="662" t="s">
        <v>3898</v>
      </c>
      <c r="H1431" s="662" t="s">
        <v>545</v>
      </c>
      <c r="I1431" s="662" t="s">
        <v>4109</v>
      </c>
      <c r="J1431" s="662" t="s">
        <v>1700</v>
      </c>
      <c r="K1431" s="662" t="s">
        <v>4110</v>
      </c>
      <c r="L1431" s="663">
        <v>15.57</v>
      </c>
      <c r="M1431" s="663">
        <v>46.71</v>
      </c>
      <c r="N1431" s="662">
        <v>3</v>
      </c>
      <c r="O1431" s="745">
        <v>1</v>
      </c>
      <c r="P1431" s="663">
        <v>46.71</v>
      </c>
      <c r="Q1431" s="678">
        <v>1</v>
      </c>
      <c r="R1431" s="662">
        <v>3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7</v>
      </c>
      <c r="B1432" s="662" t="s">
        <v>2791</v>
      </c>
      <c r="C1432" s="662" t="s">
        <v>3130</v>
      </c>
      <c r="D1432" s="743" t="s">
        <v>4774</v>
      </c>
      <c r="E1432" s="744" t="s">
        <v>3138</v>
      </c>
      <c r="F1432" s="662" t="s">
        <v>3125</v>
      </c>
      <c r="G1432" s="662" t="s">
        <v>3796</v>
      </c>
      <c r="H1432" s="662" t="s">
        <v>545</v>
      </c>
      <c r="I1432" s="662" t="s">
        <v>3900</v>
      </c>
      <c r="J1432" s="662" t="s">
        <v>3901</v>
      </c>
      <c r="K1432" s="662" t="s">
        <v>3902</v>
      </c>
      <c r="L1432" s="663">
        <v>65.36</v>
      </c>
      <c r="M1432" s="663">
        <v>261.44</v>
      </c>
      <c r="N1432" s="662">
        <v>4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7</v>
      </c>
      <c r="B1433" s="662" t="s">
        <v>2791</v>
      </c>
      <c r="C1433" s="662" t="s">
        <v>3130</v>
      </c>
      <c r="D1433" s="743" t="s">
        <v>4774</v>
      </c>
      <c r="E1433" s="744" t="s">
        <v>3138</v>
      </c>
      <c r="F1433" s="662" t="s">
        <v>3125</v>
      </c>
      <c r="G1433" s="662" t="s">
        <v>3796</v>
      </c>
      <c r="H1433" s="662" t="s">
        <v>545</v>
      </c>
      <c r="I1433" s="662" t="s">
        <v>4720</v>
      </c>
      <c r="J1433" s="662" t="s">
        <v>3901</v>
      </c>
      <c r="K1433" s="662" t="s">
        <v>4721</v>
      </c>
      <c r="L1433" s="663">
        <v>21.79</v>
      </c>
      <c r="M1433" s="663">
        <v>21.79</v>
      </c>
      <c r="N1433" s="662">
        <v>1</v>
      </c>
      <c r="O1433" s="745">
        <v>0.5</v>
      </c>
      <c r="P1433" s="663">
        <v>21.79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7</v>
      </c>
      <c r="B1434" s="662" t="s">
        <v>2791</v>
      </c>
      <c r="C1434" s="662" t="s">
        <v>3130</v>
      </c>
      <c r="D1434" s="743" t="s">
        <v>4774</v>
      </c>
      <c r="E1434" s="744" t="s">
        <v>3138</v>
      </c>
      <c r="F1434" s="662" t="s">
        <v>3125</v>
      </c>
      <c r="G1434" s="662" t="s">
        <v>4722</v>
      </c>
      <c r="H1434" s="662" t="s">
        <v>545</v>
      </c>
      <c r="I1434" s="662" t="s">
        <v>4723</v>
      </c>
      <c r="J1434" s="662" t="s">
        <v>4724</v>
      </c>
      <c r="K1434" s="662" t="s">
        <v>4725</v>
      </c>
      <c r="L1434" s="663">
        <v>0</v>
      </c>
      <c r="M1434" s="663">
        <v>0</v>
      </c>
      <c r="N1434" s="662">
        <v>1</v>
      </c>
      <c r="O1434" s="745">
        <v>0.5</v>
      </c>
      <c r="P1434" s="663">
        <v>0</v>
      </c>
      <c r="Q1434" s="678"/>
      <c r="R1434" s="662">
        <v>1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7</v>
      </c>
      <c r="B1435" s="662" t="s">
        <v>2791</v>
      </c>
      <c r="C1435" s="662" t="s">
        <v>3130</v>
      </c>
      <c r="D1435" s="743" t="s">
        <v>4774</v>
      </c>
      <c r="E1435" s="744" t="s">
        <v>3138</v>
      </c>
      <c r="F1435" s="662" t="s">
        <v>3125</v>
      </c>
      <c r="G1435" s="662" t="s">
        <v>3185</v>
      </c>
      <c r="H1435" s="662" t="s">
        <v>545</v>
      </c>
      <c r="I1435" s="662" t="s">
        <v>4669</v>
      </c>
      <c r="J1435" s="662" t="s">
        <v>3187</v>
      </c>
      <c r="K1435" s="662" t="s">
        <v>4670</v>
      </c>
      <c r="L1435" s="663">
        <v>0</v>
      </c>
      <c r="M1435" s="663">
        <v>0</v>
      </c>
      <c r="N1435" s="662">
        <v>3</v>
      </c>
      <c r="O1435" s="745">
        <v>2</v>
      </c>
      <c r="P1435" s="663">
        <v>0</v>
      </c>
      <c r="Q1435" s="678"/>
      <c r="R1435" s="662">
        <v>3</v>
      </c>
      <c r="S1435" s="678">
        <v>1</v>
      </c>
      <c r="T1435" s="745">
        <v>2</v>
      </c>
      <c r="U1435" s="701">
        <v>1</v>
      </c>
    </row>
    <row r="1436" spans="1:21" ht="14.4" customHeight="1" x14ac:dyDescent="0.3">
      <c r="A1436" s="661">
        <v>7</v>
      </c>
      <c r="B1436" s="662" t="s">
        <v>2791</v>
      </c>
      <c r="C1436" s="662" t="s">
        <v>3130</v>
      </c>
      <c r="D1436" s="743" t="s">
        <v>4774</v>
      </c>
      <c r="E1436" s="744" t="s">
        <v>3138</v>
      </c>
      <c r="F1436" s="662" t="s">
        <v>3125</v>
      </c>
      <c r="G1436" s="662" t="s">
        <v>4115</v>
      </c>
      <c r="H1436" s="662" t="s">
        <v>545</v>
      </c>
      <c r="I1436" s="662" t="s">
        <v>4116</v>
      </c>
      <c r="J1436" s="662" t="s">
        <v>4117</v>
      </c>
      <c r="K1436" s="662" t="s">
        <v>4118</v>
      </c>
      <c r="L1436" s="663">
        <v>1567.35</v>
      </c>
      <c r="M1436" s="663">
        <v>1567.35</v>
      </c>
      <c r="N1436" s="662">
        <v>1</v>
      </c>
      <c r="O1436" s="745">
        <v>0.5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7</v>
      </c>
      <c r="B1437" s="662" t="s">
        <v>2791</v>
      </c>
      <c r="C1437" s="662" t="s">
        <v>3130</v>
      </c>
      <c r="D1437" s="743" t="s">
        <v>4774</v>
      </c>
      <c r="E1437" s="744" t="s">
        <v>3138</v>
      </c>
      <c r="F1437" s="662" t="s">
        <v>3125</v>
      </c>
      <c r="G1437" s="662" t="s">
        <v>4121</v>
      </c>
      <c r="H1437" s="662" t="s">
        <v>545</v>
      </c>
      <c r="I1437" s="662" t="s">
        <v>4122</v>
      </c>
      <c r="J1437" s="662" t="s">
        <v>4123</v>
      </c>
      <c r="K1437" s="662" t="s">
        <v>4124</v>
      </c>
      <c r="L1437" s="663">
        <v>64.56</v>
      </c>
      <c r="M1437" s="663">
        <v>129.12</v>
      </c>
      <c r="N1437" s="662">
        <v>2</v>
      </c>
      <c r="O1437" s="745">
        <v>1</v>
      </c>
      <c r="P1437" s="663">
        <v>129.12</v>
      </c>
      <c r="Q1437" s="678">
        <v>1</v>
      </c>
      <c r="R1437" s="662">
        <v>2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7</v>
      </c>
      <c r="B1438" s="662" t="s">
        <v>2791</v>
      </c>
      <c r="C1438" s="662" t="s">
        <v>3130</v>
      </c>
      <c r="D1438" s="743" t="s">
        <v>4774</v>
      </c>
      <c r="E1438" s="744" t="s">
        <v>3138</v>
      </c>
      <c r="F1438" s="662" t="s">
        <v>3125</v>
      </c>
      <c r="G1438" s="662" t="s">
        <v>4121</v>
      </c>
      <c r="H1438" s="662" t="s">
        <v>545</v>
      </c>
      <c r="I1438" s="662" t="s">
        <v>4122</v>
      </c>
      <c r="J1438" s="662" t="s">
        <v>4123</v>
      </c>
      <c r="K1438" s="662" t="s">
        <v>4124</v>
      </c>
      <c r="L1438" s="663">
        <v>48.72</v>
      </c>
      <c r="M1438" s="663">
        <v>292.32</v>
      </c>
      <c r="N1438" s="662">
        <v>6</v>
      </c>
      <c r="O1438" s="745">
        <v>2.5</v>
      </c>
      <c r="P1438" s="663">
        <v>194.88</v>
      </c>
      <c r="Q1438" s="678">
        <v>0.66666666666666663</v>
      </c>
      <c r="R1438" s="662">
        <v>4</v>
      </c>
      <c r="S1438" s="678">
        <v>0.66666666666666663</v>
      </c>
      <c r="T1438" s="745">
        <v>2</v>
      </c>
      <c r="U1438" s="701">
        <v>0.8</v>
      </c>
    </row>
    <row r="1439" spans="1:21" ht="14.4" customHeight="1" x14ac:dyDescent="0.3">
      <c r="A1439" s="661">
        <v>7</v>
      </c>
      <c r="B1439" s="662" t="s">
        <v>2791</v>
      </c>
      <c r="C1439" s="662" t="s">
        <v>3130</v>
      </c>
      <c r="D1439" s="743" t="s">
        <v>4774</v>
      </c>
      <c r="E1439" s="744" t="s">
        <v>3138</v>
      </c>
      <c r="F1439" s="662" t="s">
        <v>3125</v>
      </c>
      <c r="G1439" s="662" t="s">
        <v>4121</v>
      </c>
      <c r="H1439" s="662" t="s">
        <v>545</v>
      </c>
      <c r="I1439" s="662" t="s">
        <v>4609</v>
      </c>
      <c r="J1439" s="662" t="s">
        <v>4123</v>
      </c>
      <c r="K1439" s="662" t="s">
        <v>4610</v>
      </c>
      <c r="L1439" s="663">
        <v>81.2</v>
      </c>
      <c r="M1439" s="663">
        <v>324.8</v>
      </c>
      <c r="N1439" s="662">
        <v>4</v>
      </c>
      <c r="O1439" s="745">
        <v>2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7</v>
      </c>
      <c r="B1440" s="662" t="s">
        <v>2791</v>
      </c>
      <c r="C1440" s="662" t="s">
        <v>3130</v>
      </c>
      <c r="D1440" s="743" t="s">
        <v>4774</v>
      </c>
      <c r="E1440" s="744" t="s">
        <v>3138</v>
      </c>
      <c r="F1440" s="662" t="s">
        <v>3125</v>
      </c>
      <c r="G1440" s="662" t="s">
        <v>4121</v>
      </c>
      <c r="H1440" s="662" t="s">
        <v>545</v>
      </c>
      <c r="I1440" s="662" t="s">
        <v>4609</v>
      </c>
      <c r="J1440" s="662" t="s">
        <v>4123</v>
      </c>
      <c r="K1440" s="662" t="s">
        <v>4610</v>
      </c>
      <c r="L1440" s="663">
        <v>107.6</v>
      </c>
      <c r="M1440" s="663">
        <v>215.2</v>
      </c>
      <c r="N1440" s="662">
        <v>2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7</v>
      </c>
      <c r="B1441" s="662" t="s">
        <v>2791</v>
      </c>
      <c r="C1441" s="662" t="s">
        <v>3130</v>
      </c>
      <c r="D1441" s="743" t="s">
        <v>4774</v>
      </c>
      <c r="E1441" s="744" t="s">
        <v>3138</v>
      </c>
      <c r="F1441" s="662" t="s">
        <v>3125</v>
      </c>
      <c r="G1441" s="662" t="s">
        <v>4726</v>
      </c>
      <c r="H1441" s="662" t="s">
        <v>545</v>
      </c>
      <c r="I1441" s="662" t="s">
        <v>4727</v>
      </c>
      <c r="J1441" s="662" t="s">
        <v>4728</v>
      </c>
      <c r="K1441" s="662" t="s">
        <v>4729</v>
      </c>
      <c r="L1441" s="663">
        <v>140.72</v>
      </c>
      <c r="M1441" s="663">
        <v>281.44</v>
      </c>
      <c r="N1441" s="662">
        <v>2</v>
      </c>
      <c r="O1441" s="745">
        <v>2</v>
      </c>
      <c r="P1441" s="663">
        <v>281.44</v>
      </c>
      <c r="Q1441" s="678">
        <v>1</v>
      </c>
      <c r="R1441" s="662">
        <v>2</v>
      </c>
      <c r="S1441" s="678">
        <v>1</v>
      </c>
      <c r="T1441" s="745">
        <v>2</v>
      </c>
      <c r="U1441" s="701">
        <v>1</v>
      </c>
    </row>
    <row r="1442" spans="1:21" ht="14.4" customHeight="1" x14ac:dyDescent="0.3">
      <c r="A1442" s="661">
        <v>7</v>
      </c>
      <c r="B1442" s="662" t="s">
        <v>2791</v>
      </c>
      <c r="C1442" s="662" t="s">
        <v>3130</v>
      </c>
      <c r="D1442" s="743" t="s">
        <v>4774</v>
      </c>
      <c r="E1442" s="744" t="s">
        <v>3138</v>
      </c>
      <c r="F1442" s="662" t="s">
        <v>3125</v>
      </c>
      <c r="G1442" s="662" t="s">
        <v>3903</v>
      </c>
      <c r="H1442" s="662" t="s">
        <v>545</v>
      </c>
      <c r="I1442" s="662" t="s">
        <v>3904</v>
      </c>
      <c r="J1442" s="662" t="s">
        <v>3905</v>
      </c>
      <c r="K1442" s="662" t="s">
        <v>2917</v>
      </c>
      <c r="L1442" s="663">
        <v>38.56</v>
      </c>
      <c r="M1442" s="663">
        <v>231.36</v>
      </c>
      <c r="N1442" s="662">
        <v>6</v>
      </c>
      <c r="O1442" s="745">
        <v>1</v>
      </c>
      <c r="P1442" s="663">
        <v>231.36</v>
      </c>
      <c r="Q1442" s="678">
        <v>1</v>
      </c>
      <c r="R1442" s="662">
        <v>6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7</v>
      </c>
      <c r="B1443" s="662" t="s">
        <v>2791</v>
      </c>
      <c r="C1443" s="662" t="s">
        <v>3130</v>
      </c>
      <c r="D1443" s="743" t="s">
        <v>4774</v>
      </c>
      <c r="E1443" s="744" t="s">
        <v>3138</v>
      </c>
      <c r="F1443" s="662" t="s">
        <v>3125</v>
      </c>
      <c r="G1443" s="662" t="s">
        <v>3906</v>
      </c>
      <c r="H1443" s="662" t="s">
        <v>635</v>
      </c>
      <c r="I1443" s="662" t="s">
        <v>3907</v>
      </c>
      <c r="J1443" s="662" t="s">
        <v>3908</v>
      </c>
      <c r="K1443" s="662" t="s">
        <v>3909</v>
      </c>
      <c r="L1443" s="663">
        <v>96.84</v>
      </c>
      <c r="M1443" s="663">
        <v>290.52</v>
      </c>
      <c r="N1443" s="662">
        <v>3</v>
      </c>
      <c r="O1443" s="745">
        <v>0.5</v>
      </c>
      <c r="P1443" s="663">
        <v>290.52</v>
      </c>
      <c r="Q1443" s="678">
        <v>1</v>
      </c>
      <c r="R1443" s="662">
        <v>3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7</v>
      </c>
      <c r="B1444" s="662" t="s">
        <v>2791</v>
      </c>
      <c r="C1444" s="662" t="s">
        <v>3130</v>
      </c>
      <c r="D1444" s="743" t="s">
        <v>4774</v>
      </c>
      <c r="E1444" s="744" t="s">
        <v>3138</v>
      </c>
      <c r="F1444" s="662" t="s">
        <v>3125</v>
      </c>
      <c r="G1444" s="662" t="s">
        <v>3906</v>
      </c>
      <c r="H1444" s="662" t="s">
        <v>635</v>
      </c>
      <c r="I1444" s="662" t="s">
        <v>3907</v>
      </c>
      <c r="J1444" s="662" t="s">
        <v>3908</v>
      </c>
      <c r="K1444" s="662" t="s">
        <v>3909</v>
      </c>
      <c r="L1444" s="663">
        <v>73.069999999999993</v>
      </c>
      <c r="M1444" s="663">
        <v>949.90999999999985</v>
      </c>
      <c r="N1444" s="662">
        <v>13</v>
      </c>
      <c r="O1444" s="745">
        <v>5</v>
      </c>
      <c r="P1444" s="663">
        <v>657.62999999999988</v>
      </c>
      <c r="Q1444" s="678">
        <v>0.69230769230769229</v>
      </c>
      <c r="R1444" s="662">
        <v>9</v>
      </c>
      <c r="S1444" s="678">
        <v>0.69230769230769229</v>
      </c>
      <c r="T1444" s="745">
        <v>3.5</v>
      </c>
      <c r="U1444" s="701">
        <v>0.7</v>
      </c>
    </row>
    <row r="1445" spans="1:21" ht="14.4" customHeight="1" x14ac:dyDescent="0.3">
      <c r="A1445" s="661">
        <v>7</v>
      </c>
      <c r="B1445" s="662" t="s">
        <v>2791</v>
      </c>
      <c r="C1445" s="662" t="s">
        <v>3130</v>
      </c>
      <c r="D1445" s="743" t="s">
        <v>4774</v>
      </c>
      <c r="E1445" s="744" t="s">
        <v>3138</v>
      </c>
      <c r="F1445" s="662" t="s">
        <v>3125</v>
      </c>
      <c r="G1445" s="662" t="s">
        <v>3906</v>
      </c>
      <c r="H1445" s="662" t="s">
        <v>635</v>
      </c>
      <c r="I1445" s="662" t="s">
        <v>3910</v>
      </c>
      <c r="J1445" s="662" t="s">
        <v>3908</v>
      </c>
      <c r="K1445" s="662" t="s">
        <v>3911</v>
      </c>
      <c r="L1445" s="663">
        <v>193.68</v>
      </c>
      <c r="M1445" s="663">
        <v>193.68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7</v>
      </c>
      <c r="B1446" s="662" t="s">
        <v>2791</v>
      </c>
      <c r="C1446" s="662" t="s">
        <v>3130</v>
      </c>
      <c r="D1446" s="743" t="s">
        <v>4774</v>
      </c>
      <c r="E1446" s="744" t="s">
        <v>3138</v>
      </c>
      <c r="F1446" s="662" t="s">
        <v>3125</v>
      </c>
      <c r="G1446" s="662" t="s">
        <v>3906</v>
      </c>
      <c r="H1446" s="662" t="s">
        <v>635</v>
      </c>
      <c r="I1446" s="662" t="s">
        <v>3910</v>
      </c>
      <c r="J1446" s="662" t="s">
        <v>3908</v>
      </c>
      <c r="K1446" s="662" t="s">
        <v>3911</v>
      </c>
      <c r="L1446" s="663">
        <v>146.15</v>
      </c>
      <c r="M1446" s="663">
        <v>3069.1500000000005</v>
      </c>
      <c r="N1446" s="662">
        <v>21</v>
      </c>
      <c r="O1446" s="745">
        <v>12</v>
      </c>
      <c r="P1446" s="663">
        <v>2192.2500000000005</v>
      </c>
      <c r="Q1446" s="678">
        <v>0.7142857142857143</v>
      </c>
      <c r="R1446" s="662">
        <v>15</v>
      </c>
      <c r="S1446" s="678">
        <v>0.7142857142857143</v>
      </c>
      <c r="T1446" s="745">
        <v>7.5</v>
      </c>
      <c r="U1446" s="701">
        <v>0.625</v>
      </c>
    </row>
    <row r="1447" spans="1:21" ht="14.4" customHeight="1" x14ac:dyDescent="0.3">
      <c r="A1447" s="661">
        <v>7</v>
      </c>
      <c r="B1447" s="662" t="s">
        <v>2791</v>
      </c>
      <c r="C1447" s="662" t="s">
        <v>3130</v>
      </c>
      <c r="D1447" s="743" t="s">
        <v>4774</v>
      </c>
      <c r="E1447" s="744" t="s">
        <v>3138</v>
      </c>
      <c r="F1447" s="662" t="s">
        <v>3125</v>
      </c>
      <c r="G1447" s="662" t="s">
        <v>3506</v>
      </c>
      <c r="H1447" s="662" t="s">
        <v>545</v>
      </c>
      <c r="I1447" s="662" t="s">
        <v>4426</v>
      </c>
      <c r="J1447" s="662" t="s">
        <v>1889</v>
      </c>
      <c r="K1447" s="662" t="s">
        <v>3508</v>
      </c>
      <c r="L1447" s="663">
        <v>27.5</v>
      </c>
      <c r="M1447" s="663">
        <v>220</v>
      </c>
      <c r="N1447" s="662">
        <v>8</v>
      </c>
      <c r="O1447" s="745">
        <v>3</v>
      </c>
      <c r="P1447" s="663">
        <v>137.5</v>
      </c>
      <c r="Q1447" s="678">
        <v>0.625</v>
      </c>
      <c r="R1447" s="662">
        <v>5</v>
      </c>
      <c r="S1447" s="678">
        <v>0.625</v>
      </c>
      <c r="T1447" s="745">
        <v>2</v>
      </c>
      <c r="U1447" s="701">
        <v>0.66666666666666663</v>
      </c>
    </row>
    <row r="1448" spans="1:21" ht="14.4" customHeight="1" x14ac:dyDescent="0.3">
      <c r="A1448" s="661">
        <v>7</v>
      </c>
      <c r="B1448" s="662" t="s">
        <v>2791</v>
      </c>
      <c r="C1448" s="662" t="s">
        <v>3130</v>
      </c>
      <c r="D1448" s="743" t="s">
        <v>4774</v>
      </c>
      <c r="E1448" s="744" t="s">
        <v>3138</v>
      </c>
      <c r="F1448" s="662" t="s">
        <v>3125</v>
      </c>
      <c r="G1448" s="662" t="s">
        <v>3912</v>
      </c>
      <c r="H1448" s="662" t="s">
        <v>545</v>
      </c>
      <c r="I1448" s="662" t="s">
        <v>4332</v>
      </c>
      <c r="J1448" s="662" t="s">
        <v>4134</v>
      </c>
      <c r="K1448" s="662" t="s">
        <v>4333</v>
      </c>
      <c r="L1448" s="663">
        <v>127</v>
      </c>
      <c r="M1448" s="663">
        <v>2286</v>
      </c>
      <c r="N1448" s="662">
        <v>18</v>
      </c>
      <c r="O1448" s="745">
        <v>4</v>
      </c>
      <c r="P1448" s="663">
        <v>2286</v>
      </c>
      <c r="Q1448" s="678">
        <v>1</v>
      </c>
      <c r="R1448" s="662">
        <v>18</v>
      </c>
      <c r="S1448" s="678">
        <v>1</v>
      </c>
      <c r="T1448" s="745">
        <v>4</v>
      </c>
      <c r="U1448" s="701">
        <v>1</v>
      </c>
    </row>
    <row r="1449" spans="1:21" ht="14.4" customHeight="1" x14ac:dyDescent="0.3">
      <c r="A1449" s="661">
        <v>7</v>
      </c>
      <c r="B1449" s="662" t="s">
        <v>2791</v>
      </c>
      <c r="C1449" s="662" t="s">
        <v>3130</v>
      </c>
      <c r="D1449" s="743" t="s">
        <v>4774</v>
      </c>
      <c r="E1449" s="744" t="s">
        <v>3138</v>
      </c>
      <c r="F1449" s="662" t="s">
        <v>3125</v>
      </c>
      <c r="G1449" s="662" t="s">
        <v>3912</v>
      </c>
      <c r="H1449" s="662" t="s">
        <v>545</v>
      </c>
      <c r="I1449" s="662" t="s">
        <v>4133</v>
      </c>
      <c r="J1449" s="662" t="s">
        <v>4134</v>
      </c>
      <c r="K1449" s="662" t="s">
        <v>3735</v>
      </c>
      <c r="L1449" s="663">
        <v>389.92</v>
      </c>
      <c r="M1449" s="663">
        <v>3509.28</v>
      </c>
      <c r="N1449" s="662">
        <v>9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7</v>
      </c>
      <c r="B1450" s="662" t="s">
        <v>2791</v>
      </c>
      <c r="C1450" s="662" t="s">
        <v>3130</v>
      </c>
      <c r="D1450" s="743" t="s">
        <v>4774</v>
      </c>
      <c r="E1450" s="744" t="s">
        <v>3138</v>
      </c>
      <c r="F1450" s="662" t="s">
        <v>3125</v>
      </c>
      <c r="G1450" s="662" t="s">
        <v>3912</v>
      </c>
      <c r="H1450" s="662" t="s">
        <v>545</v>
      </c>
      <c r="I1450" s="662" t="s">
        <v>4135</v>
      </c>
      <c r="J1450" s="662" t="s">
        <v>4134</v>
      </c>
      <c r="K1450" s="662" t="s">
        <v>3437</v>
      </c>
      <c r="L1450" s="663">
        <v>701.65</v>
      </c>
      <c r="M1450" s="663">
        <v>8419.7999999999993</v>
      </c>
      <c r="N1450" s="662">
        <v>12</v>
      </c>
      <c r="O1450" s="745">
        <v>2</v>
      </c>
      <c r="P1450" s="663">
        <v>8419.7999999999993</v>
      </c>
      <c r="Q1450" s="678">
        <v>1</v>
      </c>
      <c r="R1450" s="662">
        <v>12</v>
      </c>
      <c r="S1450" s="678">
        <v>1</v>
      </c>
      <c r="T1450" s="745">
        <v>2</v>
      </c>
      <c r="U1450" s="701">
        <v>1</v>
      </c>
    </row>
    <row r="1451" spans="1:21" ht="14.4" customHeight="1" x14ac:dyDescent="0.3">
      <c r="A1451" s="661">
        <v>7</v>
      </c>
      <c r="B1451" s="662" t="s">
        <v>2791</v>
      </c>
      <c r="C1451" s="662" t="s">
        <v>3130</v>
      </c>
      <c r="D1451" s="743" t="s">
        <v>4774</v>
      </c>
      <c r="E1451" s="744" t="s">
        <v>3138</v>
      </c>
      <c r="F1451" s="662" t="s">
        <v>3125</v>
      </c>
      <c r="G1451" s="662" t="s">
        <v>3912</v>
      </c>
      <c r="H1451" s="662" t="s">
        <v>545</v>
      </c>
      <c r="I1451" s="662" t="s">
        <v>3913</v>
      </c>
      <c r="J1451" s="662" t="s">
        <v>3914</v>
      </c>
      <c r="K1451" s="662" t="s">
        <v>2929</v>
      </c>
      <c r="L1451" s="663">
        <v>208.18</v>
      </c>
      <c r="M1451" s="663">
        <v>5829.04</v>
      </c>
      <c r="N1451" s="662">
        <v>28</v>
      </c>
      <c r="O1451" s="745">
        <v>10.5</v>
      </c>
      <c r="P1451" s="663">
        <v>5829.04</v>
      </c>
      <c r="Q1451" s="678">
        <v>1</v>
      </c>
      <c r="R1451" s="662">
        <v>28</v>
      </c>
      <c r="S1451" s="678">
        <v>1</v>
      </c>
      <c r="T1451" s="745">
        <v>10.5</v>
      </c>
      <c r="U1451" s="701">
        <v>1</v>
      </c>
    </row>
    <row r="1452" spans="1:21" ht="14.4" customHeight="1" x14ac:dyDescent="0.3">
      <c r="A1452" s="661">
        <v>7</v>
      </c>
      <c r="B1452" s="662" t="s">
        <v>2791</v>
      </c>
      <c r="C1452" s="662" t="s">
        <v>3130</v>
      </c>
      <c r="D1452" s="743" t="s">
        <v>4774</v>
      </c>
      <c r="E1452" s="744" t="s">
        <v>3138</v>
      </c>
      <c r="F1452" s="662" t="s">
        <v>3125</v>
      </c>
      <c r="G1452" s="662" t="s">
        <v>3912</v>
      </c>
      <c r="H1452" s="662" t="s">
        <v>545</v>
      </c>
      <c r="I1452" s="662" t="s">
        <v>4508</v>
      </c>
      <c r="J1452" s="662" t="s">
        <v>3914</v>
      </c>
      <c r="K1452" s="662" t="s">
        <v>3116</v>
      </c>
      <c r="L1452" s="663">
        <v>0</v>
      </c>
      <c r="M1452" s="663">
        <v>0</v>
      </c>
      <c r="N1452" s="662">
        <v>1</v>
      </c>
      <c r="O1452" s="745">
        <v>1</v>
      </c>
      <c r="P1452" s="663">
        <v>0</v>
      </c>
      <c r="Q1452" s="678"/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7</v>
      </c>
      <c r="B1453" s="662" t="s">
        <v>2791</v>
      </c>
      <c r="C1453" s="662" t="s">
        <v>3130</v>
      </c>
      <c r="D1453" s="743" t="s">
        <v>4774</v>
      </c>
      <c r="E1453" s="744" t="s">
        <v>3138</v>
      </c>
      <c r="F1453" s="662" t="s">
        <v>3125</v>
      </c>
      <c r="G1453" s="662" t="s">
        <v>3912</v>
      </c>
      <c r="H1453" s="662" t="s">
        <v>545</v>
      </c>
      <c r="I1453" s="662" t="s">
        <v>4136</v>
      </c>
      <c r="J1453" s="662" t="s">
        <v>3914</v>
      </c>
      <c r="K1453" s="662" t="s">
        <v>2948</v>
      </c>
      <c r="L1453" s="663">
        <v>383.18</v>
      </c>
      <c r="M1453" s="663">
        <v>1915.9</v>
      </c>
      <c r="N1453" s="662">
        <v>5</v>
      </c>
      <c r="O1453" s="745">
        <v>1</v>
      </c>
      <c r="P1453" s="663">
        <v>1915.9</v>
      </c>
      <c r="Q1453" s="678">
        <v>1</v>
      </c>
      <c r="R1453" s="662">
        <v>5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7</v>
      </c>
      <c r="B1454" s="662" t="s">
        <v>2791</v>
      </c>
      <c r="C1454" s="662" t="s">
        <v>3130</v>
      </c>
      <c r="D1454" s="743" t="s">
        <v>4774</v>
      </c>
      <c r="E1454" s="744" t="s">
        <v>3138</v>
      </c>
      <c r="F1454" s="662" t="s">
        <v>3125</v>
      </c>
      <c r="G1454" s="662" t="s">
        <v>3912</v>
      </c>
      <c r="H1454" s="662" t="s">
        <v>545</v>
      </c>
      <c r="I1454" s="662" t="s">
        <v>4730</v>
      </c>
      <c r="J1454" s="662" t="s">
        <v>4731</v>
      </c>
      <c r="K1454" s="662" t="s">
        <v>4732</v>
      </c>
      <c r="L1454" s="663">
        <v>127</v>
      </c>
      <c r="M1454" s="663">
        <v>254</v>
      </c>
      <c r="N1454" s="662">
        <v>2</v>
      </c>
      <c r="O1454" s="745">
        <v>1</v>
      </c>
      <c r="P1454" s="663">
        <v>254</v>
      </c>
      <c r="Q1454" s="678">
        <v>1</v>
      </c>
      <c r="R1454" s="662">
        <v>2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7</v>
      </c>
      <c r="B1455" s="662" t="s">
        <v>2791</v>
      </c>
      <c r="C1455" s="662" t="s">
        <v>3130</v>
      </c>
      <c r="D1455" s="743" t="s">
        <v>4774</v>
      </c>
      <c r="E1455" s="744" t="s">
        <v>3138</v>
      </c>
      <c r="F1455" s="662" t="s">
        <v>3125</v>
      </c>
      <c r="G1455" s="662" t="s">
        <v>3912</v>
      </c>
      <c r="H1455" s="662" t="s">
        <v>545</v>
      </c>
      <c r="I1455" s="662" t="s">
        <v>4733</v>
      </c>
      <c r="J1455" s="662" t="s">
        <v>4734</v>
      </c>
      <c r="K1455" s="662" t="s">
        <v>4735</v>
      </c>
      <c r="L1455" s="663">
        <v>233.95</v>
      </c>
      <c r="M1455" s="663">
        <v>1403.6999999999998</v>
      </c>
      <c r="N1455" s="662">
        <v>6</v>
      </c>
      <c r="O1455" s="745">
        <v>2</v>
      </c>
      <c r="P1455" s="663">
        <v>1403.6999999999998</v>
      </c>
      <c r="Q1455" s="678">
        <v>1</v>
      </c>
      <c r="R1455" s="662">
        <v>6</v>
      </c>
      <c r="S1455" s="678">
        <v>1</v>
      </c>
      <c r="T1455" s="745">
        <v>2</v>
      </c>
      <c r="U1455" s="701">
        <v>1</v>
      </c>
    </row>
    <row r="1456" spans="1:21" ht="14.4" customHeight="1" x14ac:dyDescent="0.3">
      <c r="A1456" s="661">
        <v>7</v>
      </c>
      <c r="B1456" s="662" t="s">
        <v>2791</v>
      </c>
      <c r="C1456" s="662" t="s">
        <v>3130</v>
      </c>
      <c r="D1456" s="743" t="s">
        <v>4774</v>
      </c>
      <c r="E1456" s="744" t="s">
        <v>3138</v>
      </c>
      <c r="F1456" s="662" t="s">
        <v>3125</v>
      </c>
      <c r="G1456" s="662" t="s">
        <v>3912</v>
      </c>
      <c r="H1456" s="662" t="s">
        <v>545</v>
      </c>
      <c r="I1456" s="662" t="s">
        <v>4139</v>
      </c>
      <c r="J1456" s="662" t="s">
        <v>3914</v>
      </c>
      <c r="K1456" s="662" t="s">
        <v>3452</v>
      </c>
      <c r="L1456" s="663">
        <v>0</v>
      </c>
      <c r="M1456" s="663">
        <v>0</v>
      </c>
      <c r="N1456" s="662">
        <v>2</v>
      </c>
      <c r="O1456" s="745">
        <v>1</v>
      </c>
      <c r="P1456" s="663">
        <v>0</v>
      </c>
      <c r="Q1456" s="678"/>
      <c r="R1456" s="662">
        <v>2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7</v>
      </c>
      <c r="B1457" s="662" t="s">
        <v>2791</v>
      </c>
      <c r="C1457" s="662" t="s">
        <v>3130</v>
      </c>
      <c r="D1457" s="743" t="s">
        <v>4774</v>
      </c>
      <c r="E1457" s="744" t="s">
        <v>3138</v>
      </c>
      <c r="F1457" s="662" t="s">
        <v>3125</v>
      </c>
      <c r="G1457" s="662" t="s">
        <v>4145</v>
      </c>
      <c r="H1457" s="662" t="s">
        <v>545</v>
      </c>
      <c r="I1457" s="662" t="s">
        <v>4149</v>
      </c>
      <c r="J1457" s="662" t="s">
        <v>4147</v>
      </c>
      <c r="K1457" s="662" t="s">
        <v>4148</v>
      </c>
      <c r="L1457" s="663">
        <v>155.24</v>
      </c>
      <c r="M1457" s="663">
        <v>155.24</v>
      </c>
      <c r="N1457" s="662">
        <v>1</v>
      </c>
      <c r="O1457" s="745">
        <v>0.5</v>
      </c>
      <c r="P1457" s="663">
        <v>155.24</v>
      </c>
      <c r="Q1457" s="678">
        <v>1</v>
      </c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7</v>
      </c>
      <c r="B1458" s="662" t="s">
        <v>2791</v>
      </c>
      <c r="C1458" s="662" t="s">
        <v>3130</v>
      </c>
      <c r="D1458" s="743" t="s">
        <v>4774</v>
      </c>
      <c r="E1458" s="744" t="s">
        <v>3138</v>
      </c>
      <c r="F1458" s="662" t="s">
        <v>3125</v>
      </c>
      <c r="G1458" s="662" t="s">
        <v>3229</v>
      </c>
      <c r="H1458" s="662" t="s">
        <v>635</v>
      </c>
      <c r="I1458" s="662" t="s">
        <v>1988</v>
      </c>
      <c r="J1458" s="662" t="s">
        <v>801</v>
      </c>
      <c r="K1458" s="662" t="s">
        <v>3045</v>
      </c>
      <c r="L1458" s="663">
        <v>36.54</v>
      </c>
      <c r="M1458" s="663">
        <v>365.40000000000003</v>
      </c>
      <c r="N1458" s="662">
        <v>10</v>
      </c>
      <c r="O1458" s="745">
        <v>3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7</v>
      </c>
      <c r="B1459" s="662" t="s">
        <v>2791</v>
      </c>
      <c r="C1459" s="662" t="s">
        <v>3130</v>
      </c>
      <c r="D1459" s="743" t="s">
        <v>4774</v>
      </c>
      <c r="E1459" s="744" t="s">
        <v>3138</v>
      </c>
      <c r="F1459" s="662" t="s">
        <v>3125</v>
      </c>
      <c r="G1459" s="662" t="s">
        <v>3229</v>
      </c>
      <c r="H1459" s="662" t="s">
        <v>545</v>
      </c>
      <c r="I1459" s="662" t="s">
        <v>1722</v>
      </c>
      <c r="J1459" s="662" t="s">
        <v>801</v>
      </c>
      <c r="K1459" s="662" t="s">
        <v>3230</v>
      </c>
      <c r="L1459" s="663">
        <v>48.42</v>
      </c>
      <c r="M1459" s="663">
        <v>48.42</v>
      </c>
      <c r="N1459" s="662">
        <v>1</v>
      </c>
      <c r="O1459" s="745">
        <v>1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7</v>
      </c>
      <c r="B1460" s="662" t="s">
        <v>2791</v>
      </c>
      <c r="C1460" s="662" t="s">
        <v>3130</v>
      </c>
      <c r="D1460" s="743" t="s">
        <v>4774</v>
      </c>
      <c r="E1460" s="744" t="s">
        <v>3138</v>
      </c>
      <c r="F1460" s="662" t="s">
        <v>3125</v>
      </c>
      <c r="G1460" s="662" t="s">
        <v>3229</v>
      </c>
      <c r="H1460" s="662" t="s">
        <v>545</v>
      </c>
      <c r="I1460" s="662" t="s">
        <v>1722</v>
      </c>
      <c r="J1460" s="662" t="s">
        <v>801</v>
      </c>
      <c r="K1460" s="662" t="s">
        <v>3230</v>
      </c>
      <c r="L1460" s="663">
        <v>36.54</v>
      </c>
      <c r="M1460" s="663">
        <v>109.62</v>
      </c>
      <c r="N1460" s="662">
        <v>3</v>
      </c>
      <c r="O1460" s="745">
        <v>3</v>
      </c>
      <c r="P1460" s="663">
        <v>73.08</v>
      </c>
      <c r="Q1460" s="678">
        <v>0.66666666666666663</v>
      </c>
      <c r="R1460" s="662">
        <v>2</v>
      </c>
      <c r="S1460" s="678">
        <v>0.66666666666666663</v>
      </c>
      <c r="T1460" s="745">
        <v>2</v>
      </c>
      <c r="U1460" s="701">
        <v>0.66666666666666663</v>
      </c>
    </row>
    <row r="1461" spans="1:21" ht="14.4" customHeight="1" x14ac:dyDescent="0.3">
      <c r="A1461" s="661">
        <v>7</v>
      </c>
      <c r="B1461" s="662" t="s">
        <v>2791</v>
      </c>
      <c r="C1461" s="662" t="s">
        <v>3130</v>
      </c>
      <c r="D1461" s="743" t="s">
        <v>4774</v>
      </c>
      <c r="E1461" s="744" t="s">
        <v>3138</v>
      </c>
      <c r="F1461" s="662" t="s">
        <v>3125</v>
      </c>
      <c r="G1461" s="662" t="s">
        <v>3229</v>
      </c>
      <c r="H1461" s="662" t="s">
        <v>545</v>
      </c>
      <c r="I1461" s="662" t="s">
        <v>4151</v>
      </c>
      <c r="J1461" s="662" t="s">
        <v>4152</v>
      </c>
      <c r="K1461" s="662" t="s">
        <v>4153</v>
      </c>
      <c r="L1461" s="663">
        <v>36.54</v>
      </c>
      <c r="M1461" s="663">
        <v>73.08</v>
      </c>
      <c r="N1461" s="662">
        <v>2</v>
      </c>
      <c r="O1461" s="745">
        <v>0.5</v>
      </c>
      <c r="P1461" s="663">
        <v>73.08</v>
      </c>
      <c r="Q1461" s="678">
        <v>1</v>
      </c>
      <c r="R1461" s="662">
        <v>2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7</v>
      </c>
      <c r="B1462" s="662" t="s">
        <v>2791</v>
      </c>
      <c r="C1462" s="662" t="s">
        <v>3130</v>
      </c>
      <c r="D1462" s="743" t="s">
        <v>4774</v>
      </c>
      <c r="E1462" s="744" t="s">
        <v>3138</v>
      </c>
      <c r="F1462" s="662" t="s">
        <v>3125</v>
      </c>
      <c r="G1462" s="662" t="s">
        <v>3189</v>
      </c>
      <c r="H1462" s="662" t="s">
        <v>545</v>
      </c>
      <c r="I1462" s="662" t="s">
        <v>3479</v>
      </c>
      <c r="J1462" s="662" t="s">
        <v>820</v>
      </c>
      <c r="K1462" s="662" t="s">
        <v>3191</v>
      </c>
      <c r="L1462" s="663">
        <v>301.2</v>
      </c>
      <c r="M1462" s="663">
        <v>2108.4</v>
      </c>
      <c r="N1462" s="662">
        <v>7</v>
      </c>
      <c r="O1462" s="745">
        <v>4.5</v>
      </c>
      <c r="P1462" s="663">
        <v>2108.4</v>
      </c>
      <c r="Q1462" s="678">
        <v>1</v>
      </c>
      <c r="R1462" s="662">
        <v>7</v>
      </c>
      <c r="S1462" s="678">
        <v>1</v>
      </c>
      <c r="T1462" s="745">
        <v>4.5</v>
      </c>
      <c r="U1462" s="701">
        <v>1</v>
      </c>
    </row>
    <row r="1463" spans="1:21" ht="14.4" customHeight="1" x14ac:dyDescent="0.3">
      <c r="A1463" s="661">
        <v>7</v>
      </c>
      <c r="B1463" s="662" t="s">
        <v>2791</v>
      </c>
      <c r="C1463" s="662" t="s">
        <v>3130</v>
      </c>
      <c r="D1463" s="743" t="s">
        <v>4774</v>
      </c>
      <c r="E1463" s="744" t="s">
        <v>3138</v>
      </c>
      <c r="F1463" s="662" t="s">
        <v>3125</v>
      </c>
      <c r="G1463" s="662" t="s">
        <v>3189</v>
      </c>
      <c r="H1463" s="662" t="s">
        <v>545</v>
      </c>
      <c r="I1463" s="662" t="s">
        <v>4511</v>
      </c>
      <c r="J1463" s="662" t="s">
        <v>4512</v>
      </c>
      <c r="K1463" s="662" t="s">
        <v>4513</v>
      </c>
      <c r="L1463" s="663">
        <v>201.73</v>
      </c>
      <c r="M1463" s="663">
        <v>201.73</v>
      </c>
      <c r="N1463" s="662">
        <v>1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7</v>
      </c>
      <c r="B1464" s="662" t="s">
        <v>2791</v>
      </c>
      <c r="C1464" s="662" t="s">
        <v>3130</v>
      </c>
      <c r="D1464" s="743" t="s">
        <v>4774</v>
      </c>
      <c r="E1464" s="744" t="s">
        <v>3138</v>
      </c>
      <c r="F1464" s="662" t="s">
        <v>3125</v>
      </c>
      <c r="G1464" s="662" t="s">
        <v>3189</v>
      </c>
      <c r="H1464" s="662" t="s">
        <v>545</v>
      </c>
      <c r="I1464" s="662" t="s">
        <v>3355</v>
      </c>
      <c r="J1464" s="662" t="s">
        <v>3289</v>
      </c>
      <c r="K1464" s="662" t="s">
        <v>3356</v>
      </c>
      <c r="L1464" s="663">
        <v>205.84</v>
      </c>
      <c r="M1464" s="663">
        <v>411.68</v>
      </c>
      <c r="N1464" s="662">
        <v>2</v>
      </c>
      <c r="O1464" s="745">
        <v>0.5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7</v>
      </c>
      <c r="B1465" s="662" t="s">
        <v>2791</v>
      </c>
      <c r="C1465" s="662" t="s">
        <v>3130</v>
      </c>
      <c r="D1465" s="743" t="s">
        <v>4774</v>
      </c>
      <c r="E1465" s="744" t="s">
        <v>3138</v>
      </c>
      <c r="F1465" s="662" t="s">
        <v>3125</v>
      </c>
      <c r="G1465" s="662" t="s">
        <v>3189</v>
      </c>
      <c r="H1465" s="662" t="s">
        <v>545</v>
      </c>
      <c r="I1465" s="662" t="s">
        <v>3382</v>
      </c>
      <c r="J1465" s="662" t="s">
        <v>3383</v>
      </c>
      <c r="K1465" s="662" t="s">
        <v>3384</v>
      </c>
      <c r="L1465" s="663">
        <v>0</v>
      </c>
      <c r="M1465" s="663">
        <v>0</v>
      </c>
      <c r="N1465" s="662">
        <v>1</v>
      </c>
      <c r="O1465" s="745">
        <v>0.5</v>
      </c>
      <c r="P1465" s="663">
        <v>0</v>
      </c>
      <c r="Q1465" s="678"/>
      <c r="R1465" s="662">
        <v>1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7</v>
      </c>
      <c r="B1466" s="662" t="s">
        <v>2791</v>
      </c>
      <c r="C1466" s="662" t="s">
        <v>3130</v>
      </c>
      <c r="D1466" s="743" t="s">
        <v>4774</v>
      </c>
      <c r="E1466" s="744" t="s">
        <v>3138</v>
      </c>
      <c r="F1466" s="662" t="s">
        <v>3125</v>
      </c>
      <c r="G1466" s="662" t="s">
        <v>3189</v>
      </c>
      <c r="H1466" s="662" t="s">
        <v>545</v>
      </c>
      <c r="I1466" s="662" t="s">
        <v>3410</v>
      </c>
      <c r="J1466" s="662" t="s">
        <v>820</v>
      </c>
      <c r="K1466" s="662" t="s">
        <v>3411</v>
      </c>
      <c r="L1466" s="663">
        <v>57.64</v>
      </c>
      <c r="M1466" s="663">
        <v>749.31999999999994</v>
      </c>
      <c r="N1466" s="662">
        <v>13</v>
      </c>
      <c r="O1466" s="745">
        <v>5</v>
      </c>
      <c r="P1466" s="663">
        <v>634.04</v>
      </c>
      <c r="Q1466" s="678">
        <v>0.84615384615384615</v>
      </c>
      <c r="R1466" s="662">
        <v>11</v>
      </c>
      <c r="S1466" s="678">
        <v>0.84615384615384615</v>
      </c>
      <c r="T1466" s="745">
        <v>3.5</v>
      </c>
      <c r="U1466" s="701">
        <v>0.7</v>
      </c>
    </row>
    <row r="1467" spans="1:21" ht="14.4" customHeight="1" x14ac:dyDescent="0.3">
      <c r="A1467" s="661">
        <v>7</v>
      </c>
      <c r="B1467" s="662" t="s">
        <v>2791</v>
      </c>
      <c r="C1467" s="662" t="s">
        <v>3130</v>
      </c>
      <c r="D1467" s="743" t="s">
        <v>4774</v>
      </c>
      <c r="E1467" s="744" t="s">
        <v>3138</v>
      </c>
      <c r="F1467" s="662" t="s">
        <v>3125</v>
      </c>
      <c r="G1467" s="662" t="s">
        <v>3189</v>
      </c>
      <c r="H1467" s="662" t="s">
        <v>545</v>
      </c>
      <c r="I1467" s="662" t="s">
        <v>3190</v>
      </c>
      <c r="J1467" s="662" t="s">
        <v>820</v>
      </c>
      <c r="K1467" s="662" t="s">
        <v>3191</v>
      </c>
      <c r="L1467" s="663">
        <v>185.26</v>
      </c>
      <c r="M1467" s="663">
        <v>2408.38</v>
      </c>
      <c r="N1467" s="662">
        <v>13</v>
      </c>
      <c r="O1467" s="745">
        <v>4.5</v>
      </c>
      <c r="P1467" s="663">
        <v>2408.38</v>
      </c>
      <c r="Q1467" s="678">
        <v>1</v>
      </c>
      <c r="R1467" s="662">
        <v>13</v>
      </c>
      <c r="S1467" s="678">
        <v>1</v>
      </c>
      <c r="T1467" s="745">
        <v>4.5</v>
      </c>
      <c r="U1467" s="701">
        <v>1</v>
      </c>
    </row>
    <row r="1468" spans="1:21" ht="14.4" customHeight="1" x14ac:dyDescent="0.3">
      <c r="A1468" s="661">
        <v>7</v>
      </c>
      <c r="B1468" s="662" t="s">
        <v>2791</v>
      </c>
      <c r="C1468" s="662" t="s">
        <v>3130</v>
      </c>
      <c r="D1468" s="743" t="s">
        <v>4774</v>
      </c>
      <c r="E1468" s="744" t="s">
        <v>3138</v>
      </c>
      <c r="F1468" s="662" t="s">
        <v>3125</v>
      </c>
      <c r="G1468" s="662" t="s">
        <v>3189</v>
      </c>
      <c r="H1468" s="662" t="s">
        <v>545</v>
      </c>
      <c r="I1468" s="662" t="s">
        <v>4514</v>
      </c>
      <c r="J1468" s="662" t="s">
        <v>4515</v>
      </c>
      <c r="K1468" s="662" t="s">
        <v>3356</v>
      </c>
      <c r="L1468" s="663">
        <v>0</v>
      </c>
      <c r="M1468" s="663">
        <v>0</v>
      </c>
      <c r="N1468" s="662">
        <v>1</v>
      </c>
      <c r="O1468" s="745">
        <v>0.5</v>
      </c>
      <c r="P1468" s="663">
        <v>0</v>
      </c>
      <c r="Q1468" s="678"/>
      <c r="R1468" s="662">
        <v>1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7</v>
      </c>
      <c r="B1469" s="662" t="s">
        <v>2791</v>
      </c>
      <c r="C1469" s="662" t="s">
        <v>3130</v>
      </c>
      <c r="D1469" s="743" t="s">
        <v>4774</v>
      </c>
      <c r="E1469" s="744" t="s">
        <v>3138</v>
      </c>
      <c r="F1469" s="662" t="s">
        <v>3125</v>
      </c>
      <c r="G1469" s="662" t="s">
        <v>4154</v>
      </c>
      <c r="H1469" s="662" t="s">
        <v>545</v>
      </c>
      <c r="I1469" s="662" t="s">
        <v>1739</v>
      </c>
      <c r="J1469" s="662" t="s">
        <v>4431</v>
      </c>
      <c r="K1469" s="662" t="s">
        <v>4432</v>
      </c>
      <c r="L1469" s="663">
        <v>334.27</v>
      </c>
      <c r="M1469" s="663">
        <v>1002.81</v>
      </c>
      <c r="N1469" s="662">
        <v>3</v>
      </c>
      <c r="O1469" s="745">
        <v>0.5</v>
      </c>
      <c r="P1469" s="663">
        <v>1002.81</v>
      </c>
      <c r="Q1469" s="678">
        <v>1</v>
      </c>
      <c r="R1469" s="662">
        <v>3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7</v>
      </c>
      <c r="B1470" s="662" t="s">
        <v>2791</v>
      </c>
      <c r="C1470" s="662" t="s">
        <v>3130</v>
      </c>
      <c r="D1470" s="743" t="s">
        <v>4774</v>
      </c>
      <c r="E1470" s="744" t="s">
        <v>3138</v>
      </c>
      <c r="F1470" s="662" t="s">
        <v>3125</v>
      </c>
      <c r="G1470" s="662" t="s">
        <v>4154</v>
      </c>
      <c r="H1470" s="662" t="s">
        <v>545</v>
      </c>
      <c r="I1470" s="662" t="s">
        <v>4736</v>
      </c>
      <c r="J1470" s="662" t="s">
        <v>4431</v>
      </c>
      <c r="K1470" s="662" t="s">
        <v>4737</v>
      </c>
      <c r="L1470" s="663">
        <v>668.54</v>
      </c>
      <c r="M1470" s="663">
        <v>4011.24</v>
      </c>
      <c r="N1470" s="662">
        <v>6</v>
      </c>
      <c r="O1470" s="745">
        <v>2</v>
      </c>
      <c r="P1470" s="663">
        <v>4011.24</v>
      </c>
      <c r="Q1470" s="678">
        <v>1</v>
      </c>
      <c r="R1470" s="662">
        <v>6</v>
      </c>
      <c r="S1470" s="678">
        <v>1</v>
      </c>
      <c r="T1470" s="745">
        <v>2</v>
      </c>
      <c r="U1470" s="701">
        <v>1</v>
      </c>
    </row>
    <row r="1471" spans="1:21" ht="14.4" customHeight="1" x14ac:dyDescent="0.3">
      <c r="A1471" s="661">
        <v>7</v>
      </c>
      <c r="B1471" s="662" t="s">
        <v>2791</v>
      </c>
      <c r="C1471" s="662" t="s">
        <v>3130</v>
      </c>
      <c r="D1471" s="743" t="s">
        <v>4774</v>
      </c>
      <c r="E1471" s="744" t="s">
        <v>3138</v>
      </c>
      <c r="F1471" s="662" t="s">
        <v>3125</v>
      </c>
      <c r="G1471" s="662" t="s">
        <v>3915</v>
      </c>
      <c r="H1471" s="662" t="s">
        <v>545</v>
      </c>
      <c r="I1471" s="662" t="s">
        <v>4156</v>
      </c>
      <c r="J1471" s="662" t="s">
        <v>3995</v>
      </c>
      <c r="K1471" s="662" t="s">
        <v>4157</v>
      </c>
      <c r="L1471" s="663">
        <v>1677.3</v>
      </c>
      <c r="M1471" s="663">
        <v>10063.799999999999</v>
      </c>
      <c r="N1471" s="662">
        <v>6</v>
      </c>
      <c r="O1471" s="745">
        <v>2</v>
      </c>
      <c r="P1471" s="663">
        <v>10063.799999999999</v>
      </c>
      <c r="Q1471" s="678">
        <v>1</v>
      </c>
      <c r="R1471" s="662">
        <v>6</v>
      </c>
      <c r="S1471" s="678">
        <v>1</v>
      </c>
      <c r="T1471" s="745">
        <v>2</v>
      </c>
      <c r="U1471" s="701">
        <v>1</v>
      </c>
    </row>
    <row r="1472" spans="1:21" ht="14.4" customHeight="1" x14ac:dyDescent="0.3">
      <c r="A1472" s="661">
        <v>7</v>
      </c>
      <c r="B1472" s="662" t="s">
        <v>2791</v>
      </c>
      <c r="C1472" s="662" t="s">
        <v>3130</v>
      </c>
      <c r="D1472" s="743" t="s">
        <v>4774</v>
      </c>
      <c r="E1472" s="744" t="s">
        <v>3138</v>
      </c>
      <c r="F1472" s="662" t="s">
        <v>3125</v>
      </c>
      <c r="G1472" s="662" t="s">
        <v>3915</v>
      </c>
      <c r="H1472" s="662" t="s">
        <v>545</v>
      </c>
      <c r="I1472" s="662" t="s">
        <v>3994</v>
      </c>
      <c r="J1472" s="662" t="s">
        <v>3995</v>
      </c>
      <c r="K1472" s="662" t="s">
        <v>3996</v>
      </c>
      <c r="L1472" s="663">
        <v>3354.59</v>
      </c>
      <c r="M1472" s="663">
        <v>244885.06999999995</v>
      </c>
      <c r="N1472" s="662">
        <v>73</v>
      </c>
      <c r="O1472" s="745">
        <v>17</v>
      </c>
      <c r="P1472" s="663">
        <v>231466.70999999996</v>
      </c>
      <c r="Q1472" s="678">
        <v>0.9452054794520548</v>
      </c>
      <c r="R1472" s="662">
        <v>69</v>
      </c>
      <c r="S1472" s="678">
        <v>0.9452054794520548</v>
      </c>
      <c r="T1472" s="745">
        <v>16</v>
      </c>
      <c r="U1472" s="701">
        <v>0.94117647058823528</v>
      </c>
    </row>
    <row r="1473" spans="1:21" ht="14.4" customHeight="1" x14ac:dyDescent="0.3">
      <c r="A1473" s="661">
        <v>7</v>
      </c>
      <c r="B1473" s="662" t="s">
        <v>2791</v>
      </c>
      <c r="C1473" s="662" t="s">
        <v>3130</v>
      </c>
      <c r="D1473" s="743" t="s">
        <v>4774</v>
      </c>
      <c r="E1473" s="744" t="s">
        <v>3138</v>
      </c>
      <c r="F1473" s="662" t="s">
        <v>3125</v>
      </c>
      <c r="G1473" s="662" t="s">
        <v>3915</v>
      </c>
      <c r="H1473" s="662" t="s">
        <v>545</v>
      </c>
      <c r="I1473" s="662" t="s">
        <v>4158</v>
      </c>
      <c r="J1473" s="662" t="s">
        <v>3995</v>
      </c>
      <c r="K1473" s="662" t="s">
        <v>4159</v>
      </c>
      <c r="L1473" s="663">
        <v>454.27</v>
      </c>
      <c r="M1473" s="663">
        <v>19987.88</v>
      </c>
      <c r="N1473" s="662">
        <v>44</v>
      </c>
      <c r="O1473" s="745">
        <v>8</v>
      </c>
      <c r="P1473" s="663">
        <v>18625.07</v>
      </c>
      <c r="Q1473" s="678">
        <v>0.93181818181818177</v>
      </c>
      <c r="R1473" s="662">
        <v>41</v>
      </c>
      <c r="S1473" s="678">
        <v>0.93181818181818177</v>
      </c>
      <c r="T1473" s="745">
        <v>7</v>
      </c>
      <c r="U1473" s="701">
        <v>0.875</v>
      </c>
    </row>
    <row r="1474" spans="1:21" ht="14.4" customHeight="1" x14ac:dyDescent="0.3">
      <c r="A1474" s="661">
        <v>7</v>
      </c>
      <c r="B1474" s="662" t="s">
        <v>2791</v>
      </c>
      <c r="C1474" s="662" t="s">
        <v>3130</v>
      </c>
      <c r="D1474" s="743" t="s">
        <v>4774</v>
      </c>
      <c r="E1474" s="744" t="s">
        <v>3138</v>
      </c>
      <c r="F1474" s="662" t="s">
        <v>3125</v>
      </c>
      <c r="G1474" s="662" t="s">
        <v>3915</v>
      </c>
      <c r="H1474" s="662" t="s">
        <v>545</v>
      </c>
      <c r="I1474" s="662" t="s">
        <v>4160</v>
      </c>
      <c r="J1474" s="662" t="s">
        <v>3995</v>
      </c>
      <c r="K1474" s="662" t="s">
        <v>3920</v>
      </c>
      <c r="L1474" s="663">
        <v>908.53</v>
      </c>
      <c r="M1474" s="663">
        <v>57237.389999999985</v>
      </c>
      <c r="N1474" s="662">
        <v>63</v>
      </c>
      <c r="O1474" s="745">
        <v>18</v>
      </c>
      <c r="P1474" s="663">
        <v>54511.799999999988</v>
      </c>
      <c r="Q1474" s="678">
        <v>0.95238095238095244</v>
      </c>
      <c r="R1474" s="662">
        <v>60</v>
      </c>
      <c r="S1474" s="678">
        <v>0.95238095238095233</v>
      </c>
      <c r="T1474" s="745">
        <v>17</v>
      </c>
      <c r="U1474" s="701">
        <v>0.94444444444444442</v>
      </c>
    </row>
    <row r="1475" spans="1:21" ht="14.4" customHeight="1" x14ac:dyDescent="0.3">
      <c r="A1475" s="661">
        <v>7</v>
      </c>
      <c r="B1475" s="662" t="s">
        <v>2791</v>
      </c>
      <c r="C1475" s="662" t="s">
        <v>3130</v>
      </c>
      <c r="D1475" s="743" t="s">
        <v>4774</v>
      </c>
      <c r="E1475" s="744" t="s">
        <v>3138</v>
      </c>
      <c r="F1475" s="662" t="s">
        <v>3125</v>
      </c>
      <c r="G1475" s="662" t="s">
        <v>3915</v>
      </c>
      <c r="H1475" s="662" t="s">
        <v>545</v>
      </c>
      <c r="I1475" s="662" t="s">
        <v>4161</v>
      </c>
      <c r="J1475" s="662" t="s">
        <v>3995</v>
      </c>
      <c r="K1475" s="662" t="s">
        <v>3923</v>
      </c>
      <c r="L1475" s="663">
        <v>291.85000000000002</v>
      </c>
      <c r="M1475" s="663">
        <v>2334.7999999999997</v>
      </c>
      <c r="N1475" s="662">
        <v>8</v>
      </c>
      <c r="O1475" s="745">
        <v>5</v>
      </c>
      <c r="P1475" s="663">
        <v>2042.9499999999998</v>
      </c>
      <c r="Q1475" s="678">
        <v>0.875</v>
      </c>
      <c r="R1475" s="662">
        <v>7</v>
      </c>
      <c r="S1475" s="678">
        <v>0.875</v>
      </c>
      <c r="T1475" s="745">
        <v>4</v>
      </c>
      <c r="U1475" s="701">
        <v>0.8</v>
      </c>
    </row>
    <row r="1476" spans="1:21" ht="14.4" customHeight="1" x14ac:dyDescent="0.3">
      <c r="A1476" s="661">
        <v>7</v>
      </c>
      <c r="B1476" s="662" t="s">
        <v>2791</v>
      </c>
      <c r="C1476" s="662" t="s">
        <v>3130</v>
      </c>
      <c r="D1476" s="743" t="s">
        <v>4774</v>
      </c>
      <c r="E1476" s="744" t="s">
        <v>3138</v>
      </c>
      <c r="F1476" s="662" t="s">
        <v>3125</v>
      </c>
      <c r="G1476" s="662" t="s">
        <v>3915</v>
      </c>
      <c r="H1476" s="662" t="s">
        <v>545</v>
      </c>
      <c r="I1476" s="662" t="s">
        <v>4162</v>
      </c>
      <c r="J1476" s="662" t="s">
        <v>3995</v>
      </c>
      <c r="K1476" s="662" t="s">
        <v>4163</v>
      </c>
      <c r="L1476" s="663">
        <v>583.70000000000005</v>
      </c>
      <c r="M1476" s="663">
        <v>14592.500000000004</v>
      </c>
      <c r="N1476" s="662">
        <v>25</v>
      </c>
      <c r="O1476" s="745">
        <v>12</v>
      </c>
      <c r="P1476" s="663">
        <v>14592.500000000004</v>
      </c>
      <c r="Q1476" s="678">
        <v>1</v>
      </c>
      <c r="R1476" s="662">
        <v>25</v>
      </c>
      <c r="S1476" s="678">
        <v>1</v>
      </c>
      <c r="T1476" s="745">
        <v>12</v>
      </c>
      <c r="U1476" s="701">
        <v>1</v>
      </c>
    </row>
    <row r="1477" spans="1:21" ht="14.4" customHeight="1" x14ac:dyDescent="0.3">
      <c r="A1477" s="661">
        <v>7</v>
      </c>
      <c r="B1477" s="662" t="s">
        <v>2791</v>
      </c>
      <c r="C1477" s="662" t="s">
        <v>3130</v>
      </c>
      <c r="D1477" s="743" t="s">
        <v>4774</v>
      </c>
      <c r="E1477" s="744" t="s">
        <v>3138</v>
      </c>
      <c r="F1477" s="662" t="s">
        <v>3125</v>
      </c>
      <c r="G1477" s="662" t="s">
        <v>3915</v>
      </c>
      <c r="H1477" s="662" t="s">
        <v>545</v>
      </c>
      <c r="I1477" s="662" t="s">
        <v>4164</v>
      </c>
      <c r="J1477" s="662" t="s">
        <v>3995</v>
      </c>
      <c r="K1477" s="662" t="s">
        <v>4165</v>
      </c>
      <c r="L1477" s="663">
        <v>0</v>
      </c>
      <c r="M1477" s="663">
        <v>0</v>
      </c>
      <c r="N1477" s="662">
        <v>12</v>
      </c>
      <c r="O1477" s="745">
        <v>3</v>
      </c>
      <c r="P1477" s="663">
        <v>0</v>
      </c>
      <c r="Q1477" s="678"/>
      <c r="R1477" s="662">
        <v>12</v>
      </c>
      <c r="S1477" s="678">
        <v>1</v>
      </c>
      <c r="T1477" s="745">
        <v>3</v>
      </c>
      <c r="U1477" s="701">
        <v>1</v>
      </c>
    </row>
    <row r="1478" spans="1:21" ht="14.4" customHeight="1" x14ac:dyDescent="0.3">
      <c r="A1478" s="661">
        <v>7</v>
      </c>
      <c r="B1478" s="662" t="s">
        <v>2791</v>
      </c>
      <c r="C1478" s="662" t="s">
        <v>3130</v>
      </c>
      <c r="D1478" s="743" t="s">
        <v>4774</v>
      </c>
      <c r="E1478" s="744" t="s">
        <v>3138</v>
      </c>
      <c r="F1478" s="662" t="s">
        <v>3125</v>
      </c>
      <c r="G1478" s="662" t="s">
        <v>3915</v>
      </c>
      <c r="H1478" s="662" t="s">
        <v>545</v>
      </c>
      <c r="I1478" s="662" t="s">
        <v>4164</v>
      </c>
      <c r="J1478" s="662" t="s">
        <v>3995</v>
      </c>
      <c r="K1478" s="662" t="s">
        <v>4165</v>
      </c>
      <c r="L1478" s="663">
        <v>838.65</v>
      </c>
      <c r="M1478" s="663">
        <v>18450.3</v>
      </c>
      <c r="N1478" s="662">
        <v>22</v>
      </c>
      <c r="O1478" s="745">
        <v>4</v>
      </c>
      <c r="P1478" s="663">
        <v>18450.3</v>
      </c>
      <c r="Q1478" s="678">
        <v>1</v>
      </c>
      <c r="R1478" s="662">
        <v>22</v>
      </c>
      <c r="S1478" s="678">
        <v>1</v>
      </c>
      <c r="T1478" s="745">
        <v>4</v>
      </c>
      <c r="U1478" s="701">
        <v>1</v>
      </c>
    </row>
    <row r="1479" spans="1:21" ht="14.4" customHeight="1" x14ac:dyDescent="0.3">
      <c r="A1479" s="661">
        <v>7</v>
      </c>
      <c r="B1479" s="662" t="s">
        <v>2791</v>
      </c>
      <c r="C1479" s="662" t="s">
        <v>3130</v>
      </c>
      <c r="D1479" s="743" t="s">
        <v>4774</v>
      </c>
      <c r="E1479" s="744" t="s">
        <v>3138</v>
      </c>
      <c r="F1479" s="662" t="s">
        <v>3125</v>
      </c>
      <c r="G1479" s="662" t="s">
        <v>3915</v>
      </c>
      <c r="H1479" s="662" t="s">
        <v>545</v>
      </c>
      <c r="I1479" s="662" t="s">
        <v>4166</v>
      </c>
      <c r="J1479" s="662" t="s">
        <v>3995</v>
      </c>
      <c r="K1479" s="662" t="s">
        <v>3918</v>
      </c>
      <c r="L1479" s="663">
        <v>1677.3</v>
      </c>
      <c r="M1479" s="663">
        <v>179471.10000000003</v>
      </c>
      <c r="N1479" s="662">
        <v>107</v>
      </c>
      <c r="O1479" s="745">
        <v>33</v>
      </c>
      <c r="P1479" s="663">
        <v>157666.20000000004</v>
      </c>
      <c r="Q1479" s="678">
        <v>0.87850467289719636</v>
      </c>
      <c r="R1479" s="662">
        <v>94</v>
      </c>
      <c r="S1479" s="678">
        <v>0.87850467289719625</v>
      </c>
      <c r="T1479" s="745">
        <v>28</v>
      </c>
      <c r="U1479" s="701">
        <v>0.84848484848484851</v>
      </c>
    </row>
    <row r="1480" spans="1:21" ht="14.4" customHeight="1" x14ac:dyDescent="0.3">
      <c r="A1480" s="661">
        <v>7</v>
      </c>
      <c r="B1480" s="662" t="s">
        <v>2791</v>
      </c>
      <c r="C1480" s="662" t="s">
        <v>3130</v>
      </c>
      <c r="D1480" s="743" t="s">
        <v>4774</v>
      </c>
      <c r="E1480" s="744" t="s">
        <v>3138</v>
      </c>
      <c r="F1480" s="662" t="s">
        <v>3125</v>
      </c>
      <c r="G1480" s="662" t="s">
        <v>3915</v>
      </c>
      <c r="H1480" s="662" t="s">
        <v>545</v>
      </c>
      <c r="I1480" s="662" t="s">
        <v>3916</v>
      </c>
      <c r="J1480" s="662" t="s">
        <v>3917</v>
      </c>
      <c r="K1480" s="662" t="s">
        <v>3918</v>
      </c>
      <c r="L1480" s="663">
        <v>1677.3</v>
      </c>
      <c r="M1480" s="663">
        <v>23482.2</v>
      </c>
      <c r="N1480" s="662">
        <v>14</v>
      </c>
      <c r="O1480" s="745">
        <v>5</v>
      </c>
      <c r="P1480" s="663">
        <v>23482.2</v>
      </c>
      <c r="Q1480" s="678">
        <v>1</v>
      </c>
      <c r="R1480" s="662">
        <v>14</v>
      </c>
      <c r="S1480" s="678">
        <v>1</v>
      </c>
      <c r="T1480" s="745">
        <v>5</v>
      </c>
      <c r="U1480" s="701">
        <v>1</v>
      </c>
    </row>
    <row r="1481" spans="1:21" ht="14.4" customHeight="1" x14ac:dyDescent="0.3">
      <c r="A1481" s="661">
        <v>7</v>
      </c>
      <c r="B1481" s="662" t="s">
        <v>2791</v>
      </c>
      <c r="C1481" s="662" t="s">
        <v>3130</v>
      </c>
      <c r="D1481" s="743" t="s">
        <v>4774</v>
      </c>
      <c r="E1481" s="744" t="s">
        <v>3138</v>
      </c>
      <c r="F1481" s="662" t="s">
        <v>3125</v>
      </c>
      <c r="G1481" s="662" t="s">
        <v>3915</v>
      </c>
      <c r="H1481" s="662" t="s">
        <v>545</v>
      </c>
      <c r="I1481" s="662" t="s">
        <v>3919</v>
      </c>
      <c r="J1481" s="662" t="s">
        <v>3917</v>
      </c>
      <c r="K1481" s="662" t="s">
        <v>3920</v>
      </c>
      <c r="L1481" s="663">
        <v>908.53</v>
      </c>
      <c r="M1481" s="663">
        <v>37249.729999999996</v>
      </c>
      <c r="N1481" s="662">
        <v>41</v>
      </c>
      <c r="O1481" s="745">
        <v>15</v>
      </c>
      <c r="P1481" s="663">
        <v>25438.84</v>
      </c>
      <c r="Q1481" s="678">
        <v>0.68292682926829273</v>
      </c>
      <c r="R1481" s="662">
        <v>28</v>
      </c>
      <c r="S1481" s="678">
        <v>0.68292682926829273</v>
      </c>
      <c r="T1481" s="745">
        <v>11</v>
      </c>
      <c r="U1481" s="701">
        <v>0.73333333333333328</v>
      </c>
    </row>
    <row r="1482" spans="1:21" ht="14.4" customHeight="1" x14ac:dyDescent="0.3">
      <c r="A1482" s="661">
        <v>7</v>
      </c>
      <c r="B1482" s="662" t="s">
        <v>2791</v>
      </c>
      <c r="C1482" s="662" t="s">
        <v>3130</v>
      </c>
      <c r="D1482" s="743" t="s">
        <v>4774</v>
      </c>
      <c r="E1482" s="744" t="s">
        <v>3138</v>
      </c>
      <c r="F1482" s="662" t="s">
        <v>3125</v>
      </c>
      <c r="G1482" s="662" t="s">
        <v>3915</v>
      </c>
      <c r="H1482" s="662" t="s">
        <v>545</v>
      </c>
      <c r="I1482" s="662" t="s">
        <v>3997</v>
      </c>
      <c r="J1482" s="662" t="s">
        <v>3922</v>
      </c>
      <c r="K1482" s="662" t="s">
        <v>3998</v>
      </c>
      <c r="L1482" s="663">
        <v>0</v>
      </c>
      <c r="M1482" s="663">
        <v>0</v>
      </c>
      <c r="N1482" s="662">
        <v>16</v>
      </c>
      <c r="O1482" s="745">
        <v>7</v>
      </c>
      <c r="P1482" s="663">
        <v>0</v>
      </c>
      <c r="Q1482" s="678"/>
      <c r="R1482" s="662">
        <v>16</v>
      </c>
      <c r="S1482" s="678">
        <v>1</v>
      </c>
      <c r="T1482" s="745">
        <v>7</v>
      </c>
      <c r="U1482" s="701">
        <v>1</v>
      </c>
    </row>
    <row r="1483" spans="1:21" ht="14.4" customHeight="1" x14ac:dyDescent="0.3">
      <c r="A1483" s="661">
        <v>7</v>
      </c>
      <c r="B1483" s="662" t="s">
        <v>2791</v>
      </c>
      <c r="C1483" s="662" t="s">
        <v>3130</v>
      </c>
      <c r="D1483" s="743" t="s">
        <v>4774</v>
      </c>
      <c r="E1483" s="744" t="s">
        <v>3138</v>
      </c>
      <c r="F1483" s="662" t="s">
        <v>3125</v>
      </c>
      <c r="G1483" s="662" t="s">
        <v>3915</v>
      </c>
      <c r="H1483" s="662" t="s">
        <v>545</v>
      </c>
      <c r="I1483" s="662" t="s">
        <v>4438</v>
      </c>
      <c r="J1483" s="662" t="s">
        <v>3922</v>
      </c>
      <c r="K1483" s="662" t="s">
        <v>3996</v>
      </c>
      <c r="L1483" s="663">
        <v>3354.59</v>
      </c>
      <c r="M1483" s="663">
        <v>63737.210000000006</v>
      </c>
      <c r="N1483" s="662">
        <v>19</v>
      </c>
      <c r="O1483" s="745">
        <v>5</v>
      </c>
      <c r="P1483" s="663">
        <v>53673.440000000002</v>
      </c>
      <c r="Q1483" s="678">
        <v>0.84210526315789469</v>
      </c>
      <c r="R1483" s="662">
        <v>16</v>
      </c>
      <c r="S1483" s="678">
        <v>0.84210526315789469</v>
      </c>
      <c r="T1483" s="745">
        <v>4</v>
      </c>
      <c r="U1483" s="701">
        <v>0.8</v>
      </c>
    </row>
    <row r="1484" spans="1:21" ht="14.4" customHeight="1" x14ac:dyDescent="0.3">
      <c r="A1484" s="661">
        <v>7</v>
      </c>
      <c r="B1484" s="662" t="s">
        <v>2791</v>
      </c>
      <c r="C1484" s="662" t="s">
        <v>3130</v>
      </c>
      <c r="D1484" s="743" t="s">
        <v>4774</v>
      </c>
      <c r="E1484" s="744" t="s">
        <v>3138</v>
      </c>
      <c r="F1484" s="662" t="s">
        <v>3125</v>
      </c>
      <c r="G1484" s="662" t="s">
        <v>3915</v>
      </c>
      <c r="H1484" s="662" t="s">
        <v>545</v>
      </c>
      <c r="I1484" s="662" t="s">
        <v>4613</v>
      </c>
      <c r="J1484" s="662" t="s">
        <v>3922</v>
      </c>
      <c r="K1484" s="662" t="s">
        <v>4614</v>
      </c>
      <c r="L1484" s="663">
        <v>0</v>
      </c>
      <c r="M1484" s="663">
        <v>0</v>
      </c>
      <c r="N1484" s="662">
        <v>4</v>
      </c>
      <c r="O1484" s="745">
        <v>4</v>
      </c>
      <c r="P1484" s="663">
        <v>0</v>
      </c>
      <c r="Q1484" s="678"/>
      <c r="R1484" s="662">
        <v>4</v>
      </c>
      <c r="S1484" s="678">
        <v>1</v>
      </c>
      <c r="T1484" s="745">
        <v>4</v>
      </c>
      <c r="U1484" s="701">
        <v>1</v>
      </c>
    </row>
    <row r="1485" spans="1:21" ht="14.4" customHeight="1" x14ac:dyDescent="0.3">
      <c r="A1485" s="661">
        <v>7</v>
      </c>
      <c r="B1485" s="662" t="s">
        <v>2791</v>
      </c>
      <c r="C1485" s="662" t="s">
        <v>3130</v>
      </c>
      <c r="D1485" s="743" t="s">
        <v>4774</v>
      </c>
      <c r="E1485" s="744" t="s">
        <v>3138</v>
      </c>
      <c r="F1485" s="662" t="s">
        <v>3125</v>
      </c>
      <c r="G1485" s="662" t="s">
        <v>3915</v>
      </c>
      <c r="H1485" s="662" t="s">
        <v>545</v>
      </c>
      <c r="I1485" s="662" t="s">
        <v>4167</v>
      </c>
      <c r="J1485" s="662" t="s">
        <v>3922</v>
      </c>
      <c r="K1485" s="662" t="s">
        <v>4163</v>
      </c>
      <c r="L1485" s="663">
        <v>583.70000000000005</v>
      </c>
      <c r="M1485" s="663">
        <v>13425.1</v>
      </c>
      <c r="N1485" s="662">
        <v>23</v>
      </c>
      <c r="O1485" s="745">
        <v>8</v>
      </c>
      <c r="P1485" s="663">
        <v>13425.1</v>
      </c>
      <c r="Q1485" s="678">
        <v>1</v>
      </c>
      <c r="R1485" s="662">
        <v>23</v>
      </c>
      <c r="S1485" s="678">
        <v>1</v>
      </c>
      <c r="T1485" s="745">
        <v>8</v>
      </c>
      <c r="U1485" s="701">
        <v>1</v>
      </c>
    </row>
    <row r="1486" spans="1:21" ht="14.4" customHeight="1" x14ac:dyDescent="0.3">
      <c r="A1486" s="661">
        <v>7</v>
      </c>
      <c r="B1486" s="662" t="s">
        <v>2791</v>
      </c>
      <c r="C1486" s="662" t="s">
        <v>3130</v>
      </c>
      <c r="D1486" s="743" t="s">
        <v>4774</v>
      </c>
      <c r="E1486" s="744" t="s">
        <v>3138</v>
      </c>
      <c r="F1486" s="662" t="s">
        <v>3125</v>
      </c>
      <c r="G1486" s="662" t="s">
        <v>3915</v>
      </c>
      <c r="H1486" s="662" t="s">
        <v>545</v>
      </c>
      <c r="I1486" s="662" t="s">
        <v>4168</v>
      </c>
      <c r="J1486" s="662" t="s">
        <v>3922</v>
      </c>
      <c r="K1486" s="662" t="s">
        <v>3920</v>
      </c>
      <c r="L1486" s="663">
        <v>908.53</v>
      </c>
      <c r="M1486" s="663">
        <v>13627.95</v>
      </c>
      <c r="N1486" s="662">
        <v>15</v>
      </c>
      <c r="O1486" s="745">
        <v>10</v>
      </c>
      <c r="P1486" s="663">
        <v>11810.890000000001</v>
      </c>
      <c r="Q1486" s="678">
        <v>0.8666666666666667</v>
      </c>
      <c r="R1486" s="662">
        <v>13</v>
      </c>
      <c r="S1486" s="678">
        <v>0.8666666666666667</v>
      </c>
      <c r="T1486" s="745">
        <v>9</v>
      </c>
      <c r="U1486" s="701">
        <v>0.9</v>
      </c>
    </row>
    <row r="1487" spans="1:21" ht="14.4" customHeight="1" x14ac:dyDescent="0.3">
      <c r="A1487" s="661">
        <v>7</v>
      </c>
      <c r="B1487" s="662" t="s">
        <v>2791</v>
      </c>
      <c r="C1487" s="662" t="s">
        <v>3130</v>
      </c>
      <c r="D1487" s="743" t="s">
        <v>4774</v>
      </c>
      <c r="E1487" s="744" t="s">
        <v>3138</v>
      </c>
      <c r="F1487" s="662" t="s">
        <v>3125</v>
      </c>
      <c r="G1487" s="662" t="s">
        <v>3915</v>
      </c>
      <c r="H1487" s="662" t="s">
        <v>545</v>
      </c>
      <c r="I1487" s="662" t="s">
        <v>4169</v>
      </c>
      <c r="J1487" s="662" t="s">
        <v>3922</v>
      </c>
      <c r="K1487" s="662" t="s">
        <v>3918</v>
      </c>
      <c r="L1487" s="663">
        <v>1677.3</v>
      </c>
      <c r="M1487" s="663">
        <v>5031.8999999999996</v>
      </c>
      <c r="N1487" s="662">
        <v>3</v>
      </c>
      <c r="O1487" s="745">
        <v>2</v>
      </c>
      <c r="P1487" s="663">
        <v>5031.8999999999996</v>
      </c>
      <c r="Q1487" s="678">
        <v>1</v>
      </c>
      <c r="R1487" s="662">
        <v>3</v>
      </c>
      <c r="S1487" s="678">
        <v>1</v>
      </c>
      <c r="T1487" s="745">
        <v>2</v>
      </c>
      <c r="U1487" s="701">
        <v>1</v>
      </c>
    </row>
    <row r="1488" spans="1:21" ht="14.4" customHeight="1" x14ac:dyDescent="0.3">
      <c r="A1488" s="661">
        <v>7</v>
      </c>
      <c r="B1488" s="662" t="s">
        <v>2791</v>
      </c>
      <c r="C1488" s="662" t="s">
        <v>3130</v>
      </c>
      <c r="D1488" s="743" t="s">
        <v>4774</v>
      </c>
      <c r="E1488" s="744" t="s">
        <v>3138</v>
      </c>
      <c r="F1488" s="662" t="s">
        <v>3125</v>
      </c>
      <c r="G1488" s="662" t="s">
        <v>3915</v>
      </c>
      <c r="H1488" s="662" t="s">
        <v>545</v>
      </c>
      <c r="I1488" s="662" t="s">
        <v>4738</v>
      </c>
      <c r="J1488" s="662" t="s">
        <v>3995</v>
      </c>
      <c r="K1488" s="662" t="s">
        <v>4739</v>
      </c>
      <c r="L1488" s="663">
        <v>0</v>
      </c>
      <c r="M1488" s="663">
        <v>0</v>
      </c>
      <c r="N1488" s="662">
        <v>6</v>
      </c>
      <c r="O1488" s="745">
        <v>2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7</v>
      </c>
      <c r="B1489" s="662" t="s">
        <v>2791</v>
      </c>
      <c r="C1489" s="662" t="s">
        <v>3130</v>
      </c>
      <c r="D1489" s="743" t="s">
        <v>4774</v>
      </c>
      <c r="E1489" s="744" t="s">
        <v>3138</v>
      </c>
      <c r="F1489" s="662" t="s">
        <v>3125</v>
      </c>
      <c r="G1489" s="662" t="s">
        <v>3915</v>
      </c>
      <c r="H1489" s="662" t="s">
        <v>545</v>
      </c>
      <c r="I1489" s="662" t="s">
        <v>4439</v>
      </c>
      <c r="J1489" s="662" t="s">
        <v>3922</v>
      </c>
      <c r="K1489" s="662" t="s">
        <v>4440</v>
      </c>
      <c r="L1489" s="663">
        <v>0</v>
      </c>
      <c r="M1489" s="663">
        <v>0</v>
      </c>
      <c r="N1489" s="662">
        <v>11</v>
      </c>
      <c r="O1489" s="745">
        <v>4</v>
      </c>
      <c r="P1489" s="663">
        <v>0</v>
      </c>
      <c r="Q1489" s="678"/>
      <c r="R1489" s="662">
        <v>2</v>
      </c>
      <c r="S1489" s="678">
        <v>0.18181818181818182</v>
      </c>
      <c r="T1489" s="745">
        <v>1</v>
      </c>
      <c r="U1489" s="701">
        <v>0.25</v>
      </c>
    </row>
    <row r="1490" spans="1:21" ht="14.4" customHeight="1" x14ac:dyDescent="0.3">
      <c r="A1490" s="661">
        <v>7</v>
      </c>
      <c r="B1490" s="662" t="s">
        <v>2791</v>
      </c>
      <c r="C1490" s="662" t="s">
        <v>3130</v>
      </c>
      <c r="D1490" s="743" t="s">
        <v>4774</v>
      </c>
      <c r="E1490" s="744" t="s">
        <v>3138</v>
      </c>
      <c r="F1490" s="662" t="s">
        <v>3125</v>
      </c>
      <c r="G1490" s="662" t="s">
        <v>3915</v>
      </c>
      <c r="H1490" s="662" t="s">
        <v>545</v>
      </c>
      <c r="I1490" s="662" t="s">
        <v>4441</v>
      </c>
      <c r="J1490" s="662" t="s">
        <v>3917</v>
      </c>
      <c r="K1490" s="662" t="s">
        <v>4163</v>
      </c>
      <c r="L1490" s="663">
        <v>583.70000000000005</v>
      </c>
      <c r="M1490" s="663">
        <v>7588.1</v>
      </c>
      <c r="N1490" s="662">
        <v>13</v>
      </c>
      <c r="O1490" s="745">
        <v>4</v>
      </c>
      <c r="P1490" s="663">
        <v>583.70000000000005</v>
      </c>
      <c r="Q1490" s="678">
        <v>7.6923076923076927E-2</v>
      </c>
      <c r="R1490" s="662">
        <v>1</v>
      </c>
      <c r="S1490" s="678">
        <v>7.6923076923076927E-2</v>
      </c>
      <c r="T1490" s="745">
        <v>1</v>
      </c>
      <c r="U1490" s="701">
        <v>0.25</v>
      </c>
    </row>
    <row r="1491" spans="1:21" ht="14.4" customHeight="1" x14ac:dyDescent="0.3">
      <c r="A1491" s="661">
        <v>7</v>
      </c>
      <c r="B1491" s="662" t="s">
        <v>2791</v>
      </c>
      <c r="C1491" s="662" t="s">
        <v>3130</v>
      </c>
      <c r="D1491" s="743" t="s">
        <v>4774</v>
      </c>
      <c r="E1491" s="744" t="s">
        <v>3138</v>
      </c>
      <c r="F1491" s="662" t="s">
        <v>3125</v>
      </c>
      <c r="G1491" s="662" t="s">
        <v>3915</v>
      </c>
      <c r="H1491" s="662" t="s">
        <v>545</v>
      </c>
      <c r="I1491" s="662" t="s">
        <v>4740</v>
      </c>
      <c r="J1491" s="662" t="s">
        <v>4741</v>
      </c>
      <c r="K1491" s="662" t="s">
        <v>4742</v>
      </c>
      <c r="L1491" s="663">
        <v>0</v>
      </c>
      <c r="M1491" s="663">
        <v>0</v>
      </c>
      <c r="N1491" s="662">
        <v>3</v>
      </c>
      <c r="O1491" s="745">
        <v>1</v>
      </c>
      <c r="P1491" s="663">
        <v>0</v>
      </c>
      <c r="Q1491" s="678"/>
      <c r="R1491" s="662">
        <v>3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7</v>
      </c>
      <c r="B1492" s="662" t="s">
        <v>2791</v>
      </c>
      <c r="C1492" s="662" t="s">
        <v>3130</v>
      </c>
      <c r="D1492" s="743" t="s">
        <v>4774</v>
      </c>
      <c r="E1492" s="744" t="s">
        <v>3138</v>
      </c>
      <c r="F1492" s="662" t="s">
        <v>3125</v>
      </c>
      <c r="G1492" s="662" t="s">
        <v>3924</v>
      </c>
      <c r="H1492" s="662" t="s">
        <v>545</v>
      </c>
      <c r="I1492" s="662" t="s">
        <v>3925</v>
      </c>
      <c r="J1492" s="662" t="s">
        <v>3926</v>
      </c>
      <c r="K1492" s="662" t="s">
        <v>3927</v>
      </c>
      <c r="L1492" s="663">
        <v>1112.45</v>
      </c>
      <c r="M1492" s="663">
        <v>20024.099999999999</v>
      </c>
      <c r="N1492" s="662">
        <v>18</v>
      </c>
      <c r="O1492" s="745">
        <v>6</v>
      </c>
      <c r="P1492" s="663">
        <v>16686.75</v>
      </c>
      <c r="Q1492" s="678">
        <v>0.83333333333333337</v>
      </c>
      <c r="R1492" s="662">
        <v>15</v>
      </c>
      <c r="S1492" s="678">
        <v>0.83333333333333337</v>
      </c>
      <c r="T1492" s="745">
        <v>5.5</v>
      </c>
      <c r="U1492" s="701">
        <v>0.91666666666666663</v>
      </c>
    </row>
    <row r="1493" spans="1:21" ht="14.4" customHeight="1" x14ac:dyDescent="0.3">
      <c r="A1493" s="661">
        <v>7</v>
      </c>
      <c r="B1493" s="662" t="s">
        <v>2791</v>
      </c>
      <c r="C1493" s="662" t="s">
        <v>3130</v>
      </c>
      <c r="D1493" s="743" t="s">
        <v>4774</v>
      </c>
      <c r="E1493" s="744" t="s">
        <v>3138</v>
      </c>
      <c r="F1493" s="662" t="s">
        <v>3125</v>
      </c>
      <c r="G1493" s="662" t="s">
        <v>3924</v>
      </c>
      <c r="H1493" s="662" t="s">
        <v>545</v>
      </c>
      <c r="I1493" s="662" t="s">
        <v>3999</v>
      </c>
      <c r="J1493" s="662" t="s">
        <v>3926</v>
      </c>
      <c r="K1493" s="662" t="s">
        <v>4000</v>
      </c>
      <c r="L1493" s="663">
        <v>2146.12</v>
      </c>
      <c r="M1493" s="663">
        <v>32191.799999999996</v>
      </c>
      <c r="N1493" s="662">
        <v>15</v>
      </c>
      <c r="O1493" s="745">
        <v>6</v>
      </c>
      <c r="P1493" s="663">
        <v>23607.319999999996</v>
      </c>
      <c r="Q1493" s="678">
        <v>0.73333333333333328</v>
      </c>
      <c r="R1493" s="662">
        <v>11</v>
      </c>
      <c r="S1493" s="678">
        <v>0.73333333333333328</v>
      </c>
      <c r="T1493" s="745">
        <v>5</v>
      </c>
      <c r="U1493" s="701">
        <v>0.83333333333333337</v>
      </c>
    </row>
    <row r="1494" spans="1:21" ht="14.4" customHeight="1" x14ac:dyDescent="0.3">
      <c r="A1494" s="661">
        <v>7</v>
      </c>
      <c r="B1494" s="662" t="s">
        <v>2791</v>
      </c>
      <c r="C1494" s="662" t="s">
        <v>3130</v>
      </c>
      <c r="D1494" s="743" t="s">
        <v>4774</v>
      </c>
      <c r="E1494" s="744" t="s">
        <v>3138</v>
      </c>
      <c r="F1494" s="662" t="s">
        <v>3125</v>
      </c>
      <c r="G1494" s="662" t="s">
        <v>3924</v>
      </c>
      <c r="H1494" s="662" t="s">
        <v>545</v>
      </c>
      <c r="I1494" s="662" t="s">
        <v>4001</v>
      </c>
      <c r="J1494" s="662" t="s">
        <v>3926</v>
      </c>
      <c r="K1494" s="662" t="s">
        <v>4002</v>
      </c>
      <c r="L1494" s="663">
        <v>3690.52</v>
      </c>
      <c r="M1494" s="663">
        <v>210359.64</v>
      </c>
      <c r="N1494" s="662">
        <v>57</v>
      </c>
      <c r="O1494" s="745">
        <v>15</v>
      </c>
      <c r="P1494" s="663">
        <v>210359.64</v>
      </c>
      <c r="Q1494" s="678">
        <v>1</v>
      </c>
      <c r="R1494" s="662">
        <v>57</v>
      </c>
      <c r="S1494" s="678">
        <v>1</v>
      </c>
      <c r="T1494" s="745">
        <v>15</v>
      </c>
      <c r="U1494" s="701">
        <v>1</v>
      </c>
    </row>
    <row r="1495" spans="1:21" ht="14.4" customHeight="1" x14ac:dyDescent="0.3">
      <c r="A1495" s="661">
        <v>7</v>
      </c>
      <c r="B1495" s="662" t="s">
        <v>2791</v>
      </c>
      <c r="C1495" s="662" t="s">
        <v>3130</v>
      </c>
      <c r="D1495" s="743" t="s">
        <v>4774</v>
      </c>
      <c r="E1495" s="744" t="s">
        <v>3138</v>
      </c>
      <c r="F1495" s="662" t="s">
        <v>3125</v>
      </c>
      <c r="G1495" s="662" t="s">
        <v>3291</v>
      </c>
      <c r="H1495" s="662" t="s">
        <v>635</v>
      </c>
      <c r="I1495" s="662" t="s">
        <v>4185</v>
      </c>
      <c r="J1495" s="662" t="s">
        <v>2889</v>
      </c>
      <c r="K1495" s="662" t="s">
        <v>4186</v>
      </c>
      <c r="L1495" s="663">
        <v>0</v>
      </c>
      <c r="M1495" s="663">
        <v>0</v>
      </c>
      <c r="N1495" s="662">
        <v>6</v>
      </c>
      <c r="O1495" s="745">
        <v>1</v>
      </c>
      <c r="P1495" s="663">
        <v>0</v>
      </c>
      <c r="Q1495" s="678"/>
      <c r="R1495" s="662">
        <v>4</v>
      </c>
      <c r="S1495" s="678">
        <v>0.66666666666666663</v>
      </c>
      <c r="T1495" s="745">
        <v>0.5</v>
      </c>
      <c r="U1495" s="701">
        <v>0.5</v>
      </c>
    </row>
    <row r="1496" spans="1:21" ht="14.4" customHeight="1" x14ac:dyDescent="0.3">
      <c r="A1496" s="661">
        <v>7</v>
      </c>
      <c r="B1496" s="662" t="s">
        <v>2791</v>
      </c>
      <c r="C1496" s="662" t="s">
        <v>3130</v>
      </c>
      <c r="D1496" s="743" t="s">
        <v>4774</v>
      </c>
      <c r="E1496" s="744" t="s">
        <v>3138</v>
      </c>
      <c r="F1496" s="662" t="s">
        <v>3125</v>
      </c>
      <c r="G1496" s="662" t="s">
        <v>3291</v>
      </c>
      <c r="H1496" s="662" t="s">
        <v>635</v>
      </c>
      <c r="I1496" s="662" t="s">
        <v>4743</v>
      </c>
      <c r="J1496" s="662" t="s">
        <v>2889</v>
      </c>
      <c r="K1496" s="662" t="s">
        <v>4744</v>
      </c>
      <c r="L1496" s="663">
        <v>0</v>
      </c>
      <c r="M1496" s="663">
        <v>0</v>
      </c>
      <c r="N1496" s="662">
        <v>6</v>
      </c>
      <c r="O1496" s="745">
        <v>1.5</v>
      </c>
      <c r="P1496" s="663">
        <v>0</v>
      </c>
      <c r="Q1496" s="678"/>
      <c r="R1496" s="662">
        <v>6</v>
      </c>
      <c r="S1496" s="678">
        <v>1</v>
      </c>
      <c r="T1496" s="745">
        <v>1.5</v>
      </c>
      <c r="U1496" s="701">
        <v>1</v>
      </c>
    </row>
    <row r="1497" spans="1:21" ht="14.4" customHeight="1" x14ac:dyDescent="0.3">
      <c r="A1497" s="661">
        <v>7</v>
      </c>
      <c r="B1497" s="662" t="s">
        <v>2791</v>
      </c>
      <c r="C1497" s="662" t="s">
        <v>3130</v>
      </c>
      <c r="D1497" s="743" t="s">
        <v>4774</v>
      </c>
      <c r="E1497" s="744" t="s">
        <v>3138</v>
      </c>
      <c r="F1497" s="662" t="s">
        <v>3125</v>
      </c>
      <c r="G1497" s="662" t="s">
        <v>3231</v>
      </c>
      <c r="H1497" s="662" t="s">
        <v>545</v>
      </c>
      <c r="I1497" s="662" t="s">
        <v>1785</v>
      </c>
      <c r="J1497" s="662" t="s">
        <v>1786</v>
      </c>
      <c r="K1497" s="662" t="s">
        <v>3232</v>
      </c>
      <c r="L1497" s="663">
        <v>108.44</v>
      </c>
      <c r="M1497" s="663">
        <v>3578.5200000000004</v>
      </c>
      <c r="N1497" s="662">
        <v>33</v>
      </c>
      <c r="O1497" s="745">
        <v>12.5</v>
      </c>
      <c r="P1497" s="663">
        <v>1192.8400000000001</v>
      </c>
      <c r="Q1497" s="678">
        <v>0.33333333333333331</v>
      </c>
      <c r="R1497" s="662">
        <v>11</v>
      </c>
      <c r="S1497" s="678">
        <v>0.33333333333333331</v>
      </c>
      <c r="T1497" s="745">
        <v>4.5</v>
      </c>
      <c r="U1497" s="701">
        <v>0.36</v>
      </c>
    </row>
    <row r="1498" spans="1:21" ht="14.4" customHeight="1" x14ac:dyDescent="0.3">
      <c r="A1498" s="661">
        <v>7</v>
      </c>
      <c r="B1498" s="662" t="s">
        <v>2791</v>
      </c>
      <c r="C1498" s="662" t="s">
        <v>3130</v>
      </c>
      <c r="D1498" s="743" t="s">
        <v>4774</v>
      </c>
      <c r="E1498" s="744" t="s">
        <v>3138</v>
      </c>
      <c r="F1498" s="662" t="s">
        <v>3125</v>
      </c>
      <c r="G1498" s="662" t="s">
        <v>3293</v>
      </c>
      <c r="H1498" s="662" t="s">
        <v>545</v>
      </c>
      <c r="I1498" s="662" t="s">
        <v>3294</v>
      </c>
      <c r="J1498" s="662" t="s">
        <v>3295</v>
      </c>
      <c r="K1498" s="662" t="s">
        <v>3296</v>
      </c>
      <c r="L1498" s="663">
        <v>99.11</v>
      </c>
      <c r="M1498" s="663">
        <v>2081.31</v>
      </c>
      <c r="N1498" s="662">
        <v>21</v>
      </c>
      <c r="O1498" s="745">
        <v>3.5</v>
      </c>
      <c r="P1498" s="663">
        <v>1783.9799999999998</v>
      </c>
      <c r="Q1498" s="678">
        <v>0.8571428571428571</v>
      </c>
      <c r="R1498" s="662">
        <v>18</v>
      </c>
      <c r="S1498" s="678">
        <v>0.8571428571428571</v>
      </c>
      <c r="T1498" s="745">
        <v>3</v>
      </c>
      <c r="U1498" s="701">
        <v>0.8571428571428571</v>
      </c>
    </row>
    <row r="1499" spans="1:21" ht="14.4" customHeight="1" x14ac:dyDescent="0.3">
      <c r="A1499" s="661">
        <v>7</v>
      </c>
      <c r="B1499" s="662" t="s">
        <v>2791</v>
      </c>
      <c r="C1499" s="662" t="s">
        <v>3130</v>
      </c>
      <c r="D1499" s="743" t="s">
        <v>4774</v>
      </c>
      <c r="E1499" s="744" t="s">
        <v>3138</v>
      </c>
      <c r="F1499" s="662" t="s">
        <v>3125</v>
      </c>
      <c r="G1499" s="662" t="s">
        <v>3928</v>
      </c>
      <c r="H1499" s="662" t="s">
        <v>545</v>
      </c>
      <c r="I1499" s="662" t="s">
        <v>3929</v>
      </c>
      <c r="J1499" s="662" t="s">
        <v>3930</v>
      </c>
      <c r="K1499" s="662" t="s">
        <v>3931</v>
      </c>
      <c r="L1499" s="663">
        <v>1286.2</v>
      </c>
      <c r="M1499" s="663">
        <v>7717.2000000000007</v>
      </c>
      <c r="N1499" s="662">
        <v>6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7</v>
      </c>
      <c r="B1500" s="662" t="s">
        <v>2791</v>
      </c>
      <c r="C1500" s="662" t="s">
        <v>3130</v>
      </c>
      <c r="D1500" s="743" t="s">
        <v>4774</v>
      </c>
      <c r="E1500" s="744" t="s">
        <v>3138</v>
      </c>
      <c r="F1500" s="662" t="s">
        <v>3125</v>
      </c>
      <c r="G1500" s="662" t="s">
        <v>3928</v>
      </c>
      <c r="H1500" s="662" t="s">
        <v>545</v>
      </c>
      <c r="I1500" s="662" t="s">
        <v>3929</v>
      </c>
      <c r="J1500" s="662" t="s">
        <v>3930</v>
      </c>
      <c r="K1500" s="662" t="s">
        <v>3931</v>
      </c>
      <c r="L1500" s="663">
        <v>597.88</v>
      </c>
      <c r="M1500" s="663">
        <v>5978.8</v>
      </c>
      <c r="N1500" s="662">
        <v>10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7</v>
      </c>
      <c r="B1501" s="662" t="s">
        <v>2791</v>
      </c>
      <c r="C1501" s="662" t="s">
        <v>3130</v>
      </c>
      <c r="D1501" s="743" t="s">
        <v>4774</v>
      </c>
      <c r="E1501" s="744" t="s">
        <v>3138</v>
      </c>
      <c r="F1501" s="662" t="s">
        <v>3125</v>
      </c>
      <c r="G1501" s="662" t="s">
        <v>3928</v>
      </c>
      <c r="H1501" s="662" t="s">
        <v>545</v>
      </c>
      <c r="I1501" s="662" t="s">
        <v>4194</v>
      </c>
      <c r="J1501" s="662" t="s">
        <v>3930</v>
      </c>
      <c r="K1501" s="662" t="s">
        <v>3934</v>
      </c>
      <c r="L1501" s="663">
        <v>1715.48</v>
      </c>
      <c r="M1501" s="663">
        <v>27447.68</v>
      </c>
      <c r="N1501" s="662">
        <v>16</v>
      </c>
      <c r="O1501" s="745">
        <v>3</v>
      </c>
      <c r="P1501" s="663">
        <v>12008.36</v>
      </c>
      <c r="Q1501" s="678">
        <v>0.4375</v>
      </c>
      <c r="R1501" s="662">
        <v>7</v>
      </c>
      <c r="S1501" s="678">
        <v>0.4375</v>
      </c>
      <c r="T1501" s="745">
        <v>1</v>
      </c>
      <c r="U1501" s="701">
        <v>0.33333333333333331</v>
      </c>
    </row>
    <row r="1502" spans="1:21" ht="14.4" customHeight="1" x14ac:dyDescent="0.3">
      <c r="A1502" s="661">
        <v>7</v>
      </c>
      <c r="B1502" s="662" t="s">
        <v>2791</v>
      </c>
      <c r="C1502" s="662" t="s">
        <v>3130</v>
      </c>
      <c r="D1502" s="743" t="s">
        <v>4774</v>
      </c>
      <c r="E1502" s="744" t="s">
        <v>3138</v>
      </c>
      <c r="F1502" s="662" t="s">
        <v>3125</v>
      </c>
      <c r="G1502" s="662" t="s">
        <v>3928</v>
      </c>
      <c r="H1502" s="662" t="s">
        <v>545</v>
      </c>
      <c r="I1502" s="662" t="s">
        <v>4194</v>
      </c>
      <c r="J1502" s="662" t="s">
        <v>3930</v>
      </c>
      <c r="K1502" s="662" t="s">
        <v>3934</v>
      </c>
      <c r="L1502" s="663">
        <v>1195.75</v>
      </c>
      <c r="M1502" s="663">
        <v>84898.25</v>
      </c>
      <c r="N1502" s="662">
        <v>71</v>
      </c>
      <c r="O1502" s="745">
        <v>14.5</v>
      </c>
      <c r="P1502" s="663">
        <v>74136.5</v>
      </c>
      <c r="Q1502" s="678">
        <v>0.87323943661971826</v>
      </c>
      <c r="R1502" s="662">
        <v>62</v>
      </c>
      <c r="S1502" s="678">
        <v>0.87323943661971826</v>
      </c>
      <c r="T1502" s="745">
        <v>12</v>
      </c>
      <c r="U1502" s="701">
        <v>0.82758620689655171</v>
      </c>
    </row>
    <row r="1503" spans="1:21" ht="14.4" customHeight="1" x14ac:dyDescent="0.3">
      <c r="A1503" s="661">
        <v>7</v>
      </c>
      <c r="B1503" s="662" t="s">
        <v>2791</v>
      </c>
      <c r="C1503" s="662" t="s">
        <v>3130</v>
      </c>
      <c r="D1503" s="743" t="s">
        <v>4774</v>
      </c>
      <c r="E1503" s="744" t="s">
        <v>3138</v>
      </c>
      <c r="F1503" s="662" t="s">
        <v>3125</v>
      </c>
      <c r="G1503" s="662" t="s">
        <v>3928</v>
      </c>
      <c r="H1503" s="662" t="s">
        <v>545</v>
      </c>
      <c r="I1503" s="662" t="s">
        <v>4195</v>
      </c>
      <c r="J1503" s="662" t="s">
        <v>3930</v>
      </c>
      <c r="K1503" s="662" t="s">
        <v>4196</v>
      </c>
      <c r="L1503" s="663">
        <v>0</v>
      </c>
      <c r="M1503" s="663">
        <v>0</v>
      </c>
      <c r="N1503" s="662">
        <v>3</v>
      </c>
      <c r="O1503" s="745">
        <v>0.5</v>
      </c>
      <c r="P1503" s="663">
        <v>0</v>
      </c>
      <c r="Q1503" s="678"/>
      <c r="R1503" s="662">
        <v>3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7</v>
      </c>
      <c r="B1504" s="662" t="s">
        <v>2791</v>
      </c>
      <c r="C1504" s="662" t="s">
        <v>3130</v>
      </c>
      <c r="D1504" s="743" t="s">
        <v>4774</v>
      </c>
      <c r="E1504" s="744" t="s">
        <v>3138</v>
      </c>
      <c r="F1504" s="662" t="s">
        <v>3125</v>
      </c>
      <c r="G1504" s="662" t="s">
        <v>3928</v>
      </c>
      <c r="H1504" s="662" t="s">
        <v>545</v>
      </c>
      <c r="I1504" s="662" t="s">
        <v>4446</v>
      </c>
      <c r="J1504" s="662" t="s">
        <v>4222</v>
      </c>
      <c r="K1504" s="662" t="s">
        <v>3931</v>
      </c>
      <c r="L1504" s="663">
        <v>1286.19</v>
      </c>
      <c r="M1504" s="663">
        <v>2572.38</v>
      </c>
      <c r="N1504" s="662">
        <v>2</v>
      </c>
      <c r="O1504" s="745">
        <v>0.5</v>
      </c>
      <c r="P1504" s="663">
        <v>2572.38</v>
      </c>
      <c r="Q1504" s="678">
        <v>1</v>
      </c>
      <c r="R1504" s="662">
        <v>2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7</v>
      </c>
      <c r="B1505" s="662" t="s">
        <v>2791</v>
      </c>
      <c r="C1505" s="662" t="s">
        <v>3130</v>
      </c>
      <c r="D1505" s="743" t="s">
        <v>4774</v>
      </c>
      <c r="E1505" s="744" t="s">
        <v>3138</v>
      </c>
      <c r="F1505" s="662" t="s">
        <v>3125</v>
      </c>
      <c r="G1505" s="662" t="s">
        <v>3928</v>
      </c>
      <c r="H1505" s="662" t="s">
        <v>545</v>
      </c>
      <c r="I1505" s="662" t="s">
        <v>4446</v>
      </c>
      <c r="J1505" s="662" t="s">
        <v>4222</v>
      </c>
      <c r="K1505" s="662" t="s">
        <v>3931</v>
      </c>
      <c r="L1505" s="663">
        <v>597.88</v>
      </c>
      <c r="M1505" s="663">
        <v>2391.52</v>
      </c>
      <c r="N1505" s="662">
        <v>4</v>
      </c>
      <c r="O1505" s="745">
        <v>1.5</v>
      </c>
      <c r="P1505" s="663">
        <v>2391.52</v>
      </c>
      <c r="Q1505" s="678">
        <v>1</v>
      </c>
      <c r="R1505" s="662">
        <v>4</v>
      </c>
      <c r="S1505" s="678">
        <v>1</v>
      </c>
      <c r="T1505" s="745">
        <v>1.5</v>
      </c>
      <c r="U1505" s="701">
        <v>1</v>
      </c>
    </row>
    <row r="1506" spans="1:21" ht="14.4" customHeight="1" x14ac:dyDescent="0.3">
      <c r="A1506" s="661">
        <v>7</v>
      </c>
      <c r="B1506" s="662" t="s">
        <v>2791</v>
      </c>
      <c r="C1506" s="662" t="s">
        <v>3130</v>
      </c>
      <c r="D1506" s="743" t="s">
        <v>4774</v>
      </c>
      <c r="E1506" s="744" t="s">
        <v>3138</v>
      </c>
      <c r="F1506" s="662" t="s">
        <v>3125</v>
      </c>
      <c r="G1506" s="662" t="s">
        <v>3928</v>
      </c>
      <c r="H1506" s="662" t="s">
        <v>545</v>
      </c>
      <c r="I1506" s="662" t="s">
        <v>4446</v>
      </c>
      <c r="J1506" s="662" t="s">
        <v>4222</v>
      </c>
      <c r="K1506" s="662" t="s">
        <v>3931</v>
      </c>
      <c r="L1506" s="663">
        <v>857.75</v>
      </c>
      <c r="M1506" s="663">
        <v>12866.25</v>
      </c>
      <c r="N1506" s="662">
        <v>15</v>
      </c>
      <c r="O1506" s="745">
        <v>3.5</v>
      </c>
      <c r="P1506" s="663">
        <v>11150.75</v>
      </c>
      <c r="Q1506" s="678">
        <v>0.8666666666666667</v>
      </c>
      <c r="R1506" s="662">
        <v>13</v>
      </c>
      <c r="S1506" s="678">
        <v>0.8666666666666667</v>
      </c>
      <c r="T1506" s="745">
        <v>3</v>
      </c>
      <c r="U1506" s="701">
        <v>0.8571428571428571</v>
      </c>
    </row>
    <row r="1507" spans="1:21" ht="14.4" customHeight="1" x14ac:dyDescent="0.3">
      <c r="A1507" s="661">
        <v>7</v>
      </c>
      <c r="B1507" s="662" t="s">
        <v>2791</v>
      </c>
      <c r="C1507" s="662" t="s">
        <v>3130</v>
      </c>
      <c r="D1507" s="743" t="s">
        <v>4774</v>
      </c>
      <c r="E1507" s="744" t="s">
        <v>3138</v>
      </c>
      <c r="F1507" s="662" t="s">
        <v>3125</v>
      </c>
      <c r="G1507" s="662" t="s">
        <v>3928</v>
      </c>
      <c r="H1507" s="662" t="s">
        <v>545</v>
      </c>
      <c r="I1507" s="662" t="s">
        <v>4340</v>
      </c>
      <c r="J1507" s="662" t="s">
        <v>4222</v>
      </c>
      <c r="K1507" s="662" t="s">
        <v>3934</v>
      </c>
      <c r="L1507" s="663">
        <v>1715.4</v>
      </c>
      <c r="M1507" s="663">
        <v>92631.599999999991</v>
      </c>
      <c r="N1507" s="662">
        <v>54</v>
      </c>
      <c r="O1507" s="745">
        <v>9</v>
      </c>
      <c r="P1507" s="663">
        <v>72046.799999999988</v>
      </c>
      <c r="Q1507" s="678">
        <v>0.77777777777777768</v>
      </c>
      <c r="R1507" s="662">
        <v>42</v>
      </c>
      <c r="S1507" s="678">
        <v>0.77777777777777779</v>
      </c>
      <c r="T1507" s="745">
        <v>8</v>
      </c>
      <c r="U1507" s="701">
        <v>0.88888888888888884</v>
      </c>
    </row>
    <row r="1508" spans="1:21" ht="14.4" customHeight="1" x14ac:dyDescent="0.3">
      <c r="A1508" s="661">
        <v>7</v>
      </c>
      <c r="B1508" s="662" t="s">
        <v>2791</v>
      </c>
      <c r="C1508" s="662" t="s">
        <v>3130</v>
      </c>
      <c r="D1508" s="743" t="s">
        <v>4774</v>
      </c>
      <c r="E1508" s="744" t="s">
        <v>3138</v>
      </c>
      <c r="F1508" s="662" t="s">
        <v>3125</v>
      </c>
      <c r="G1508" s="662" t="s">
        <v>3928</v>
      </c>
      <c r="H1508" s="662" t="s">
        <v>545</v>
      </c>
      <c r="I1508" s="662" t="s">
        <v>3932</v>
      </c>
      <c r="J1508" s="662" t="s">
        <v>3933</v>
      </c>
      <c r="K1508" s="662" t="s">
        <v>3934</v>
      </c>
      <c r="L1508" s="663">
        <v>1715.48</v>
      </c>
      <c r="M1508" s="663">
        <v>135522.92000000001</v>
      </c>
      <c r="N1508" s="662">
        <v>79</v>
      </c>
      <c r="O1508" s="745">
        <v>14</v>
      </c>
      <c r="P1508" s="663">
        <v>109790.72000000002</v>
      </c>
      <c r="Q1508" s="678">
        <v>0.810126582278481</v>
      </c>
      <c r="R1508" s="662">
        <v>64</v>
      </c>
      <c r="S1508" s="678">
        <v>0.810126582278481</v>
      </c>
      <c r="T1508" s="745">
        <v>10.5</v>
      </c>
      <c r="U1508" s="701">
        <v>0.75</v>
      </c>
    </row>
    <row r="1509" spans="1:21" ht="14.4" customHeight="1" x14ac:dyDescent="0.3">
      <c r="A1509" s="661">
        <v>7</v>
      </c>
      <c r="B1509" s="662" t="s">
        <v>2791</v>
      </c>
      <c r="C1509" s="662" t="s">
        <v>3130</v>
      </c>
      <c r="D1509" s="743" t="s">
        <v>4774</v>
      </c>
      <c r="E1509" s="744" t="s">
        <v>3138</v>
      </c>
      <c r="F1509" s="662" t="s">
        <v>3125</v>
      </c>
      <c r="G1509" s="662" t="s">
        <v>3928</v>
      </c>
      <c r="H1509" s="662" t="s">
        <v>545</v>
      </c>
      <c r="I1509" s="662" t="s">
        <v>4218</v>
      </c>
      <c r="J1509" s="662" t="s">
        <v>3933</v>
      </c>
      <c r="K1509" s="662" t="s">
        <v>3931</v>
      </c>
      <c r="L1509" s="663">
        <v>1286.19</v>
      </c>
      <c r="M1509" s="663">
        <v>25723.8</v>
      </c>
      <c r="N1509" s="662">
        <v>20</v>
      </c>
      <c r="O1509" s="745">
        <v>6</v>
      </c>
      <c r="P1509" s="663">
        <v>25723.8</v>
      </c>
      <c r="Q1509" s="678">
        <v>1</v>
      </c>
      <c r="R1509" s="662">
        <v>20</v>
      </c>
      <c r="S1509" s="678">
        <v>1</v>
      </c>
      <c r="T1509" s="745">
        <v>6</v>
      </c>
      <c r="U1509" s="701">
        <v>1</v>
      </c>
    </row>
    <row r="1510" spans="1:21" ht="14.4" customHeight="1" x14ac:dyDescent="0.3">
      <c r="A1510" s="661">
        <v>7</v>
      </c>
      <c r="B1510" s="662" t="s">
        <v>2791</v>
      </c>
      <c r="C1510" s="662" t="s">
        <v>3130</v>
      </c>
      <c r="D1510" s="743" t="s">
        <v>4774</v>
      </c>
      <c r="E1510" s="744" t="s">
        <v>3138</v>
      </c>
      <c r="F1510" s="662" t="s">
        <v>3125</v>
      </c>
      <c r="G1510" s="662" t="s">
        <v>4745</v>
      </c>
      <c r="H1510" s="662" t="s">
        <v>545</v>
      </c>
      <c r="I1510" s="662" t="s">
        <v>4746</v>
      </c>
      <c r="J1510" s="662" t="s">
        <v>4747</v>
      </c>
      <c r="K1510" s="662" t="s">
        <v>3637</v>
      </c>
      <c r="L1510" s="663">
        <v>115.27</v>
      </c>
      <c r="M1510" s="663">
        <v>115.27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7</v>
      </c>
      <c r="B1511" s="662" t="s">
        <v>2791</v>
      </c>
      <c r="C1511" s="662" t="s">
        <v>3130</v>
      </c>
      <c r="D1511" s="743" t="s">
        <v>4774</v>
      </c>
      <c r="E1511" s="744" t="s">
        <v>3138</v>
      </c>
      <c r="F1511" s="662" t="s">
        <v>3125</v>
      </c>
      <c r="G1511" s="662" t="s">
        <v>3804</v>
      </c>
      <c r="H1511" s="662" t="s">
        <v>545</v>
      </c>
      <c r="I1511" s="662" t="s">
        <v>4748</v>
      </c>
      <c r="J1511" s="662" t="s">
        <v>4749</v>
      </c>
      <c r="K1511" s="662" t="s">
        <v>4750</v>
      </c>
      <c r="L1511" s="663">
        <v>181.04</v>
      </c>
      <c r="M1511" s="663">
        <v>181.04</v>
      </c>
      <c r="N1511" s="662">
        <v>1</v>
      </c>
      <c r="O1511" s="745">
        <v>1</v>
      </c>
      <c r="P1511" s="663">
        <v>181.04</v>
      </c>
      <c r="Q1511" s="678">
        <v>1</v>
      </c>
      <c r="R1511" s="662">
        <v>1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7</v>
      </c>
      <c r="B1512" s="662" t="s">
        <v>2791</v>
      </c>
      <c r="C1512" s="662" t="s">
        <v>3130</v>
      </c>
      <c r="D1512" s="743" t="s">
        <v>4774</v>
      </c>
      <c r="E1512" s="744" t="s">
        <v>3138</v>
      </c>
      <c r="F1512" s="662" t="s">
        <v>3125</v>
      </c>
      <c r="G1512" s="662" t="s">
        <v>3385</v>
      </c>
      <c r="H1512" s="662" t="s">
        <v>545</v>
      </c>
      <c r="I1512" s="662" t="s">
        <v>858</v>
      </c>
      <c r="J1512" s="662" t="s">
        <v>3386</v>
      </c>
      <c r="K1512" s="662" t="s">
        <v>3387</v>
      </c>
      <c r="L1512" s="663">
        <v>0</v>
      </c>
      <c r="M1512" s="663">
        <v>0</v>
      </c>
      <c r="N1512" s="662">
        <v>154</v>
      </c>
      <c r="O1512" s="745">
        <v>45</v>
      </c>
      <c r="P1512" s="663">
        <v>0</v>
      </c>
      <c r="Q1512" s="678"/>
      <c r="R1512" s="662">
        <v>123</v>
      </c>
      <c r="S1512" s="678">
        <v>0.79870129870129869</v>
      </c>
      <c r="T1512" s="745">
        <v>34</v>
      </c>
      <c r="U1512" s="701">
        <v>0.75555555555555554</v>
      </c>
    </row>
    <row r="1513" spans="1:21" ht="14.4" customHeight="1" x14ac:dyDescent="0.3">
      <c r="A1513" s="661">
        <v>7</v>
      </c>
      <c r="B1513" s="662" t="s">
        <v>2791</v>
      </c>
      <c r="C1513" s="662" t="s">
        <v>3130</v>
      </c>
      <c r="D1513" s="743" t="s">
        <v>4774</v>
      </c>
      <c r="E1513" s="744" t="s">
        <v>3138</v>
      </c>
      <c r="F1513" s="662" t="s">
        <v>3125</v>
      </c>
      <c r="G1513" s="662" t="s">
        <v>3385</v>
      </c>
      <c r="H1513" s="662" t="s">
        <v>545</v>
      </c>
      <c r="I1513" s="662" t="s">
        <v>4003</v>
      </c>
      <c r="J1513" s="662" t="s">
        <v>4004</v>
      </c>
      <c r="K1513" s="662" t="s">
        <v>4005</v>
      </c>
      <c r="L1513" s="663">
        <v>16.440000000000001</v>
      </c>
      <c r="M1513" s="663">
        <v>49.320000000000007</v>
      </c>
      <c r="N1513" s="662">
        <v>3</v>
      </c>
      <c r="O1513" s="745">
        <v>1</v>
      </c>
      <c r="P1513" s="663">
        <v>49.320000000000007</v>
      </c>
      <c r="Q1513" s="678">
        <v>1</v>
      </c>
      <c r="R1513" s="662">
        <v>3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7</v>
      </c>
      <c r="B1514" s="662" t="s">
        <v>2791</v>
      </c>
      <c r="C1514" s="662" t="s">
        <v>3130</v>
      </c>
      <c r="D1514" s="743" t="s">
        <v>4774</v>
      </c>
      <c r="E1514" s="744" t="s">
        <v>3138</v>
      </c>
      <c r="F1514" s="662" t="s">
        <v>3125</v>
      </c>
      <c r="G1514" s="662" t="s">
        <v>3385</v>
      </c>
      <c r="H1514" s="662" t="s">
        <v>545</v>
      </c>
      <c r="I1514" s="662" t="s">
        <v>4454</v>
      </c>
      <c r="J1514" s="662" t="s">
        <v>4004</v>
      </c>
      <c r="K1514" s="662" t="s">
        <v>4455</v>
      </c>
      <c r="L1514" s="663">
        <v>82.18</v>
      </c>
      <c r="M1514" s="663">
        <v>82.18</v>
      </c>
      <c r="N1514" s="662">
        <v>1</v>
      </c>
      <c r="O1514" s="745">
        <v>1</v>
      </c>
      <c r="P1514" s="663">
        <v>82.18</v>
      </c>
      <c r="Q1514" s="678">
        <v>1</v>
      </c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7</v>
      </c>
      <c r="B1515" s="662" t="s">
        <v>2791</v>
      </c>
      <c r="C1515" s="662" t="s">
        <v>3130</v>
      </c>
      <c r="D1515" s="743" t="s">
        <v>4774</v>
      </c>
      <c r="E1515" s="744" t="s">
        <v>3138</v>
      </c>
      <c r="F1515" s="662" t="s">
        <v>3125</v>
      </c>
      <c r="G1515" s="662" t="s">
        <v>3385</v>
      </c>
      <c r="H1515" s="662" t="s">
        <v>545</v>
      </c>
      <c r="I1515" s="662" t="s">
        <v>4454</v>
      </c>
      <c r="J1515" s="662" t="s">
        <v>4004</v>
      </c>
      <c r="K1515" s="662" t="s">
        <v>4455</v>
      </c>
      <c r="L1515" s="663">
        <v>227.69</v>
      </c>
      <c r="M1515" s="663">
        <v>455.38</v>
      </c>
      <c r="N1515" s="662">
        <v>2</v>
      </c>
      <c r="O1515" s="745">
        <v>0.5</v>
      </c>
      <c r="P1515" s="663">
        <v>455.38</v>
      </c>
      <c r="Q1515" s="678">
        <v>1</v>
      </c>
      <c r="R1515" s="662">
        <v>2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7</v>
      </c>
      <c r="B1516" s="662" t="s">
        <v>2791</v>
      </c>
      <c r="C1516" s="662" t="s">
        <v>3130</v>
      </c>
      <c r="D1516" s="743" t="s">
        <v>4774</v>
      </c>
      <c r="E1516" s="744" t="s">
        <v>3138</v>
      </c>
      <c r="F1516" s="662" t="s">
        <v>3125</v>
      </c>
      <c r="G1516" s="662" t="s">
        <v>3825</v>
      </c>
      <c r="H1516" s="662" t="s">
        <v>635</v>
      </c>
      <c r="I1516" s="662" t="s">
        <v>4751</v>
      </c>
      <c r="J1516" s="662" t="s">
        <v>4752</v>
      </c>
      <c r="K1516" s="662" t="s">
        <v>4753</v>
      </c>
      <c r="L1516" s="663">
        <v>409.77</v>
      </c>
      <c r="M1516" s="663">
        <v>2458.62</v>
      </c>
      <c r="N1516" s="662">
        <v>6</v>
      </c>
      <c r="O1516" s="745">
        <v>1</v>
      </c>
      <c r="P1516" s="663">
        <v>2458.62</v>
      </c>
      <c r="Q1516" s="678">
        <v>1</v>
      </c>
      <c r="R1516" s="662">
        <v>6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7</v>
      </c>
      <c r="B1517" s="662" t="s">
        <v>2791</v>
      </c>
      <c r="C1517" s="662" t="s">
        <v>3130</v>
      </c>
      <c r="D1517" s="743" t="s">
        <v>4774</v>
      </c>
      <c r="E1517" s="744" t="s">
        <v>3138</v>
      </c>
      <c r="F1517" s="662" t="s">
        <v>3125</v>
      </c>
      <c r="G1517" s="662" t="s">
        <v>3825</v>
      </c>
      <c r="H1517" s="662" t="s">
        <v>545</v>
      </c>
      <c r="I1517" s="662" t="s">
        <v>3826</v>
      </c>
      <c r="J1517" s="662" t="s">
        <v>3827</v>
      </c>
      <c r="K1517" s="662" t="s">
        <v>3828</v>
      </c>
      <c r="L1517" s="663">
        <v>0</v>
      </c>
      <c r="M1517" s="663">
        <v>0</v>
      </c>
      <c r="N1517" s="662">
        <v>8</v>
      </c>
      <c r="O1517" s="745">
        <v>1.5</v>
      </c>
      <c r="P1517" s="663">
        <v>0</v>
      </c>
      <c r="Q1517" s="678"/>
      <c r="R1517" s="662">
        <v>8</v>
      </c>
      <c r="S1517" s="678">
        <v>1</v>
      </c>
      <c r="T1517" s="745">
        <v>1.5</v>
      </c>
      <c r="U1517" s="701">
        <v>1</v>
      </c>
    </row>
    <row r="1518" spans="1:21" ht="14.4" customHeight="1" x14ac:dyDescent="0.3">
      <c r="A1518" s="661">
        <v>7</v>
      </c>
      <c r="B1518" s="662" t="s">
        <v>2791</v>
      </c>
      <c r="C1518" s="662" t="s">
        <v>3130</v>
      </c>
      <c r="D1518" s="743" t="s">
        <v>4774</v>
      </c>
      <c r="E1518" s="744" t="s">
        <v>3138</v>
      </c>
      <c r="F1518" s="662" t="s">
        <v>3125</v>
      </c>
      <c r="G1518" s="662" t="s">
        <v>3825</v>
      </c>
      <c r="H1518" s="662" t="s">
        <v>635</v>
      </c>
      <c r="I1518" s="662" t="s">
        <v>4754</v>
      </c>
      <c r="J1518" s="662" t="s">
        <v>4755</v>
      </c>
      <c r="K1518" s="662" t="s">
        <v>4756</v>
      </c>
      <c r="L1518" s="663">
        <v>99.66</v>
      </c>
      <c r="M1518" s="663">
        <v>298.98</v>
      </c>
      <c r="N1518" s="662">
        <v>3</v>
      </c>
      <c r="O1518" s="745">
        <v>1.5</v>
      </c>
      <c r="P1518" s="663">
        <v>298.98</v>
      </c>
      <c r="Q1518" s="678">
        <v>1</v>
      </c>
      <c r="R1518" s="662">
        <v>3</v>
      </c>
      <c r="S1518" s="678">
        <v>1</v>
      </c>
      <c r="T1518" s="745">
        <v>1.5</v>
      </c>
      <c r="U1518" s="701">
        <v>1</v>
      </c>
    </row>
    <row r="1519" spans="1:21" ht="14.4" customHeight="1" x14ac:dyDescent="0.3">
      <c r="A1519" s="661">
        <v>7</v>
      </c>
      <c r="B1519" s="662" t="s">
        <v>2791</v>
      </c>
      <c r="C1519" s="662" t="s">
        <v>3130</v>
      </c>
      <c r="D1519" s="743" t="s">
        <v>4774</v>
      </c>
      <c r="E1519" s="744" t="s">
        <v>3138</v>
      </c>
      <c r="F1519" s="662" t="s">
        <v>3125</v>
      </c>
      <c r="G1519" s="662" t="s">
        <v>3825</v>
      </c>
      <c r="H1519" s="662" t="s">
        <v>545</v>
      </c>
      <c r="I1519" s="662" t="s">
        <v>4241</v>
      </c>
      <c r="J1519" s="662" t="s">
        <v>4240</v>
      </c>
      <c r="K1519" s="662" t="s">
        <v>4242</v>
      </c>
      <c r="L1519" s="663">
        <v>0</v>
      </c>
      <c r="M1519" s="663">
        <v>0</v>
      </c>
      <c r="N1519" s="662">
        <v>1</v>
      </c>
      <c r="O1519" s="745">
        <v>0.5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7</v>
      </c>
      <c r="B1520" s="662" t="s">
        <v>2791</v>
      </c>
      <c r="C1520" s="662" t="s">
        <v>3130</v>
      </c>
      <c r="D1520" s="743" t="s">
        <v>4774</v>
      </c>
      <c r="E1520" s="744" t="s">
        <v>3138</v>
      </c>
      <c r="F1520" s="662" t="s">
        <v>3125</v>
      </c>
      <c r="G1520" s="662" t="s">
        <v>3935</v>
      </c>
      <c r="H1520" s="662" t="s">
        <v>545</v>
      </c>
      <c r="I1520" s="662" t="s">
        <v>4243</v>
      </c>
      <c r="J1520" s="662" t="s">
        <v>3937</v>
      </c>
      <c r="K1520" s="662" t="s">
        <v>4244</v>
      </c>
      <c r="L1520" s="663">
        <v>583.70000000000005</v>
      </c>
      <c r="M1520" s="663">
        <v>2918.5</v>
      </c>
      <c r="N1520" s="662">
        <v>5</v>
      </c>
      <c r="O1520" s="745">
        <v>3.5</v>
      </c>
      <c r="P1520" s="663">
        <v>2918.5</v>
      </c>
      <c r="Q1520" s="678">
        <v>1</v>
      </c>
      <c r="R1520" s="662">
        <v>5</v>
      </c>
      <c r="S1520" s="678">
        <v>1</v>
      </c>
      <c r="T1520" s="745">
        <v>3.5</v>
      </c>
      <c r="U1520" s="701">
        <v>1</v>
      </c>
    </row>
    <row r="1521" spans="1:21" ht="14.4" customHeight="1" x14ac:dyDescent="0.3">
      <c r="A1521" s="661">
        <v>7</v>
      </c>
      <c r="B1521" s="662" t="s">
        <v>2791</v>
      </c>
      <c r="C1521" s="662" t="s">
        <v>3130</v>
      </c>
      <c r="D1521" s="743" t="s">
        <v>4774</v>
      </c>
      <c r="E1521" s="744" t="s">
        <v>3138</v>
      </c>
      <c r="F1521" s="662" t="s">
        <v>3125</v>
      </c>
      <c r="G1521" s="662" t="s">
        <v>3935</v>
      </c>
      <c r="H1521" s="662" t="s">
        <v>545</v>
      </c>
      <c r="I1521" s="662" t="s">
        <v>3936</v>
      </c>
      <c r="J1521" s="662" t="s">
        <v>3937</v>
      </c>
      <c r="K1521" s="662" t="s">
        <v>3938</v>
      </c>
      <c r="L1521" s="663">
        <v>908.53</v>
      </c>
      <c r="M1521" s="663">
        <v>25438.84</v>
      </c>
      <c r="N1521" s="662">
        <v>28</v>
      </c>
      <c r="O1521" s="745">
        <v>13</v>
      </c>
      <c r="P1521" s="663">
        <v>25438.84</v>
      </c>
      <c r="Q1521" s="678">
        <v>1</v>
      </c>
      <c r="R1521" s="662">
        <v>28</v>
      </c>
      <c r="S1521" s="678">
        <v>1</v>
      </c>
      <c r="T1521" s="745">
        <v>13</v>
      </c>
      <c r="U1521" s="701">
        <v>1</v>
      </c>
    </row>
    <row r="1522" spans="1:21" ht="14.4" customHeight="1" x14ac:dyDescent="0.3">
      <c r="A1522" s="661">
        <v>7</v>
      </c>
      <c r="B1522" s="662" t="s">
        <v>2791</v>
      </c>
      <c r="C1522" s="662" t="s">
        <v>3130</v>
      </c>
      <c r="D1522" s="743" t="s">
        <v>4774</v>
      </c>
      <c r="E1522" s="744" t="s">
        <v>3138</v>
      </c>
      <c r="F1522" s="662" t="s">
        <v>3125</v>
      </c>
      <c r="G1522" s="662" t="s">
        <v>3935</v>
      </c>
      <c r="H1522" s="662" t="s">
        <v>545</v>
      </c>
      <c r="I1522" s="662" t="s">
        <v>4526</v>
      </c>
      <c r="J1522" s="662" t="s">
        <v>3937</v>
      </c>
      <c r="K1522" s="662" t="s">
        <v>4527</v>
      </c>
      <c r="L1522" s="663">
        <v>1677.3</v>
      </c>
      <c r="M1522" s="663">
        <v>40255.200000000004</v>
      </c>
      <c r="N1522" s="662">
        <v>24</v>
      </c>
      <c r="O1522" s="745">
        <v>9</v>
      </c>
      <c r="P1522" s="663">
        <v>35223.300000000003</v>
      </c>
      <c r="Q1522" s="678">
        <v>0.875</v>
      </c>
      <c r="R1522" s="662">
        <v>21</v>
      </c>
      <c r="S1522" s="678">
        <v>0.875</v>
      </c>
      <c r="T1522" s="745">
        <v>7</v>
      </c>
      <c r="U1522" s="701">
        <v>0.77777777777777779</v>
      </c>
    </row>
    <row r="1523" spans="1:21" ht="14.4" customHeight="1" x14ac:dyDescent="0.3">
      <c r="A1523" s="661">
        <v>7</v>
      </c>
      <c r="B1523" s="662" t="s">
        <v>2791</v>
      </c>
      <c r="C1523" s="662" t="s">
        <v>3130</v>
      </c>
      <c r="D1523" s="743" t="s">
        <v>4774</v>
      </c>
      <c r="E1523" s="744" t="s">
        <v>3138</v>
      </c>
      <c r="F1523" s="662" t="s">
        <v>3125</v>
      </c>
      <c r="G1523" s="662" t="s">
        <v>3935</v>
      </c>
      <c r="H1523" s="662" t="s">
        <v>545</v>
      </c>
      <c r="I1523" s="662" t="s">
        <v>4757</v>
      </c>
      <c r="J1523" s="662" t="s">
        <v>3937</v>
      </c>
      <c r="K1523" s="662" t="s">
        <v>4758</v>
      </c>
      <c r="L1523" s="663">
        <v>0</v>
      </c>
      <c r="M1523" s="663">
        <v>0</v>
      </c>
      <c r="N1523" s="662">
        <v>3</v>
      </c>
      <c r="O1523" s="745">
        <v>2</v>
      </c>
      <c r="P1523" s="663">
        <v>0</v>
      </c>
      <c r="Q1523" s="678"/>
      <c r="R1523" s="662">
        <v>3</v>
      </c>
      <c r="S1523" s="678">
        <v>1</v>
      </c>
      <c r="T1523" s="745">
        <v>2</v>
      </c>
      <c r="U1523" s="701">
        <v>1</v>
      </c>
    </row>
    <row r="1524" spans="1:21" ht="14.4" customHeight="1" x14ac:dyDescent="0.3">
      <c r="A1524" s="661">
        <v>7</v>
      </c>
      <c r="B1524" s="662" t="s">
        <v>2791</v>
      </c>
      <c r="C1524" s="662" t="s">
        <v>3130</v>
      </c>
      <c r="D1524" s="743" t="s">
        <v>4774</v>
      </c>
      <c r="E1524" s="744" t="s">
        <v>3138</v>
      </c>
      <c r="F1524" s="662" t="s">
        <v>3125</v>
      </c>
      <c r="G1524" s="662" t="s">
        <v>3935</v>
      </c>
      <c r="H1524" s="662" t="s">
        <v>545</v>
      </c>
      <c r="I1524" s="662" t="s">
        <v>4245</v>
      </c>
      <c r="J1524" s="662" t="s">
        <v>3937</v>
      </c>
      <c r="K1524" s="662" t="s">
        <v>4246</v>
      </c>
      <c r="L1524" s="663">
        <v>1257.97</v>
      </c>
      <c r="M1524" s="663">
        <v>28933.309999999998</v>
      </c>
      <c r="N1524" s="662">
        <v>23</v>
      </c>
      <c r="O1524" s="745">
        <v>10</v>
      </c>
      <c r="P1524" s="663">
        <v>17611.579999999998</v>
      </c>
      <c r="Q1524" s="678">
        <v>0.60869565217391308</v>
      </c>
      <c r="R1524" s="662">
        <v>14</v>
      </c>
      <c r="S1524" s="678">
        <v>0.60869565217391308</v>
      </c>
      <c r="T1524" s="745">
        <v>7</v>
      </c>
      <c r="U1524" s="701">
        <v>0.7</v>
      </c>
    </row>
    <row r="1525" spans="1:21" ht="14.4" customHeight="1" x14ac:dyDescent="0.3">
      <c r="A1525" s="661">
        <v>7</v>
      </c>
      <c r="B1525" s="662" t="s">
        <v>2791</v>
      </c>
      <c r="C1525" s="662" t="s">
        <v>3130</v>
      </c>
      <c r="D1525" s="743" t="s">
        <v>4774</v>
      </c>
      <c r="E1525" s="744" t="s">
        <v>3138</v>
      </c>
      <c r="F1525" s="662" t="s">
        <v>3125</v>
      </c>
      <c r="G1525" s="662" t="s">
        <v>3935</v>
      </c>
      <c r="H1525" s="662" t="s">
        <v>545</v>
      </c>
      <c r="I1525" s="662" t="s">
        <v>4625</v>
      </c>
      <c r="J1525" s="662" t="s">
        <v>3937</v>
      </c>
      <c r="K1525" s="662" t="s">
        <v>4626</v>
      </c>
      <c r="L1525" s="663">
        <v>0</v>
      </c>
      <c r="M1525" s="663">
        <v>0</v>
      </c>
      <c r="N1525" s="662">
        <v>3</v>
      </c>
      <c r="O1525" s="745">
        <v>1.5</v>
      </c>
      <c r="P1525" s="663">
        <v>0</v>
      </c>
      <c r="Q1525" s="678"/>
      <c r="R1525" s="662">
        <v>3</v>
      </c>
      <c r="S1525" s="678">
        <v>1</v>
      </c>
      <c r="T1525" s="745">
        <v>1.5</v>
      </c>
      <c r="U1525" s="701">
        <v>1</v>
      </c>
    </row>
    <row r="1526" spans="1:21" ht="14.4" customHeight="1" x14ac:dyDescent="0.3">
      <c r="A1526" s="661">
        <v>7</v>
      </c>
      <c r="B1526" s="662" t="s">
        <v>2791</v>
      </c>
      <c r="C1526" s="662" t="s">
        <v>3130</v>
      </c>
      <c r="D1526" s="743" t="s">
        <v>4774</v>
      </c>
      <c r="E1526" s="744" t="s">
        <v>3138</v>
      </c>
      <c r="F1526" s="662" t="s">
        <v>3125</v>
      </c>
      <c r="G1526" s="662" t="s">
        <v>3935</v>
      </c>
      <c r="H1526" s="662" t="s">
        <v>545</v>
      </c>
      <c r="I1526" s="662" t="s">
        <v>4627</v>
      </c>
      <c r="J1526" s="662" t="s">
        <v>4250</v>
      </c>
      <c r="K1526" s="662" t="s">
        <v>4628</v>
      </c>
      <c r="L1526" s="663">
        <v>0</v>
      </c>
      <c r="M1526" s="663">
        <v>0</v>
      </c>
      <c r="N1526" s="662">
        <v>3</v>
      </c>
      <c r="O1526" s="745">
        <v>2</v>
      </c>
      <c r="P1526" s="663">
        <v>0</v>
      </c>
      <c r="Q1526" s="678"/>
      <c r="R1526" s="662">
        <v>3</v>
      </c>
      <c r="S1526" s="678">
        <v>1</v>
      </c>
      <c r="T1526" s="745">
        <v>2</v>
      </c>
      <c r="U1526" s="701">
        <v>1</v>
      </c>
    </row>
    <row r="1527" spans="1:21" ht="14.4" customHeight="1" x14ac:dyDescent="0.3">
      <c r="A1527" s="661">
        <v>7</v>
      </c>
      <c r="B1527" s="662" t="s">
        <v>2791</v>
      </c>
      <c r="C1527" s="662" t="s">
        <v>3130</v>
      </c>
      <c r="D1527" s="743" t="s">
        <v>4774</v>
      </c>
      <c r="E1527" s="744" t="s">
        <v>3138</v>
      </c>
      <c r="F1527" s="662" t="s">
        <v>3125</v>
      </c>
      <c r="G1527" s="662" t="s">
        <v>3935</v>
      </c>
      <c r="H1527" s="662" t="s">
        <v>545</v>
      </c>
      <c r="I1527" s="662" t="s">
        <v>3939</v>
      </c>
      <c r="J1527" s="662" t="s">
        <v>3937</v>
      </c>
      <c r="K1527" s="662" t="s">
        <v>3940</v>
      </c>
      <c r="L1527" s="663">
        <v>0</v>
      </c>
      <c r="M1527" s="663">
        <v>0</v>
      </c>
      <c r="N1527" s="662">
        <v>7</v>
      </c>
      <c r="O1527" s="745">
        <v>4</v>
      </c>
      <c r="P1527" s="663">
        <v>0</v>
      </c>
      <c r="Q1527" s="678"/>
      <c r="R1527" s="662">
        <v>6</v>
      </c>
      <c r="S1527" s="678">
        <v>0.8571428571428571</v>
      </c>
      <c r="T1527" s="745">
        <v>3</v>
      </c>
      <c r="U1527" s="701">
        <v>0.75</v>
      </c>
    </row>
    <row r="1528" spans="1:21" ht="14.4" customHeight="1" x14ac:dyDescent="0.3">
      <c r="A1528" s="661">
        <v>7</v>
      </c>
      <c r="B1528" s="662" t="s">
        <v>2791</v>
      </c>
      <c r="C1528" s="662" t="s">
        <v>3130</v>
      </c>
      <c r="D1528" s="743" t="s">
        <v>4774</v>
      </c>
      <c r="E1528" s="744" t="s">
        <v>3138</v>
      </c>
      <c r="F1528" s="662" t="s">
        <v>3125</v>
      </c>
      <c r="G1528" s="662" t="s">
        <v>3935</v>
      </c>
      <c r="H1528" s="662" t="s">
        <v>545</v>
      </c>
      <c r="I1528" s="662" t="s">
        <v>4247</v>
      </c>
      <c r="J1528" s="662" t="s">
        <v>3937</v>
      </c>
      <c r="K1528" s="662" t="s">
        <v>4248</v>
      </c>
      <c r="L1528" s="663">
        <v>2096.62</v>
      </c>
      <c r="M1528" s="663">
        <v>25159.439999999999</v>
      </c>
      <c r="N1528" s="662">
        <v>12</v>
      </c>
      <c r="O1528" s="745">
        <v>7</v>
      </c>
      <c r="P1528" s="663">
        <v>25159.439999999999</v>
      </c>
      <c r="Q1528" s="678">
        <v>1</v>
      </c>
      <c r="R1528" s="662">
        <v>12</v>
      </c>
      <c r="S1528" s="678">
        <v>1</v>
      </c>
      <c r="T1528" s="745">
        <v>7</v>
      </c>
      <c r="U1528" s="701">
        <v>1</v>
      </c>
    </row>
    <row r="1529" spans="1:21" ht="14.4" customHeight="1" x14ac:dyDescent="0.3">
      <c r="A1529" s="661">
        <v>7</v>
      </c>
      <c r="B1529" s="662" t="s">
        <v>2791</v>
      </c>
      <c r="C1529" s="662" t="s">
        <v>3130</v>
      </c>
      <c r="D1529" s="743" t="s">
        <v>4774</v>
      </c>
      <c r="E1529" s="744" t="s">
        <v>3138</v>
      </c>
      <c r="F1529" s="662" t="s">
        <v>3125</v>
      </c>
      <c r="G1529" s="662" t="s">
        <v>3935</v>
      </c>
      <c r="H1529" s="662" t="s">
        <v>545</v>
      </c>
      <c r="I1529" s="662" t="s">
        <v>4249</v>
      </c>
      <c r="J1529" s="662" t="s">
        <v>4250</v>
      </c>
      <c r="K1529" s="662" t="s">
        <v>4251</v>
      </c>
      <c r="L1529" s="663">
        <v>151.43</v>
      </c>
      <c r="M1529" s="663">
        <v>9237.2300000000014</v>
      </c>
      <c r="N1529" s="662">
        <v>61</v>
      </c>
      <c r="O1529" s="745">
        <v>15</v>
      </c>
      <c r="P1529" s="663">
        <v>7420.0700000000006</v>
      </c>
      <c r="Q1529" s="678">
        <v>0.80327868852459006</v>
      </c>
      <c r="R1529" s="662">
        <v>49</v>
      </c>
      <c r="S1529" s="678">
        <v>0.80327868852459017</v>
      </c>
      <c r="T1529" s="745">
        <v>11</v>
      </c>
      <c r="U1529" s="701">
        <v>0.73333333333333328</v>
      </c>
    </row>
    <row r="1530" spans="1:21" ht="14.4" customHeight="1" x14ac:dyDescent="0.3">
      <c r="A1530" s="661">
        <v>7</v>
      </c>
      <c r="B1530" s="662" t="s">
        <v>2791</v>
      </c>
      <c r="C1530" s="662" t="s">
        <v>3130</v>
      </c>
      <c r="D1530" s="743" t="s">
        <v>4774</v>
      </c>
      <c r="E1530" s="744" t="s">
        <v>3138</v>
      </c>
      <c r="F1530" s="662" t="s">
        <v>3125</v>
      </c>
      <c r="G1530" s="662" t="s">
        <v>3935</v>
      </c>
      <c r="H1530" s="662" t="s">
        <v>545</v>
      </c>
      <c r="I1530" s="662" t="s">
        <v>4252</v>
      </c>
      <c r="J1530" s="662" t="s">
        <v>3937</v>
      </c>
      <c r="K1530" s="662" t="s">
        <v>4253</v>
      </c>
      <c r="L1530" s="663">
        <v>0</v>
      </c>
      <c r="M1530" s="663">
        <v>0</v>
      </c>
      <c r="N1530" s="662">
        <v>1</v>
      </c>
      <c r="O1530" s="745">
        <v>1</v>
      </c>
      <c r="P1530" s="663">
        <v>0</v>
      </c>
      <c r="Q1530" s="678"/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7</v>
      </c>
      <c r="B1531" s="662" t="s">
        <v>2791</v>
      </c>
      <c r="C1531" s="662" t="s">
        <v>3130</v>
      </c>
      <c r="D1531" s="743" t="s">
        <v>4774</v>
      </c>
      <c r="E1531" s="744" t="s">
        <v>3138</v>
      </c>
      <c r="F1531" s="662" t="s">
        <v>3125</v>
      </c>
      <c r="G1531" s="662" t="s">
        <v>3935</v>
      </c>
      <c r="H1531" s="662" t="s">
        <v>545</v>
      </c>
      <c r="I1531" s="662" t="s">
        <v>4343</v>
      </c>
      <c r="J1531" s="662" t="s">
        <v>4250</v>
      </c>
      <c r="K1531" s="662" t="s">
        <v>3701</v>
      </c>
      <c r="L1531" s="663">
        <v>0</v>
      </c>
      <c r="M1531" s="663">
        <v>0</v>
      </c>
      <c r="N1531" s="662">
        <v>1</v>
      </c>
      <c r="O1531" s="745">
        <v>1</v>
      </c>
      <c r="P1531" s="663">
        <v>0</v>
      </c>
      <c r="Q1531" s="678"/>
      <c r="R1531" s="662">
        <v>1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7</v>
      </c>
      <c r="B1532" s="662" t="s">
        <v>2791</v>
      </c>
      <c r="C1532" s="662" t="s">
        <v>3130</v>
      </c>
      <c r="D1532" s="743" t="s">
        <v>4774</v>
      </c>
      <c r="E1532" s="744" t="s">
        <v>3138</v>
      </c>
      <c r="F1532" s="662" t="s">
        <v>3125</v>
      </c>
      <c r="G1532" s="662" t="s">
        <v>3935</v>
      </c>
      <c r="H1532" s="662" t="s">
        <v>545</v>
      </c>
      <c r="I1532" s="662" t="s">
        <v>4759</v>
      </c>
      <c r="J1532" s="662" t="s">
        <v>3937</v>
      </c>
      <c r="K1532" s="662" t="s">
        <v>4760</v>
      </c>
      <c r="L1532" s="663">
        <v>0</v>
      </c>
      <c r="M1532" s="663">
        <v>0</v>
      </c>
      <c r="N1532" s="662">
        <v>18</v>
      </c>
      <c r="O1532" s="745">
        <v>2</v>
      </c>
      <c r="P1532" s="663">
        <v>0</v>
      </c>
      <c r="Q1532" s="678"/>
      <c r="R1532" s="662">
        <v>9</v>
      </c>
      <c r="S1532" s="678">
        <v>0.5</v>
      </c>
      <c r="T1532" s="745">
        <v>1</v>
      </c>
      <c r="U1532" s="701">
        <v>0.5</v>
      </c>
    </row>
    <row r="1533" spans="1:21" ht="14.4" customHeight="1" x14ac:dyDescent="0.3">
      <c r="A1533" s="661">
        <v>7</v>
      </c>
      <c r="B1533" s="662" t="s">
        <v>2791</v>
      </c>
      <c r="C1533" s="662" t="s">
        <v>3130</v>
      </c>
      <c r="D1533" s="743" t="s">
        <v>4774</v>
      </c>
      <c r="E1533" s="744" t="s">
        <v>3138</v>
      </c>
      <c r="F1533" s="662" t="s">
        <v>3125</v>
      </c>
      <c r="G1533" s="662" t="s">
        <v>3935</v>
      </c>
      <c r="H1533" s="662" t="s">
        <v>545</v>
      </c>
      <c r="I1533" s="662" t="s">
        <v>4260</v>
      </c>
      <c r="J1533" s="662" t="s">
        <v>4250</v>
      </c>
      <c r="K1533" s="662" t="s">
        <v>4261</v>
      </c>
      <c r="L1533" s="663">
        <v>0</v>
      </c>
      <c r="M1533" s="663">
        <v>0</v>
      </c>
      <c r="N1533" s="662">
        <v>1</v>
      </c>
      <c r="O1533" s="745">
        <v>1</v>
      </c>
      <c r="P1533" s="663">
        <v>0</v>
      </c>
      <c r="Q1533" s="678"/>
      <c r="R1533" s="662">
        <v>1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7</v>
      </c>
      <c r="B1534" s="662" t="s">
        <v>2791</v>
      </c>
      <c r="C1534" s="662" t="s">
        <v>3130</v>
      </c>
      <c r="D1534" s="743" t="s">
        <v>4774</v>
      </c>
      <c r="E1534" s="744" t="s">
        <v>3138</v>
      </c>
      <c r="F1534" s="662" t="s">
        <v>3125</v>
      </c>
      <c r="G1534" s="662" t="s">
        <v>4268</v>
      </c>
      <c r="H1534" s="662" t="s">
        <v>545</v>
      </c>
      <c r="I1534" s="662" t="s">
        <v>4629</v>
      </c>
      <c r="J1534" s="662" t="s">
        <v>793</v>
      </c>
      <c r="K1534" s="662" t="s">
        <v>4630</v>
      </c>
      <c r="L1534" s="663">
        <v>85.76</v>
      </c>
      <c r="M1534" s="663">
        <v>85.76</v>
      </c>
      <c r="N1534" s="662">
        <v>1</v>
      </c>
      <c r="O1534" s="745">
        <v>1</v>
      </c>
      <c r="P1534" s="663">
        <v>85.76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7</v>
      </c>
      <c r="B1535" s="662" t="s">
        <v>2791</v>
      </c>
      <c r="C1535" s="662" t="s">
        <v>3130</v>
      </c>
      <c r="D1535" s="743" t="s">
        <v>4774</v>
      </c>
      <c r="E1535" s="744" t="s">
        <v>3138</v>
      </c>
      <c r="F1535" s="662" t="s">
        <v>3125</v>
      </c>
      <c r="G1535" s="662" t="s">
        <v>3729</v>
      </c>
      <c r="H1535" s="662" t="s">
        <v>545</v>
      </c>
      <c r="I1535" s="662" t="s">
        <v>846</v>
      </c>
      <c r="J1535" s="662" t="s">
        <v>847</v>
      </c>
      <c r="K1535" s="662" t="s">
        <v>3489</v>
      </c>
      <c r="L1535" s="663">
        <v>122.73</v>
      </c>
      <c r="M1535" s="663">
        <v>490.92</v>
      </c>
      <c r="N1535" s="662">
        <v>4</v>
      </c>
      <c r="O1535" s="745">
        <v>0.5</v>
      </c>
      <c r="P1535" s="663">
        <v>490.92</v>
      </c>
      <c r="Q1535" s="678">
        <v>1</v>
      </c>
      <c r="R1535" s="662">
        <v>4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7</v>
      </c>
      <c r="B1536" s="662" t="s">
        <v>2791</v>
      </c>
      <c r="C1536" s="662" t="s">
        <v>3130</v>
      </c>
      <c r="D1536" s="743" t="s">
        <v>4774</v>
      </c>
      <c r="E1536" s="744" t="s">
        <v>3138</v>
      </c>
      <c r="F1536" s="662" t="s">
        <v>3125</v>
      </c>
      <c r="G1536" s="662" t="s">
        <v>3430</v>
      </c>
      <c r="H1536" s="662" t="s">
        <v>545</v>
      </c>
      <c r="I1536" s="662" t="s">
        <v>3431</v>
      </c>
      <c r="J1536" s="662" t="s">
        <v>3432</v>
      </c>
      <c r="K1536" s="662" t="s">
        <v>3433</v>
      </c>
      <c r="L1536" s="663">
        <v>38.56</v>
      </c>
      <c r="M1536" s="663">
        <v>886.88000000000011</v>
      </c>
      <c r="N1536" s="662">
        <v>23</v>
      </c>
      <c r="O1536" s="745">
        <v>8.5</v>
      </c>
      <c r="P1536" s="663">
        <v>848.32000000000016</v>
      </c>
      <c r="Q1536" s="678">
        <v>0.95652173913043481</v>
      </c>
      <c r="R1536" s="662">
        <v>22</v>
      </c>
      <c r="S1536" s="678">
        <v>0.95652173913043481</v>
      </c>
      <c r="T1536" s="745">
        <v>7.5</v>
      </c>
      <c r="U1536" s="701">
        <v>0.88235294117647056</v>
      </c>
    </row>
    <row r="1537" spans="1:21" ht="14.4" customHeight="1" x14ac:dyDescent="0.3">
      <c r="A1537" s="661">
        <v>7</v>
      </c>
      <c r="B1537" s="662" t="s">
        <v>2791</v>
      </c>
      <c r="C1537" s="662" t="s">
        <v>3130</v>
      </c>
      <c r="D1537" s="743" t="s">
        <v>4774</v>
      </c>
      <c r="E1537" s="744" t="s">
        <v>3138</v>
      </c>
      <c r="F1537" s="662" t="s">
        <v>3125</v>
      </c>
      <c r="G1537" s="662" t="s">
        <v>3434</v>
      </c>
      <c r="H1537" s="662" t="s">
        <v>545</v>
      </c>
      <c r="I1537" s="662" t="s">
        <v>4634</v>
      </c>
      <c r="J1537" s="662" t="s">
        <v>4007</v>
      </c>
      <c r="K1537" s="662" t="s">
        <v>4635</v>
      </c>
      <c r="L1537" s="663">
        <v>109.54</v>
      </c>
      <c r="M1537" s="663">
        <v>328.62</v>
      </c>
      <c r="N1537" s="662">
        <v>3</v>
      </c>
      <c r="O1537" s="745">
        <v>1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7</v>
      </c>
      <c r="B1538" s="662" t="s">
        <v>2791</v>
      </c>
      <c r="C1538" s="662" t="s">
        <v>3130</v>
      </c>
      <c r="D1538" s="743" t="s">
        <v>4774</v>
      </c>
      <c r="E1538" s="744" t="s">
        <v>3138</v>
      </c>
      <c r="F1538" s="662" t="s">
        <v>3125</v>
      </c>
      <c r="G1538" s="662" t="s">
        <v>3434</v>
      </c>
      <c r="H1538" s="662" t="s">
        <v>545</v>
      </c>
      <c r="I1538" s="662" t="s">
        <v>4636</v>
      </c>
      <c r="J1538" s="662" t="s">
        <v>4539</v>
      </c>
      <c r="K1538" s="662" t="s">
        <v>3437</v>
      </c>
      <c r="L1538" s="663">
        <v>187.92</v>
      </c>
      <c r="M1538" s="663">
        <v>375.84</v>
      </c>
      <c r="N1538" s="662">
        <v>2</v>
      </c>
      <c r="O1538" s="745">
        <v>0.5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7</v>
      </c>
      <c r="B1539" s="662" t="s">
        <v>2791</v>
      </c>
      <c r="C1539" s="662" t="s">
        <v>3130</v>
      </c>
      <c r="D1539" s="743" t="s">
        <v>4774</v>
      </c>
      <c r="E1539" s="744" t="s">
        <v>3138</v>
      </c>
      <c r="F1539" s="662" t="s">
        <v>3125</v>
      </c>
      <c r="G1539" s="662" t="s">
        <v>3434</v>
      </c>
      <c r="H1539" s="662" t="s">
        <v>545</v>
      </c>
      <c r="I1539" s="662" t="s">
        <v>4663</v>
      </c>
      <c r="J1539" s="662" t="s">
        <v>4664</v>
      </c>
      <c r="K1539" s="662" t="s">
        <v>4665</v>
      </c>
      <c r="L1539" s="663">
        <v>31.32</v>
      </c>
      <c r="M1539" s="663">
        <v>93.960000000000008</v>
      </c>
      <c r="N1539" s="662">
        <v>3</v>
      </c>
      <c r="O1539" s="745">
        <v>1</v>
      </c>
      <c r="P1539" s="663">
        <v>93.960000000000008</v>
      </c>
      <c r="Q1539" s="678">
        <v>1</v>
      </c>
      <c r="R1539" s="662">
        <v>3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7</v>
      </c>
      <c r="B1540" s="662" t="s">
        <v>2791</v>
      </c>
      <c r="C1540" s="662" t="s">
        <v>3130</v>
      </c>
      <c r="D1540" s="743" t="s">
        <v>4774</v>
      </c>
      <c r="E1540" s="744" t="s">
        <v>3138</v>
      </c>
      <c r="F1540" s="662" t="s">
        <v>3125</v>
      </c>
      <c r="G1540" s="662" t="s">
        <v>3434</v>
      </c>
      <c r="H1540" s="662" t="s">
        <v>545</v>
      </c>
      <c r="I1540" s="662" t="s">
        <v>3730</v>
      </c>
      <c r="J1540" s="662" t="s">
        <v>3731</v>
      </c>
      <c r="K1540" s="662" t="s">
        <v>3732</v>
      </c>
      <c r="L1540" s="663">
        <v>140.94999999999999</v>
      </c>
      <c r="M1540" s="663">
        <v>2396.1499999999996</v>
      </c>
      <c r="N1540" s="662">
        <v>17</v>
      </c>
      <c r="O1540" s="745">
        <v>1</v>
      </c>
      <c r="P1540" s="663">
        <v>422.84999999999997</v>
      </c>
      <c r="Q1540" s="678">
        <v>0.17647058823529413</v>
      </c>
      <c r="R1540" s="662">
        <v>3</v>
      </c>
      <c r="S1540" s="678">
        <v>0.17647058823529413</v>
      </c>
      <c r="T1540" s="745">
        <v>0.5</v>
      </c>
      <c r="U1540" s="701">
        <v>0.5</v>
      </c>
    </row>
    <row r="1541" spans="1:21" ht="14.4" customHeight="1" x14ac:dyDescent="0.3">
      <c r="A1541" s="661">
        <v>7</v>
      </c>
      <c r="B1541" s="662" t="s">
        <v>2791</v>
      </c>
      <c r="C1541" s="662" t="s">
        <v>3130</v>
      </c>
      <c r="D1541" s="743" t="s">
        <v>4774</v>
      </c>
      <c r="E1541" s="744" t="s">
        <v>3138</v>
      </c>
      <c r="F1541" s="662" t="s">
        <v>3125</v>
      </c>
      <c r="G1541" s="662" t="s">
        <v>3434</v>
      </c>
      <c r="H1541" s="662" t="s">
        <v>545</v>
      </c>
      <c r="I1541" s="662" t="s">
        <v>3435</v>
      </c>
      <c r="J1541" s="662" t="s">
        <v>3436</v>
      </c>
      <c r="K1541" s="662" t="s">
        <v>3437</v>
      </c>
      <c r="L1541" s="663">
        <v>187.92</v>
      </c>
      <c r="M1541" s="663">
        <v>10899.360000000002</v>
      </c>
      <c r="N1541" s="662">
        <v>58</v>
      </c>
      <c r="O1541" s="745">
        <v>5</v>
      </c>
      <c r="P1541" s="663">
        <v>9771.840000000002</v>
      </c>
      <c r="Q1541" s="678">
        <v>0.89655172413793105</v>
      </c>
      <c r="R1541" s="662">
        <v>52</v>
      </c>
      <c r="S1541" s="678">
        <v>0.89655172413793105</v>
      </c>
      <c r="T1541" s="745">
        <v>4.5</v>
      </c>
      <c r="U1541" s="701">
        <v>0.9</v>
      </c>
    </row>
    <row r="1542" spans="1:21" ht="14.4" customHeight="1" x14ac:dyDescent="0.3">
      <c r="A1542" s="661">
        <v>7</v>
      </c>
      <c r="B1542" s="662" t="s">
        <v>2791</v>
      </c>
      <c r="C1542" s="662" t="s">
        <v>3130</v>
      </c>
      <c r="D1542" s="743" t="s">
        <v>4774</v>
      </c>
      <c r="E1542" s="744" t="s">
        <v>3138</v>
      </c>
      <c r="F1542" s="662" t="s">
        <v>3125</v>
      </c>
      <c r="G1542" s="662" t="s">
        <v>3434</v>
      </c>
      <c r="H1542" s="662" t="s">
        <v>545</v>
      </c>
      <c r="I1542" s="662" t="s">
        <v>3733</v>
      </c>
      <c r="J1542" s="662" t="s">
        <v>3734</v>
      </c>
      <c r="K1542" s="662" t="s">
        <v>3735</v>
      </c>
      <c r="L1542" s="663">
        <v>93.96</v>
      </c>
      <c r="M1542" s="663">
        <v>1973.1599999999999</v>
      </c>
      <c r="N1542" s="662">
        <v>21</v>
      </c>
      <c r="O1542" s="745">
        <v>2.5</v>
      </c>
      <c r="P1542" s="663">
        <v>1785.2399999999998</v>
      </c>
      <c r="Q1542" s="678">
        <v>0.90476190476190477</v>
      </c>
      <c r="R1542" s="662">
        <v>19</v>
      </c>
      <c r="S1542" s="678">
        <v>0.90476190476190477</v>
      </c>
      <c r="T1542" s="745">
        <v>1.5</v>
      </c>
      <c r="U1542" s="701">
        <v>0.6</v>
      </c>
    </row>
    <row r="1543" spans="1:21" ht="14.4" customHeight="1" x14ac:dyDescent="0.3">
      <c r="A1543" s="661">
        <v>7</v>
      </c>
      <c r="B1543" s="662" t="s">
        <v>2791</v>
      </c>
      <c r="C1543" s="662" t="s">
        <v>3130</v>
      </c>
      <c r="D1543" s="743" t="s">
        <v>4774</v>
      </c>
      <c r="E1543" s="744" t="s">
        <v>3138</v>
      </c>
      <c r="F1543" s="662" t="s">
        <v>3125</v>
      </c>
      <c r="G1543" s="662" t="s">
        <v>3434</v>
      </c>
      <c r="H1543" s="662" t="s">
        <v>545</v>
      </c>
      <c r="I1543" s="662" t="s">
        <v>4272</v>
      </c>
      <c r="J1543" s="662" t="s">
        <v>3734</v>
      </c>
      <c r="K1543" s="662" t="s">
        <v>3381</v>
      </c>
      <c r="L1543" s="663">
        <v>156.61000000000001</v>
      </c>
      <c r="M1543" s="663">
        <v>2192.54</v>
      </c>
      <c r="N1543" s="662">
        <v>14</v>
      </c>
      <c r="O1543" s="745">
        <v>4</v>
      </c>
      <c r="P1543" s="663">
        <v>939.66000000000008</v>
      </c>
      <c r="Q1543" s="678">
        <v>0.4285714285714286</v>
      </c>
      <c r="R1543" s="662">
        <v>6</v>
      </c>
      <c r="S1543" s="678">
        <v>0.42857142857142855</v>
      </c>
      <c r="T1543" s="745">
        <v>2.5</v>
      </c>
      <c r="U1543" s="701">
        <v>0.625</v>
      </c>
    </row>
    <row r="1544" spans="1:21" ht="14.4" customHeight="1" x14ac:dyDescent="0.3">
      <c r="A1544" s="661">
        <v>7</v>
      </c>
      <c r="B1544" s="662" t="s">
        <v>2791</v>
      </c>
      <c r="C1544" s="662" t="s">
        <v>3130</v>
      </c>
      <c r="D1544" s="743" t="s">
        <v>4774</v>
      </c>
      <c r="E1544" s="744" t="s">
        <v>3138</v>
      </c>
      <c r="F1544" s="662" t="s">
        <v>3125</v>
      </c>
      <c r="G1544" s="662" t="s">
        <v>3434</v>
      </c>
      <c r="H1544" s="662" t="s">
        <v>545</v>
      </c>
      <c r="I1544" s="662" t="s">
        <v>4273</v>
      </c>
      <c r="J1544" s="662" t="s">
        <v>4274</v>
      </c>
      <c r="K1544" s="662" t="s">
        <v>4275</v>
      </c>
      <c r="L1544" s="663">
        <v>300.68</v>
      </c>
      <c r="M1544" s="663">
        <v>3307.48</v>
      </c>
      <c r="N1544" s="662">
        <v>11</v>
      </c>
      <c r="O1544" s="745">
        <v>5.5</v>
      </c>
      <c r="P1544" s="663">
        <v>1503.4</v>
      </c>
      <c r="Q1544" s="678">
        <v>0.45454545454545459</v>
      </c>
      <c r="R1544" s="662">
        <v>5</v>
      </c>
      <c r="S1544" s="678">
        <v>0.45454545454545453</v>
      </c>
      <c r="T1544" s="745">
        <v>2.5</v>
      </c>
      <c r="U1544" s="701">
        <v>0.45454545454545453</v>
      </c>
    </row>
    <row r="1545" spans="1:21" ht="14.4" customHeight="1" x14ac:dyDescent="0.3">
      <c r="A1545" s="661">
        <v>7</v>
      </c>
      <c r="B1545" s="662" t="s">
        <v>2791</v>
      </c>
      <c r="C1545" s="662" t="s">
        <v>3130</v>
      </c>
      <c r="D1545" s="743" t="s">
        <v>4774</v>
      </c>
      <c r="E1545" s="744" t="s">
        <v>3138</v>
      </c>
      <c r="F1545" s="662" t="s">
        <v>3125</v>
      </c>
      <c r="G1545" s="662" t="s">
        <v>3304</v>
      </c>
      <c r="H1545" s="662" t="s">
        <v>545</v>
      </c>
      <c r="I1545" s="662" t="s">
        <v>3305</v>
      </c>
      <c r="J1545" s="662" t="s">
        <v>3306</v>
      </c>
      <c r="K1545" s="662" t="s">
        <v>3307</v>
      </c>
      <c r="L1545" s="663">
        <v>50.32</v>
      </c>
      <c r="M1545" s="663">
        <v>19272.559999999998</v>
      </c>
      <c r="N1545" s="662">
        <v>383</v>
      </c>
      <c r="O1545" s="745">
        <v>47.833333333333329</v>
      </c>
      <c r="P1545" s="663">
        <v>14391.519999999995</v>
      </c>
      <c r="Q1545" s="678">
        <v>0.74673629242819828</v>
      </c>
      <c r="R1545" s="662">
        <v>286</v>
      </c>
      <c r="S1545" s="678">
        <v>0.74673629242819839</v>
      </c>
      <c r="T1545" s="745">
        <v>34.333333333333329</v>
      </c>
      <c r="U1545" s="701">
        <v>0.71777003484320556</v>
      </c>
    </row>
    <row r="1546" spans="1:21" ht="14.4" customHeight="1" x14ac:dyDescent="0.3">
      <c r="A1546" s="661">
        <v>7</v>
      </c>
      <c r="B1546" s="662" t="s">
        <v>2791</v>
      </c>
      <c r="C1546" s="662" t="s">
        <v>3130</v>
      </c>
      <c r="D1546" s="743" t="s">
        <v>4774</v>
      </c>
      <c r="E1546" s="744" t="s">
        <v>3138</v>
      </c>
      <c r="F1546" s="662" t="s">
        <v>3125</v>
      </c>
      <c r="G1546" s="662" t="s">
        <v>3304</v>
      </c>
      <c r="H1546" s="662" t="s">
        <v>545</v>
      </c>
      <c r="I1546" s="662" t="s">
        <v>4288</v>
      </c>
      <c r="J1546" s="662" t="s">
        <v>3306</v>
      </c>
      <c r="K1546" s="662" t="s">
        <v>4289</v>
      </c>
      <c r="L1546" s="663">
        <v>100.62</v>
      </c>
      <c r="M1546" s="663">
        <v>402.48</v>
      </c>
      <c r="N1546" s="662">
        <v>4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7</v>
      </c>
      <c r="B1547" s="662" t="s">
        <v>2791</v>
      </c>
      <c r="C1547" s="662" t="s">
        <v>3130</v>
      </c>
      <c r="D1547" s="743" t="s">
        <v>4774</v>
      </c>
      <c r="E1547" s="744" t="s">
        <v>3138</v>
      </c>
      <c r="F1547" s="662" t="s">
        <v>3125</v>
      </c>
      <c r="G1547" s="662" t="s">
        <v>3304</v>
      </c>
      <c r="H1547" s="662" t="s">
        <v>545</v>
      </c>
      <c r="I1547" s="662" t="s">
        <v>3311</v>
      </c>
      <c r="J1547" s="662" t="s">
        <v>3309</v>
      </c>
      <c r="K1547" s="662" t="s">
        <v>3312</v>
      </c>
      <c r="L1547" s="663">
        <v>299.83999999999997</v>
      </c>
      <c r="M1547" s="663">
        <v>4197.76</v>
      </c>
      <c r="N1547" s="662">
        <v>14</v>
      </c>
      <c r="O1547" s="745">
        <v>4.5</v>
      </c>
      <c r="P1547" s="663">
        <v>2698.56</v>
      </c>
      <c r="Q1547" s="678">
        <v>0.64285714285714279</v>
      </c>
      <c r="R1547" s="662">
        <v>9</v>
      </c>
      <c r="S1547" s="678">
        <v>0.6428571428571429</v>
      </c>
      <c r="T1547" s="745">
        <v>3</v>
      </c>
      <c r="U1547" s="701">
        <v>0.66666666666666663</v>
      </c>
    </row>
    <row r="1548" spans="1:21" ht="14.4" customHeight="1" x14ac:dyDescent="0.3">
      <c r="A1548" s="661">
        <v>7</v>
      </c>
      <c r="B1548" s="662" t="s">
        <v>2791</v>
      </c>
      <c r="C1548" s="662" t="s">
        <v>3130</v>
      </c>
      <c r="D1548" s="743" t="s">
        <v>4774</v>
      </c>
      <c r="E1548" s="744" t="s">
        <v>3138</v>
      </c>
      <c r="F1548" s="662" t="s">
        <v>3125</v>
      </c>
      <c r="G1548" s="662" t="s">
        <v>3304</v>
      </c>
      <c r="H1548" s="662" t="s">
        <v>545</v>
      </c>
      <c r="I1548" s="662" t="s">
        <v>4009</v>
      </c>
      <c r="J1548" s="662" t="s">
        <v>4010</v>
      </c>
      <c r="K1548" s="662" t="s">
        <v>3307</v>
      </c>
      <c r="L1548" s="663">
        <v>50.32</v>
      </c>
      <c r="M1548" s="663">
        <v>2113.44</v>
      </c>
      <c r="N1548" s="662">
        <v>42</v>
      </c>
      <c r="O1548" s="745">
        <v>5.5</v>
      </c>
      <c r="P1548" s="663">
        <v>1811.5200000000002</v>
      </c>
      <c r="Q1548" s="678">
        <v>0.85714285714285721</v>
      </c>
      <c r="R1548" s="662">
        <v>36</v>
      </c>
      <c r="S1548" s="678">
        <v>0.8571428571428571</v>
      </c>
      <c r="T1548" s="745">
        <v>4</v>
      </c>
      <c r="U1548" s="701">
        <v>0.72727272727272729</v>
      </c>
    </row>
    <row r="1549" spans="1:21" ht="14.4" customHeight="1" x14ac:dyDescent="0.3">
      <c r="A1549" s="661">
        <v>7</v>
      </c>
      <c r="B1549" s="662" t="s">
        <v>2791</v>
      </c>
      <c r="C1549" s="662" t="s">
        <v>3130</v>
      </c>
      <c r="D1549" s="743" t="s">
        <v>4774</v>
      </c>
      <c r="E1549" s="744" t="s">
        <v>3138</v>
      </c>
      <c r="F1549" s="662" t="s">
        <v>3125</v>
      </c>
      <c r="G1549" s="662" t="s">
        <v>3304</v>
      </c>
      <c r="H1549" s="662" t="s">
        <v>545</v>
      </c>
      <c r="I1549" s="662" t="s">
        <v>4011</v>
      </c>
      <c r="J1549" s="662" t="s">
        <v>3306</v>
      </c>
      <c r="K1549" s="662" t="s">
        <v>4012</v>
      </c>
      <c r="L1549" s="663">
        <v>50.32</v>
      </c>
      <c r="M1549" s="663">
        <v>503.2</v>
      </c>
      <c r="N1549" s="662">
        <v>10</v>
      </c>
      <c r="O1549" s="745">
        <v>0.5</v>
      </c>
      <c r="P1549" s="663">
        <v>503.2</v>
      </c>
      <c r="Q1549" s="678">
        <v>1</v>
      </c>
      <c r="R1549" s="662">
        <v>10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7</v>
      </c>
      <c r="B1550" s="662" t="s">
        <v>2791</v>
      </c>
      <c r="C1550" s="662" t="s">
        <v>3130</v>
      </c>
      <c r="D1550" s="743" t="s">
        <v>4774</v>
      </c>
      <c r="E1550" s="744" t="s">
        <v>3138</v>
      </c>
      <c r="F1550" s="662" t="s">
        <v>3125</v>
      </c>
      <c r="G1550" s="662" t="s">
        <v>3304</v>
      </c>
      <c r="H1550" s="662" t="s">
        <v>545</v>
      </c>
      <c r="I1550" s="662" t="s">
        <v>4459</v>
      </c>
      <c r="J1550" s="662" t="s">
        <v>4460</v>
      </c>
      <c r="K1550" s="662" t="s">
        <v>3307</v>
      </c>
      <c r="L1550" s="663">
        <v>50.32</v>
      </c>
      <c r="M1550" s="663">
        <v>402.56</v>
      </c>
      <c r="N1550" s="662">
        <v>8</v>
      </c>
      <c r="O1550" s="745">
        <v>0.5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7</v>
      </c>
      <c r="B1551" s="662" t="s">
        <v>2791</v>
      </c>
      <c r="C1551" s="662" t="s">
        <v>3130</v>
      </c>
      <c r="D1551" s="743" t="s">
        <v>4774</v>
      </c>
      <c r="E1551" s="744" t="s">
        <v>3138</v>
      </c>
      <c r="F1551" s="662" t="s">
        <v>3125</v>
      </c>
      <c r="G1551" s="662" t="s">
        <v>3304</v>
      </c>
      <c r="H1551" s="662" t="s">
        <v>545</v>
      </c>
      <c r="I1551" s="662" t="s">
        <v>4544</v>
      </c>
      <c r="J1551" s="662" t="s">
        <v>4010</v>
      </c>
      <c r="K1551" s="662" t="s">
        <v>4289</v>
      </c>
      <c r="L1551" s="663">
        <v>0</v>
      </c>
      <c r="M1551" s="663">
        <v>0</v>
      </c>
      <c r="N1551" s="662">
        <v>4</v>
      </c>
      <c r="O1551" s="745">
        <v>1.5</v>
      </c>
      <c r="P1551" s="663">
        <v>0</v>
      </c>
      <c r="Q1551" s="678"/>
      <c r="R1551" s="662">
        <v>4</v>
      </c>
      <c r="S1551" s="678">
        <v>1</v>
      </c>
      <c r="T1551" s="745">
        <v>1.5</v>
      </c>
      <c r="U1551" s="701">
        <v>1</v>
      </c>
    </row>
    <row r="1552" spans="1:21" ht="14.4" customHeight="1" x14ac:dyDescent="0.3">
      <c r="A1552" s="661">
        <v>7</v>
      </c>
      <c r="B1552" s="662" t="s">
        <v>2791</v>
      </c>
      <c r="C1552" s="662" t="s">
        <v>3130</v>
      </c>
      <c r="D1552" s="743" t="s">
        <v>4774</v>
      </c>
      <c r="E1552" s="744" t="s">
        <v>3138</v>
      </c>
      <c r="F1552" s="662" t="s">
        <v>3125</v>
      </c>
      <c r="G1552" s="662" t="s">
        <v>3304</v>
      </c>
      <c r="H1552" s="662" t="s">
        <v>545</v>
      </c>
      <c r="I1552" s="662" t="s">
        <v>4013</v>
      </c>
      <c r="J1552" s="662" t="s">
        <v>4014</v>
      </c>
      <c r="K1552" s="662" t="s">
        <v>4015</v>
      </c>
      <c r="L1552" s="663">
        <v>99.94</v>
      </c>
      <c r="M1552" s="663">
        <v>11593.039999999997</v>
      </c>
      <c r="N1552" s="662">
        <v>116</v>
      </c>
      <c r="O1552" s="745">
        <v>16</v>
      </c>
      <c r="P1552" s="663">
        <v>9993.9999999999982</v>
      </c>
      <c r="Q1552" s="678">
        <v>0.86206896551724144</v>
      </c>
      <c r="R1552" s="662">
        <v>100</v>
      </c>
      <c r="S1552" s="678">
        <v>0.86206896551724133</v>
      </c>
      <c r="T1552" s="745">
        <v>13</v>
      </c>
      <c r="U1552" s="701">
        <v>0.8125</v>
      </c>
    </row>
    <row r="1553" spans="1:21" ht="14.4" customHeight="1" x14ac:dyDescent="0.3">
      <c r="A1553" s="661">
        <v>7</v>
      </c>
      <c r="B1553" s="662" t="s">
        <v>2791</v>
      </c>
      <c r="C1553" s="662" t="s">
        <v>3130</v>
      </c>
      <c r="D1553" s="743" t="s">
        <v>4774</v>
      </c>
      <c r="E1553" s="744" t="s">
        <v>3138</v>
      </c>
      <c r="F1553" s="662" t="s">
        <v>3125</v>
      </c>
      <c r="G1553" s="662" t="s">
        <v>3304</v>
      </c>
      <c r="H1553" s="662" t="s">
        <v>545</v>
      </c>
      <c r="I1553" s="662" t="s">
        <v>3313</v>
      </c>
      <c r="J1553" s="662" t="s">
        <v>3309</v>
      </c>
      <c r="K1553" s="662" t="s">
        <v>3314</v>
      </c>
      <c r="L1553" s="663">
        <v>0</v>
      </c>
      <c r="M1553" s="663">
        <v>0</v>
      </c>
      <c r="N1553" s="662">
        <v>2</v>
      </c>
      <c r="O1553" s="745">
        <v>1.5</v>
      </c>
      <c r="P1553" s="663">
        <v>0</v>
      </c>
      <c r="Q1553" s="678"/>
      <c r="R1553" s="662">
        <v>2</v>
      </c>
      <c r="S1553" s="678">
        <v>1</v>
      </c>
      <c r="T1553" s="745">
        <v>1.5</v>
      </c>
      <c r="U1553" s="701">
        <v>1</v>
      </c>
    </row>
    <row r="1554" spans="1:21" ht="14.4" customHeight="1" x14ac:dyDescent="0.3">
      <c r="A1554" s="661">
        <v>7</v>
      </c>
      <c r="B1554" s="662" t="s">
        <v>2791</v>
      </c>
      <c r="C1554" s="662" t="s">
        <v>3130</v>
      </c>
      <c r="D1554" s="743" t="s">
        <v>4774</v>
      </c>
      <c r="E1554" s="744" t="s">
        <v>3138</v>
      </c>
      <c r="F1554" s="662" t="s">
        <v>3125</v>
      </c>
      <c r="G1554" s="662" t="s">
        <v>3304</v>
      </c>
      <c r="H1554" s="662" t="s">
        <v>545</v>
      </c>
      <c r="I1554" s="662" t="s">
        <v>4761</v>
      </c>
      <c r="J1554" s="662" t="s">
        <v>3809</v>
      </c>
      <c r="K1554" s="662" t="s">
        <v>4762</v>
      </c>
      <c r="L1554" s="663">
        <v>16.77</v>
      </c>
      <c r="M1554" s="663">
        <v>33.54</v>
      </c>
      <c r="N1554" s="662">
        <v>2</v>
      </c>
      <c r="O1554" s="745">
        <v>1</v>
      </c>
      <c r="P1554" s="663">
        <v>33.54</v>
      </c>
      <c r="Q1554" s="678">
        <v>1</v>
      </c>
      <c r="R1554" s="662">
        <v>2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7</v>
      </c>
      <c r="B1555" s="662" t="s">
        <v>2791</v>
      </c>
      <c r="C1555" s="662" t="s">
        <v>3130</v>
      </c>
      <c r="D1555" s="743" t="s">
        <v>4774</v>
      </c>
      <c r="E1555" s="744" t="s">
        <v>3138</v>
      </c>
      <c r="F1555" s="662" t="s">
        <v>3125</v>
      </c>
      <c r="G1555" s="662" t="s">
        <v>4348</v>
      </c>
      <c r="H1555" s="662" t="s">
        <v>545</v>
      </c>
      <c r="I1555" s="662" t="s">
        <v>4461</v>
      </c>
      <c r="J1555" s="662" t="s">
        <v>4462</v>
      </c>
      <c r="K1555" s="662" t="s">
        <v>4463</v>
      </c>
      <c r="L1555" s="663">
        <v>65.989999999999995</v>
      </c>
      <c r="M1555" s="663">
        <v>461.92999999999995</v>
      </c>
      <c r="N1555" s="662">
        <v>7</v>
      </c>
      <c r="O1555" s="745">
        <v>1</v>
      </c>
      <c r="P1555" s="663">
        <v>263.95999999999998</v>
      </c>
      <c r="Q1555" s="678">
        <v>0.5714285714285714</v>
      </c>
      <c r="R1555" s="662">
        <v>4</v>
      </c>
      <c r="S1555" s="678">
        <v>0.5714285714285714</v>
      </c>
      <c r="T1555" s="745">
        <v>0.5</v>
      </c>
      <c r="U1555" s="701">
        <v>0.5</v>
      </c>
    </row>
    <row r="1556" spans="1:21" ht="14.4" customHeight="1" x14ac:dyDescent="0.3">
      <c r="A1556" s="661">
        <v>7</v>
      </c>
      <c r="B1556" s="662" t="s">
        <v>2791</v>
      </c>
      <c r="C1556" s="662" t="s">
        <v>3130</v>
      </c>
      <c r="D1556" s="743" t="s">
        <v>4774</v>
      </c>
      <c r="E1556" s="744" t="s">
        <v>3138</v>
      </c>
      <c r="F1556" s="662" t="s">
        <v>3125</v>
      </c>
      <c r="G1556" s="662" t="s">
        <v>4348</v>
      </c>
      <c r="H1556" s="662" t="s">
        <v>545</v>
      </c>
      <c r="I1556" s="662" t="s">
        <v>4461</v>
      </c>
      <c r="J1556" s="662" t="s">
        <v>4462</v>
      </c>
      <c r="K1556" s="662" t="s">
        <v>4463</v>
      </c>
      <c r="L1556" s="663">
        <v>42.57</v>
      </c>
      <c r="M1556" s="663">
        <v>936.54</v>
      </c>
      <c r="N1556" s="662">
        <v>22</v>
      </c>
      <c r="O1556" s="745">
        <v>1.6666666666666665</v>
      </c>
      <c r="P1556" s="663">
        <v>936.54</v>
      </c>
      <c r="Q1556" s="678">
        <v>1</v>
      </c>
      <c r="R1556" s="662">
        <v>22</v>
      </c>
      <c r="S1556" s="678">
        <v>1</v>
      </c>
      <c r="T1556" s="745">
        <v>1.6666666666666665</v>
      </c>
      <c r="U1556" s="701">
        <v>1</v>
      </c>
    </row>
    <row r="1557" spans="1:21" ht="14.4" customHeight="1" x14ac:dyDescent="0.3">
      <c r="A1557" s="661">
        <v>7</v>
      </c>
      <c r="B1557" s="662" t="s">
        <v>2791</v>
      </c>
      <c r="C1557" s="662" t="s">
        <v>3130</v>
      </c>
      <c r="D1557" s="743" t="s">
        <v>4774</v>
      </c>
      <c r="E1557" s="744" t="s">
        <v>3138</v>
      </c>
      <c r="F1557" s="662" t="s">
        <v>3125</v>
      </c>
      <c r="G1557" s="662" t="s">
        <v>4016</v>
      </c>
      <c r="H1557" s="662" t="s">
        <v>545</v>
      </c>
      <c r="I1557" s="662" t="s">
        <v>4352</v>
      </c>
      <c r="J1557" s="662" t="s">
        <v>4018</v>
      </c>
      <c r="K1557" s="662" t="s">
        <v>4353</v>
      </c>
      <c r="L1557" s="663">
        <v>133.38999999999999</v>
      </c>
      <c r="M1557" s="663">
        <v>400.16999999999996</v>
      </c>
      <c r="N1557" s="662">
        <v>3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7</v>
      </c>
      <c r="B1558" s="662" t="s">
        <v>2791</v>
      </c>
      <c r="C1558" s="662" t="s">
        <v>3130</v>
      </c>
      <c r="D1558" s="743" t="s">
        <v>4774</v>
      </c>
      <c r="E1558" s="744" t="s">
        <v>3138</v>
      </c>
      <c r="F1558" s="662" t="s">
        <v>3125</v>
      </c>
      <c r="G1558" s="662" t="s">
        <v>4016</v>
      </c>
      <c r="H1558" s="662" t="s">
        <v>545</v>
      </c>
      <c r="I1558" s="662" t="s">
        <v>4352</v>
      </c>
      <c r="J1558" s="662" t="s">
        <v>4018</v>
      </c>
      <c r="K1558" s="662" t="s">
        <v>4353</v>
      </c>
      <c r="L1558" s="663">
        <v>80.53</v>
      </c>
      <c r="M1558" s="663">
        <v>2415.9</v>
      </c>
      <c r="N1558" s="662">
        <v>30</v>
      </c>
      <c r="O1558" s="745">
        <v>8.3333333333333321</v>
      </c>
      <c r="P1558" s="663">
        <v>2415.9</v>
      </c>
      <c r="Q1558" s="678">
        <v>1</v>
      </c>
      <c r="R1558" s="662">
        <v>30</v>
      </c>
      <c r="S1558" s="678">
        <v>1</v>
      </c>
      <c r="T1558" s="745">
        <v>8.3333333333333321</v>
      </c>
      <c r="U1558" s="701">
        <v>1</v>
      </c>
    </row>
    <row r="1559" spans="1:21" ht="14.4" customHeight="1" x14ac:dyDescent="0.3">
      <c r="A1559" s="661">
        <v>7</v>
      </c>
      <c r="B1559" s="662" t="s">
        <v>2791</v>
      </c>
      <c r="C1559" s="662" t="s">
        <v>3130</v>
      </c>
      <c r="D1559" s="743" t="s">
        <v>4774</v>
      </c>
      <c r="E1559" s="744" t="s">
        <v>3138</v>
      </c>
      <c r="F1559" s="662" t="s">
        <v>3125</v>
      </c>
      <c r="G1559" s="662" t="s">
        <v>4016</v>
      </c>
      <c r="H1559" s="662" t="s">
        <v>545</v>
      </c>
      <c r="I1559" s="662" t="s">
        <v>4017</v>
      </c>
      <c r="J1559" s="662" t="s">
        <v>4018</v>
      </c>
      <c r="K1559" s="662" t="s">
        <v>4019</v>
      </c>
      <c r="L1559" s="663">
        <v>161.06</v>
      </c>
      <c r="M1559" s="663">
        <v>322.12</v>
      </c>
      <c r="N1559" s="662">
        <v>2</v>
      </c>
      <c r="O1559" s="745">
        <v>0.5</v>
      </c>
      <c r="P1559" s="663">
        <v>322.12</v>
      </c>
      <c r="Q1559" s="678">
        <v>1</v>
      </c>
      <c r="R1559" s="662">
        <v>2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7</v>
      </c>
      <c r="B1560" s="662" t="s">
        <v>2791</v>
      </c>
      <c r="C1560" s="662" t="s">
        <v>3130</v>
      </c>
      <c r="D1560" s="743" t="s">
        <v>4774</v>
      </c>
      <c r="E1560" s="744" t="s">
        <v>3138</v>
      </c>
      <c r="F1560" s="662" t="s">
        <v>3125</v>
      </c>
      <c r="G1560" s="662" t="s">
        <v>4016</v>
      </c>
      <c r="H1560" s="662" t="s">
        <v>545</v>
      </c>
      <c r="I1560" s="662" t="s">
        <v>4763</v>
      </c>
      <c r="J1560" s="662" t="s">
        <v>4018</v>
      </c>
      <c r="K1560" s="662" t="s">
        <v>4353</v>
      </c>
      <c r="L1560" s="663">
        <v>0</v>
      </c>
      <c r="M1560" s="663">
        <v>0</v>
      </c>
      <c r="N1560" s="662">
        <v>2</v>
      </c>
      <c r="O1560" s="745">
        <v>1</v>
      </c>
      <c r="P1560" s="663">
        <v>0</v>
      </c>
      <c r="Q1560" s="678"/>
      <c r="R1560" s="662">
        <v>2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7</v>
      </c>
      <c r="B1561" s="662" t="s">
        <v>2791</v>
      </c>
      <c r="C1561" s="662" t="s">
        <v>3130</v>
      </c>
      <c r="D1561" s="743" t="s">
        <v>4774</v>
      </c>
      <c r="E1561" s="744" t="s">
        <v>3138</v>
      </c>
      <c r="F1561" s="662" t="s">
        <v>3125</v>
      </c>
      <c r="G1561" s="662" t="s">
        <v>3237</v>
      </c>
      <c r="H1561" s="662" t="s">
        <v>545</v>
      </c>
      <c r="I1561" s="662" t="s">
        <v>4546</v>
      </c>
      <c r="J1561" s="662" t="s">
        <v>4547</v>
      </c>
      <c r="K1561" s="662" t="s">
        <v>3321</v>
      </c>
      <c r="L1561" s="663">
        <v>0</v>
      </c>
      <c r="M1561" s="663">
        <v>0</v>
      </c>
      <c r="N1561" s="662">
        <v>1</v>
      </c>
      <c r="O1561" s="745">
        <v>0.5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7</v>
      </c>
      <c r="B1562" s="662" t="s">
        <v>2791</v>
      </c>
      <c r="C1562" s="662" t="s">
        <v>3130</v>
      </c>
      <c r="D1562" s="743" t="s">
        <v>4774</v>
      </c>
      <c r="E1562" s="744" t="s">
        <v>3138</v>
      </c>
      <c r="F1562" s="662" t="s">
        <v>3125</v>
      </c>
      <c r="G1562" s="662" t="s">
        <v>3237</v>
      </c>
      <c r="H1562" s="662" t="s">
        <v>545</v>
      </c>
      <c r="I1562" s="662" t="s">
        <v>3319</v>
      </c>
      <c r="J1562" s="662" t="s">
        <v>3320</v>
      </c>
      <c r="K1562" s="662" t="s">
        <v>3321</v>
      </c>
      <c r="L1562" s="663">
        <v>0</v>
      </c>
      <c r="M1562" s="663">
        <v>0</v>
      </c>
      <c r="N1562" s="662">
        <v>23</v>
      </c>
      <c r="O1562" s="745">
        <v>11.666666666666666</v>
      </c>
      <c r="P1562" s="663">
        <v>0</v>
      </c>
      <c r="Q1562" s="678"/>
      <c r="R1562" s="662">
        <v>19</v>
      </c>
      <c r="S1562" s="678">
        <v>0.82608695652173914</v>
      </c>
      <c r="T1562" s="745">
        <v>9.6666666666666661</v>
      </c>
      <c r="U1562" s="701">
        <v>0.82857142857142851</v>
      </c>
    </row>
    <row r="1563" spans="1:21" ht="14.4" customHeight="1" x14ac:dyDescent="0.3">
      <c r="A1563" s="661">
        <v>7</v>
      </c>
      <c r="B1563" s="662" t="s">
        <v>2791</v>
      </c>
      <c r="C1563" s="662" t="s">
        <v>3130</v>
      </c>
      <c r="D1563" s="743" t="s">
        <v>4774</v>
      </c>
      <c r="E1563" s="744" t="s">
        <v>3138</v>
      </c>
      <c r="F1563" s="662" t="s">
        <v>3125</v>
      </c>
      <c r="G1563" s="662" t="s">
        <v>3237</v>
      </c>
      <c r="H1563" s="662" t="s">
        <v>545</v>
      </c>
      <c r="I1563" s="662" t="s">
        <v>1801</v>
      </c>
      <c r="J1563" s="662" t="s">
        <v>3320</v>
      </c>
      <c r="K1563" s="662" t="s">
        <v>3240</v>
      </c>
      <c r="L1563" s="663">
        <v>0</v>
      </c>
      <c r="M1563" s="663">
        <v>0</v>
      </c>
      <c r="N1563" s="662">
        <v>2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7</v>
      </c>
      <c r="B1564" s="662" t="s">
        <v>2791</v>
      </c>
      <c r="C1564" s="662" t="s">
        <v>3130</v>
      </c>
      <c r="D1564" s="743" t="s">
        <v>4774</v>
      </c>
      <c r="E1564" s="744" t="s">
        <v>3138</v>
      </c>
      <c r="F1564" s="662" t="s">
        <v>3125</v>
      </c>
      <c r="G1564" s="662" t="s">
        <v>3322</v>
      </c>
      <c r="H1564" s="662" t="s">
        <v>635</v>
      </c>
      <c r="I1564" s="662" t="s">
        <v>3323</v>
      </c>
      <c r="J1564" s="662" t="s">
        <v>2893</v>
      </c>
      <c r="K1564" s="662" t="s">
        <v>3324</v>
      </c>
      <c r="L1564" s="663">
        <v>133.94</v>
      </c>
      <c r="M1564" s="663">
        <v>401.82</v>
      </c>
      <c r="N1564" s="662">
        <v>3</v>
      </c>
      <c r="O1564" s="745">
        <v>0.5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7</v>
      </c>
      <c r="B1565" s="662" t="s">
        <v>2791</v>
      </c>
      <c r="C1565" s="662" t="s">
        <v>3130</v>
      </c>
      <c r="D1565" s="743" t="s">
        <v>4774</v>
      </c>
      <c r="E1565" s="744" t="s">
        <v>3143</v>
      </c>
      <c r="F1565" s="662" t="s">
        <v>3125</v>
      </c>
      <c r="G1565" s="662" t="s">
        <v>3195</v>
      </c>
      <c r="H1565" s="662" t="s">
        <v>545</v>
      </c>
      <c r="I1565" s="662" t="s">
        <v>3252</v>
      </c>
      <c r="J1565" s="662" t="s">
        <v>3253</v>
      </c>
      <c r="K1565" s="662" t="s">
        <v>3247</v>
      </c>
      <c r="L1565" s="663">
        <v>78.33</v>
      </c>
      <c r="M1565" s="663">
        <v>78.33</v>
      </c>
      <c r="N1565" s="662">
        <v>1</v>
      </c>
      <c r="O1565" s="745">
        <v>0.5</v>
      </c>
      <c r="P1565" s="663">
        <v>78.33</v>
      </c>
      <c r="Q1565" s="678">
        <v>1</v>
      </c>
      <c r="R1565" s="662">
        <v>1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7</v>
      </c>
      <c r="B1566" s="662" t="s">
        <v>2791</v>
      </c>
      <c r="C1566" s="662" t="s">
        <v>3130</v>
      </c>
      <c r="D1566" s="743" t="s">
        <v>4774</v>
      </c>
      <c r="E1566" s="744" t="s">
        <v>3143</v>
      </c>
      <c r="F1566" s="662" t="s">
        <v>3125</v>
      </c>
      <c r="G1566" s="662" t="s">
        <v>3267</v>
      </c>
      <c r="H1566" s="662" t="s">
        <v>545</v>
      </c>
      <c r="I1566" s="662" t="s">
        <v>952</v>
      </c>
      <c r="J1566" s="662" t="s">
        <v>1006</v>
      </c>
      <c r="K1566" s="662" t="s">
        <v>4764</v>
      </c>
      <c r="L1566" s="663">
        <v>159.16999999999999</v>
      </c>
      <c r="M1566" s="663">
        <v>159.16999999999999</v>
      </c>
      <c r="N1566" s="662">
        <v>1</v>
      </c>
      <c r="O1566" s="745">
        <v>0.5</v>
      </c>
      <c r="P1566" s="663">
        <v>159.16999999999999</v>
      </c>
      <c r="Q1566" s="678">
        <v>1</v>
      </c>
      <c r="R1566" s="662">
        <v>1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7</v>
      </c>
      <c r="B1567" s="662" t="s">
        <v>2791</v>
      </c>
      <c r="C1567" s="662" t="s">
        <v>3130</v>
      </c>
      <c r="D1567" s="743" t="s">
        <v>4774</v>
      </c>
      <c r="E1567" s="744" t="s">
        <v>3159</v>
      </c>
      <c r="F1567" s="662" t="s">
        <v>3125</v>
      </c>
      <c r="G1567" s="662" t="s">
        <v>3488</v>
      </c>
      <c r="H1567" s="662" t="s">
        <v>545</v>
      </c>
      <c r="I1567" s="662" t="s">
        <v>4765</v>
      </c>
      <c r="J1567" s="662" t="s">
        <v>739</v>
      </c>
      <c r="K1567" s="662" t="s">
        <v>4766</v>
      </c>
      <c r="L1567" s="663">
        <v>121.75</v>
      </c>
      <c r="M1567" s="663">
        <v>243.5</v>
      </c>
      <c r="N1567" s="662">
        <v>2</v>
      </c>
      <c r="O1567" s="745">
        <v>0.5</v>
      </c>
      <c r="P1567" s="663">
        <v>121.75</v>
      </c>
      <c r="Q1567" s="678">
        <v>0.5</v>
      </c>
      <c r="R1567" s="662">
        <v>1</v>
      </c>
      <c r="S1567" s="678">
        <v>0.5</v>
      </c>
      <c r="T1567" s="745">
        <v>0.25</v>
      </c>
      <c r="U1567" s="701">
        <v>0.5</v>
      </c>
    </row>
    <row r="1568" spans="1:21" ht="14.4" customHeight="1" x14ac:dyDescent="0.3">
      <c r="A1568" s="661">
        <v>7</v>
      </c>
      <c r="B1568" s="662" t="s">
        <v>2791</v>
      </c>
      <c r="C1568" s="662" t="s">
        <v>3130</v>
      </c>
      <c r="D1568" s="743" t="s">
        <v>4774</v>
      </c>
      <c r="E1568" s="744" t="s">
        <v>3159</v>
      </c>
      <c r="F1568" s="662" t="s">
        <v>3125</v>
      </c>
      <c r="G1568" s="662" t="s">
        <v>3750</v>
      </c>
      <c r="H1568" s="662" t="s">
        <v>545</v>
      </c>
      <c r="I1568" s="662" t="s">
        <v>4767</v>
      </c>
      <c r="J1568" s="662" t="s">
        <v>4768</v>
      </c>
      <c r="K1568" s="662" t="s">
        <v>3391</v>
      </c>
      <c r="L1568" s="663">
        <v>186.55</v>
      </c>
      <c r="M1568" s="663">
        <v>373.1</v>
      </c>
      <c r="N1568" s="662">
        <v>2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7</v>
      </c>
      <c r="B1569" s="662" t="s">
        <v>2791</v>
      </c>
      <c r="C1569" s="662" t="s">
        <v>3130</v>
      </c>
      <c r="D1569" s="743" t="s">
        <v>4774</v>
      </c>
      <c r="E1569" s="744" t="s">
        <v>3159</v>
      </c>
      <c r="F1569" s="662" t="s">
        <v>3125</v>
      </c>
      <c r="G1569" s="662" t="s">
        <v>3325</v>
      </c>
      <c r="H1569" s="662" t="s">
        <v>545</v>
      </c>
      <c r="I1569" s="662" t="s">
        <v>3331</v>
      </c>
      <c r="J1569" s="662" t="s">
        <v>3332</v>
      </c>
      <c r="K1569" s="662" t="s">
        <v>3330</v>
      </c>
      <c r="L1569" s="663">
        <v>0</v>
      </c>
      <c r="M1569" s="663">
        <v>0</v>
      </c>
      <c r="N1569" s="662">
        <v>1</v>
      </c>
      <c r="O1569" s="745">
        <v>1</v>
      </c>
      <c r="P1569" s="663">
        <v>0</v>
      </c>
      <c r="Q1569" s="678"/>
      <c r="R1569" s="662">
        <v>1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7</v>
      </c>
      <c r="B1570" s="662" t="s">
        <v>2791</v>
      </c>
      <c r="C1570" s="662" t="s">
        <v>3130</v>
      </c>
      <c r="D1570" s="743" t="s">
        <v>4774</v>
      </c>
      <c r="E1570" s="744" t="s">
        <v>3159</v>
      </c>
      <c r="F1570" s="662" t="s">
        <v>3125</v>
      </c>
      <c r="G1570" s="662" t="s">
        <v>4125</v>
      </c>
      <c r="H1570" s="662" t="s">
        <v>635</v>
      </c>
      <c r="I1570" s="662" t="s">
        <v>4769</v>
      </c>
      <c r="J1570" s="662" t="s">
        <v>4127</v>
      </c>
      <c r="K1570" s="662" t="s">
        <v>4770</v>
      </c>
      <c r="L1570" s="663">
        <v>140.18</v>
      </c>
      <c r="M1570" s="663">
        <v>140.18</v>
      </c>
      <c r="N1570" s="662">
        <v>1</v>
      </c>
      <c r="O1570" s="745">
        <v>1</v>
      </c>
      <c r="P1570" s="663">
        <v>140.18</v>
      </c>
      <c r="Q1570" s="678">
        <v>1</v>
      </c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7</v>
      </c>
      <c r="B1571" s="662" t="s">
        <v>2791</v>
      </c>
      <c r="C1571" s="662" t="s">
        <v>3130</v>
      </c>
      <c r="D1571" s="743" t="s">
        <v>4774</v>
      </c>
      <c r="E1571" s="744" t="s">
        <v>3159</v>
      </c>
      <c r="F1571" s="662" t="s">
        <v>3125</v>
      </c>
      <c r="G1571" s="662" t="s">
        <v>4125</v>
      </c>
      <c r="H1571" s="662" t="s">
        <v>635</v>
      </c>
      <c r="I1571" s="662" t="s">
        <v>4126</v>
      </c>
      <c r="J1571" s="662" t="s">
        <v>4127</v>
      </c>
      <c r="K1571" s="662" t="s">
        <v>4128</v>
      </c>
      <c r="L1571" s="663">
        <v>0</v>
      </c>
      <c r="M1571" s="663">
        <v>0</v>
      </c>
      <c r="N1571" s="662">
        <v>1</v>
      </c>
      <c r="O1571" s="745">
        <v>1</v>
      </c>
      <c r="P1571" s="663">
        <v>0</v>
      </c>
      <c r="Q1571" s="678"/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7</v>
      </c>
      <c r="B1572" s="662" t="s">
        <v>2791</v>
      </c>
      <c r="C1572" s="662" t="s">
        <v>3130</v>
      </c>
      <c r="D1572" s="743" t="s">
        <v>4774</v>
      </c>
      <c r="E1572" s="744" t="s">
        <v>3159</v>
      </c>
      <c r="F1572" s="662" t="s">
        <v>3125</v>
      </c>
      <c r="G1572" s="662" t="s">
        <v>3229</v>
      </c>
      <c r="H1572" s="662" t="s">
        <v>545</v>
      </c>
      <c r="I1572" s="662" t="s">
        <v>1722</v>
      </c>
      <c r="J1572" s="662" t="s">
        <v>801</v>
      </c>
      <c r="K1572" s="662" t="s">
        <v>3230</v>
      </c>
      <c r="L1572" s="663">
        <v>36.54</v>
      </c>
      <c r="M1572" s="663">
        <v>73.08</v>
      </c>
      <c r="N1572" s="662">
        <v>2</v>
      </c>
      <c r="O1572" s="745">
        <v>0.5</v>
      </c>
      <c r="P1572" s="663">
        <v>36.54</v>
      </c>
      <c r="Q1572" s="678">
        <v>0.5</v>
      </c>
      <c r="R1572" s="662">
        <v>1</v>
      </c>
      <c r="S1572" s="678">
        <v>0.5</v>
      </c>
      <c r="T1572" s="745">
        <v>0.25</v>
      </c>
      <c r="U1572" s="701">
        <v>0.5</v>
      </c>
    </row>
    <row r="1573" spans="1:21" ht="14.4" customHeight="1" x14ac:dyDescent="0.3">
      <c r="A1573" s="661">
        <v>7</v>
      </c>
      <c r="B1573" s="662" t="s">
        <v>2791</v>
      </c>
      <c r="C1573" s="662" t="s">
        <v>3130</v>
      </c>
      <c r="D1573" s="743" t="s">
        <v>4774</v>
      </c>
      <c r="E1573" s="744" t="s">
        <v>3159</v>
      </c>
      <c r="F1573" s="662" t="s">
        <v>3125</v>
      </c>
      <c r="G1573" s="662" t="s">
        <v>3189</v>
      </c>
      <c r="H1573" s="662" t="s">
        <v>545</v>
      </c>
      <c r="I1573" s="662" t="s">
        <v>1960</v>
      </c>
      <c r="J1573" s="662" t="s">
        <v>820</v>
      </c>
      <c r="K1573" s="662" t="s">
        <v>3411</v>
      </c>
      <c r="L1573" s="663">
        <v>93.71</v>
      </c>
      <c r="M1573" s="663">
        <v>93.71</v>
      </c>
      <c r="N1573" s="662">
        <v>1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7</v>
      </c>
      <c r="B1574" s="662" t="s">
        <v>2791</v>
      </c>
      <c r="C1574" s="662" t="s">
        <v>3130</v>
      </c>
      <c r="D1574" s="743" t="s">
        <v>4774</v>
      </c>
      <c r="E1574" s="744" t="s">
        <v>3159</v>
      </c>
      <c r="F1574" s="662" t="s">
        <v>3125</v>
      </c>
      <c r="G1574" s="662" t="s">
        <v>4771</v>
      </c>
      <c r="H1574" s="662" t="s">
        <v>545</v>
      </c>
      <c r="I1574" s="662" t="s">
        <v>2396</v>
      </c>
      <c r="J1574" s="662" t="s">
        <v>2397</v>
      </c>
      <c r="K1574" s="662" t="s">
        <v>4772</v>
      </c>
      <c r="L1574" s="663">
        <v>61.97</v>
      </c>
      <c r="M1574" s="663">
        <v>61.97</v>
      </c>
      <c r="N1574" s="662">
        <v>1</v>
      </c>
      <c r="O1574" s="745">
        <v>1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thickBot="1" x14ac:dyDescent="0.35">
      <c r="A1575" s="667">
        <v>7</v>
      </c>
      <c r="B1575" s="668" t="s">
        <v>2791</v>
      </c>
      <c r="C1575" s="668" t="s">
        <v>3130</v>
      </c>
      <c r="D1575" s="746" t="s">
        <v>4774</v>
      </c>
      <c r="E1575" s="747" t="s">
        <v>3150</v>
      </c>
      <c r="F1575" s="668" t="s">
        <v>3125</v>
      </c>
      <c r="G1575" s="668" t="s">
        <v>3185</v>
      </c>
      <c r="H1575" s="668" t="s">
        <v>545</v>
      </c>
      <c r="I1575" s="668" t="s">
        <v>4417</v>
      </c>
      <c r="J1575" s="668" t="s">
        <v>3351</v>
      </c>
      <c r="K1575" s="668" t="s">
        <v>4418</v>
      </c>
      <c r="L1575" s="669">
        <v>115.26</v>
      </c>
      <c r="M1575" s="669">
        <v>115.26</v>
      </c>
      <c r="N1575" s="668">
        <v>1</v>
      </c>
      <c r="O1575" s="748">
        <v>1</v>
      </c>
      <c r="P1575" s="669"/>
      <c r="Q1575" s="679">
        <v>0</v>
      </c>
      <c r="R1575" s="668"/>
      <c r="S1575" s="679">
        <v>0</v>
      </c>
      <c r="T1575" s="748"/>
      <c r="U1575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4776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3167</v>
      </c>
      <c r="B5" s="229">
        <v>79337.299999999974</v>
      </c>
      <c r="C5" s="742">
        <v>0.16791461198488883</v>
      </c>
      <c r="D5" s="229">
        <v>393148.68000000017</v>
      </c>
      <c r="E5" s="742">
        <v>0.83208538801511112</v>
      </c>
      <c r="F5" s="750">
        <v>472485.98000000016</v>
      </c>
    </row>
    <row r="6" spans="1:6" ht="14.4" customHeight="1" x14ac:dyDescent="0.3">
      <c r="A6" s="688" t="s">
        <v>3138</v>
      </c>
      <c r="B6" s="665">
        <v>61832.090000000004</v>
      </c>
      <c r="C6" s="678">
        <v>0.1357219218329615</v>
      </c>
      <c r="D6" s="665">
        <v>393747.14999999991</v>
      </c>
      <c r="E6" s="678">
        <v>0.86427807816703839</v>
      </c>
      <c r="F6" s="666">
        <v>455579.23999999993</v>
      </c>
    </row>
    <row r="7" spans="1:6" ht="14.4" customHeight="1" x14ac:dyDescent="0.3">
      <c r="A7" s="688" t="s">
        <v>3163</v>
      </c>
      <c r="B7" s="665">
        <v>37973.310000000005</v>
      </c>
      <c r="C7" s="678">
        <v>9.8305828481249094E-2</v>
      </c>
      <c r="D7" s="665">
        <v>348303.99000000005</v>
      </c>
      <c r="E7" s="678">
        <v>0.90169417151875098</v>
      </c>
      <c r="F7" s="666">
        <v>386277.30000000005</v>
      </c>
    </row>
    <row r="8" spans="1:6" ht="14.4" customHeight="1" x14ac:dyDescent="0.3">
      <c r="A8" s="688" t="s">
        <v>3154</v>
      </c>
      <c r="B8" s="665">
        <v>34632.699999999997</v>
      </c>
      <c r="C8" s="678">
        <v>8.0001835070837121E-2</v>
      </c>
      <c r="D8" s="665">
        <v>398266.11999999988</v>
      </c>
      <c r="E8" s="678">
        <v>0.91999816492916286</v>
      </c>
      <c r="F8" s="666">
        <v>432898.81999999989</v>
      </c>
    </row>
    <row r="9" spans="1:6" ht="14.4" customHeight="1" x14ac:dyDescent="0.3">
      <c r="A9" s="688" t="s">
        <v>3148</v>
      </c>
      <c r="B9" s="665">
        <v>11721.85</v>
      </c>
      <c r="C9" s="678">
        <v>6.0286291029545351E-2</v>
      </c>
      <c r="D9" s="665">
        <v>182714.55999999997</v>
      </c>
      <c r="E9" s="678">
        <v>0.93971370897045459</v>
      </c>
      <c r="F9" s="666">
        <v>194436.40999999997</v>
      </c>
    </row>
    <row r="10" spans="1:6" ht="14.4" customHeight="1" x14ac:dyDescent="0.3">
      <c r="A10" s="688" t="s">
        <v>3149</v>
      </c>
      <c r="B10" s="665">
        <v>11633.31</v>
      </c>
      <c r="C10" s="678">
        <v>0.10186729251254632</v>
      </c>
      <c r="D10" s="665">
        <v>102567.33000000002</v>
      </c>
      <c r="E10" s="678">
        <v>0.89813270748745366</v>
      </c>
      <c r="F10" s="666">
        <v>114200.64000000001</v>
      </c>
    </row>
    <row r="11" spans="1:6" ht="14.4" customHeight="1" x14ac:dyDescent="0.3">
      <c r="A11" s="688" t="s">
        <v>3146</v>
      </c>
      <c r="B11" s="665">
        <v>3277.7000000000003</v>
      </c>
      <c r="C11" s="678">
        <v>8.8794601834353393E-2</v>
      </c>
      <c r="D11" s="665">
        <v>33635.58</v>
      </c>
      <c r="E11" s="678">
        <v>0.91120539816564672</v>
      </c>
      <c r="F11" s="666">
        <v>36913.279999999999</v>
      </c>
    </row>
    <row r="12" spans="1:6" ht="14.4" customHeight="1" x14ac:dyDescent="0.3">
      <c r="A12" s="688" t="s">
        <v>3168</v>
      </c>
      <c r="B12" s="665">
        <v>614.76</v>
      </c>
      <c r="C12" s="678">
        <v>0.18295285116108814</v>
      </c>
      <c r="D12" s="665">
        <v>2745.4500000000003</v>
      </c>
      <c r="E12" s="678">
        <v>0.81704714883891194</v>
      </c>
      <c r="F12" s="666">
        <v>3360.21</v>
      </c>
    </row>
    <row r="13" spans="1:6" ht="14.4" customHeight="1" x14ac:dyDescent="0.3">
      <c r="A13" s="688" t="s">
        <v>3136</v>
      </c>
      <c r="B13" s="665">
        <v>345.82</v>
      </c>
      <c r="C13" s="678">
        <v>0.19760465355473528</v>
      </c>
      <c r="D13" s="665">
        <v>1404.24</v>
      </c>
      <c r="E13" s="678">
        <v>0.80239534644526478</v>
      </c>
      <c r="F13" s="666">
        <v>1750.06</v>
      </c>
    </row>
    <row r="14" spans="1:6" ht="14.4" customHeight="1" x14ac:dyDescent="0.3">
      <c r="A14" s="688" t="s">
        <v>3177</v>
      </c>
      <c r="B14" s="665">
        <v>322.70999999999998</v>
      </c>
      <c r="C14" s="678">
        <v>0.43511265117909576</v>
      </c>
      <c r="D14" s="665">
        <v>418.96000000000004</v>
      </c>
      <c r="E14" s="678">
        <v>0.56488734882090419</v>
      </c>
      <c r="F14" s="666">
        <v>741.67000000000007</v>
      </c>
    </row>
    <row r="15" spans="1:6" ht="14.4" customHeight="1" x14ac:dyDescent="0.3">
      <c r="A15" s="688" t="s">
        <v>3166</v>
      </c>
      <c r="B15" s="665">
        <v>193.06</v>
      </c>
      <c r="C15" s="678">
        <v>0.20056723147407457</v>
      </c>
      <c r="D15" s="665">
        <v>769.5100000000001</v>
      </c>
      <c r="E15" s="678">
        <v>0.79943276852592537</v>
      </c>
      <c r="F15" s="666">
        <v>962.57000000000016</v>
      </c>
    </row>
    <row r="16" spans="1:6" ht="14.4" customHeight="1" x14ac:dyDescent="0.3">
      <c r="A16" s="688" t="s">
        <v>3156</v>
      </c>
      <c r="B16" s="665">
        <v>181.2</v>
      </c>
      <c r="C16" s="678">
        <v>0.38590139495261416</v>
      </c>
      <c r="D16" s="665">
        <v>288.35000000000002</v>
      </c>
      <c r="E16" s="678">
        <v>0.61409860504738578</v>
      </c>
      <c r="F16" s="666">
        <v>469.55</v>
      </c>
    </row>
    <row r="17" spans="1:6" ht="14.4" customHeight="1" x14ac:dyDescent="0.3">
      <c r="A17" s="688" t="s">
        <v>3143</v>
      </c>
      <c r="B17" s="665">
        <v>158.06</v>
      </c>
      <c r="C17" s="678">
        <v>5.6375905952177126E-2</v>
      </c>
      <c r="D17" s="665">
        <v>2645.6200000000008</v>
      </c>
      <c r="E17" s="678">
        <v>0.94362409404782288</v>
      </c>
      <c r="F17" s="666">
        <v>2803.6800000000007</v>
      </c>
    </row>
    <row r="18" spans="1:6" ht="14.4" customHeight="1" x14ac:dyDescent="0.3">
      <c r="A18" s="688" t="s">
        <v>3151</v>
      </c>
      <c r="B18" s="665">
        <v>154.36000000000001</v>
      </c>
      <c r="C18" s="678">
        <v>0.16512093107837789</v>
      </c>
      <c r="D18" s="665">
        <v>780.47</v>
      </c>
      <c r="E18" s="678">
        <v>0.83487906892162211</v>
      </c>
      <c r="F18" s="666">
        <v>934.83</v>
      </c>
    </row>
    <row r="19" spans="1:6" ht="14.4" customHeight="1" x14ac:dyDescent="0.3">
      <c r="A19" s="688" t="s">
        <v>3141</v>
      </c>
      <c r="B19" s="665">
        <v>140.44</v>
      </c>
      <c r="C19" s="678">
        <v>0.14639536338239584</v>
      </c>
      <c r="D19" s="665">
        <v>818.88000000000011</v>
      </c>
      <c r="E19" s="678">
        <v>0.85360463661760411</v>
      </c>
      <c r="F19" s="666">
        <v>959.32000000000016</v>
      </c>
    </row>
    <row r="20" spans="1:6" ht="14.4" customHeight="1" x14ac:dyDescent="0.3">
      <c r="A20" s="688" t="s">
        <v>3150</v>
      </c>
      <c r="B20" s="665">
        <v>115.26</v>
      </c>
      <c r="C20" s="678">
        <v>1</v>
      </c>
      <c r="D20" s="665"/>
      <c r="E20" s="678">
        <v>0</v>
      </c>
      <c r="F20" s="666">
        <v>115.26</v>
      </c>
    </row>
    <row r="21" spans="1:6" ht="14.4" customHeight="1" x14ac:dyDescent="0.3">
      <c r="A21" s="688" t="s">
        <v>3173</v>
      </c>
      <c r="B21" s="665">
        <v>70.540000000000006</v>
      </c>
      <c r="C21" s="678">
        <v>0.17569553413534583</v>
      </c>
      <c r="D21" s="665">
        <v>330.95000000000005</v>
      </c>
      <c r="E21" s="678">
        <v>0.82430446586465411</v>
      </c>
      <c r="F21" s="666">
        <v>401.49000000000007</v>
      </c>
    </row>
    <row r="22" spans="1:6" ht="14.4" customHeight="1" x14ac:dyDescent="0.3">
      <c r="A22" s="688" t="s">
        <v>3175</v>
      </c>
      <c r="B22" s="665"/>
      <c r="C22" s="678">
        <v>0</v>
      </c>
      <c r="D22" s="665">
        <v>149.52000000000001</v>
      </c>
      <c r="E22" s="678">
        <v>1</v>
      </c>
      <c r="F22" s="666">
        <v>149.52000000000001</v>
      </c>
    </row>
    <row r="23" spans="1:6" ht="14.4" customHeight="1" x14ac:dyDescent="0.3">
      <c r="A23" s="688" t="s">
        <v>3147</v>
      </c>
      <c r="B23" s="665"/>
      <c r="C23" s="678">
        <v>0</v>
      </c>
      <c r="D23" s="665">
        <v>36.54</v>
      </c>
      <c r="E23" s="678">
        <v>1</v>
      </c>
      <c r="F23" s="666">
        <v>36.54</v>
      </c>
    </row>
    <row r="24" spans="1:6" ht="14.4" customHeight="1" x14ac:dyDescent="0.3">
      <c r="A24" s="688" t="s">
        <v>3155</v>
      </c>
      <c r="B24" s="665"/>
      <c r="C24" s="678">
        <v>0</v>
      </c>
      <c r="D24" s="665">
        <v>282.18</v>
      </c>
      <c r="E24" s="678">
        <v>1</v>
      </c>
      <c r="F24" s="666">
        <v>282.18</v>
      </c>
    </row>
    <row r="25" spans="1:6" ht="14.4" customHeight="1" x14ac:dyDescent="0.3">
      <c r="A25" s="688" t="s">
        <v>3164</v>
      </c>
      <c r="B25" s="665"/>
      <c r="C25" s="678">
        <v>0</v>
      </c>
      <c r="D25" s="665">
        <v>744.89</v>
      </c>
      <c r="E25" s="678">
        <v>1</v>
      </c>
      <c r="F25" s="666">
        <v>744.89</v>
      </c>
    </row>
    <row r="26" spans="1:6" ht="14.4" customHeight="1" x14ac:dyDescent="0.3">
      <c r="A26" s="688" t="s">
        <v>3139</v>
      </c>
      <c r="B26" s="665"/>
      <c r="C26" s="678">
        <v>0</v>
      </c>
      <c r="D26" s="665">
        <v>704.73</v>
      </c>
      <c r="E26" s="678">
        <v>1</v>
      </c>
      <c r="F26" s="666">
        <v>704.73</v>
      </c>
    </row>
    <row r="27" spans="1:6" ht="14.4" customHeight="1" x14ac:dyDescent="0.3">
      <c r="A27" s="688" t="s">
        <v>3174</v>
      </c>
      <c r="B27" s="665"/>
      <c r="C27" s="678">
        <v>0</v>
      </c>
      <c r="D27" s="665">
        <v>138.32</v>
      </c>
      <c r="E27" s="678">
        <v>1</v>
      </c>
      <c r="F27" s="666">
        <v>138.32</v>
      </c>
    </row>
    <row r="28" spans="1:6" ht="14.4" customHeight="1" x14ac:dyDescent="0.3">
      <c r="A28" s="688" t="s">
        <v>3178</v>
      </c>
      <c r="B28" s="665"/>
      <c r="C28" s="678">
        <v>0</v>
      </c>
      <c r="D28" s="665">
        <v>280.38</v>
      </c>
      <c r="E28" s="678">
        <v>1</v>
      </c>
      <c r="F28" s="666">
        <v>280.38</v>
      </c>
    </row>
    <row r="29" spans="1:6" ht="14.4" customHeight="1" x14ac:dyDescent="0.3">
      <c r="A29" s="688" t="s">
        <v>3137</v>
      </c>
      <c r="B29" s="665"/>
      <c r="C29" s="678">
        <v>0</v>
      </c>
      <c r="D29" s="665">
        <v>11000.57</v>
      </c>
      <c r="E29" s="678">
        <v>1</v>
      </c>
      <c r="F29" s="666">
        <v>11000.57</v>
      </c>
    </row>
    <row r="30" spans="1:6" ht="14.4" customHeight="1" x14ac:dyDescent="0.3">
      <c r="A30" s="688" t="s">
        <v>3145</v>
      </c>
      <c r="B30" s="665"/>
      <c r="C30" s="678">
        <v>0</v>
      </c>
      <c r="D30" s="665">
        <v>863.38000000000011</v>
      </c>
      <c r="E30" s="678">
        <v>1</v>
      </c>
      <c r="F30" s="666">
        <v>863.38000000000011</v>
      </c>
    </row>
    <row r="31" spans="1:6" ht="14.4" customHeight="1" x14ac:dyDescent="0.3">
      <c r="A31" s="688" t="s">
        <v>3161</v>
      </c>
      <c r="B31" s="665">
        <v>0</v>
      </c>
      <c r="C31" s="678">
        <v>0</v>
      </c>
      <c r="D31" s="665">
        <v>1538.8899999999999</v>
      </c>
      <c r="E31" s="678">
        <v>1</v>
      </c>
      <c r="F31" s="666">
        <v>1538.8899999999999</v>
      </c>
    </row>
    <row r="32" spans="1:6" ht="14.4" customHeight="1" x14ac:dyDescent="0.3">
      <c r="A32" s="688" t="s">
        <v>3171</v>
      </c>
      <c r="B32" s="665"/>
      <c r="C32" s="678"/>
      <c r="D32" s="665">
        <v>0</v>
      </c>
      <c r="E32" s="678"/>
      <c r="F32" s="666">
        <v>0</v>
      </c>
    </row>
    <row r="33" spans="1:6" ht="14.4" customHeight="1" x14ac:dyDescent="0.3">
      <c r="A33" s="688" t="s">
        <v>3157</v>
      </c>
      <c r="B33" s="665"/>
      <c r="C33" s="678"/>
      <c r="D33" s="665">
        <v>0</v>
      </c>
      <c r="E33" s="678"/>
      <c r="F33" s="666">
        <v>0</v>
      </c>
    </row>
    <row r="34" spans="1:6" ht="14.4" customHeight="1" x14ac:dyDescent="0.3">
      <c r="A34" s="688" t="s">
        <v>3162</v>
      </c>
      <c r="B34" s="665"/>
      <c r="C34" s="678">
        <v>0</v>
      </c>
      <c r="D34" s="665">
        <v>141.09</v>
      </c>
      <c r="E34" s="678">
        <v>1</v>
      </c>
      <c r="F34" s="666">
        <v>141.09</v>
      </c>
    </row>
    <row r="35" spans="1:6" ht="14.4" customHeight="1" x14ac:dyDescent="0.3">
      <c r="A35" s="688" t="s">
        <v>3160</v>
      </c>
      <c r="B35" s="665"/>
      <c r="C35" s="678"/>
      <c r="D35" s="665">
        <v>0</v>
      </c>
      <c r="E35" s="678"/>
      <c r="F35" s="666">
        <v>0</v>
      </c>
    </row>
    <row r="36" spans="1:6" ht="14.4" customHeight="1" x14ac:dyDescent="0.3">
      <c r="A36" s="688" t="s">
        <v>3176</v>
      </c>
      <c r="B36" s="665"/>
      <c r="C36" s="678">
        <v>0</v>
      </c>
      <c r="D36" s="665">
        <v>76.11999999999999</v>
      </c>
      <c r="E36" s="678">
        <v>1</v>
      </c>
      <c r="F36" s="666">
        <v>76.11999999999999</v>
      </c>
    </row>
    <row r="37" spans="1:6" ht="14.4" customHeight="1" x14ac:dyDescent="0.3">
      <c r="A37" s="688" t="s">
        <v>3170</v>
      </c>
      <c r="B37" s="665">
        <v>0</v>
      </c>
      <c r="C37" s="678"/>
      <c r="D37" s="665"/>
      <c r="E37" s="678"/>
      <c r="F37" s="666">
        <v>0</v>
      </c>
    </row>
    <row r="38" spans="1:6" ht="14.4" customHeight="1" x14ac:dyDescent="0.3">
      <c r="A38" s="688" t="s">
        <v>3159</v>
      </c>
      <c r="B38" s="665"/>
      <c r="C38" s="678">
        <v>0</v>
      </c>
      <c r="D38" s="665">
        <v>140.18</v>
      </c>
      <c r="E38" s="678">
        <v>1</v>
      </c>
      <c r="F38" s="666">
        <v>140.18</v>
      </c>
    </row>
    <row r="39" spans="1:6" ht="14.4" customHeight="1" x14ac:dyDescent="0.3">
      <c r="A39" s="688" t="s">
        <v>3142</v>
      </c>
      <c r="B39" s="665"/>
      <c r="C39" s="678">
        <v>0</v>
      </c>
      <c r="D39" s="665">
        <v>207.45</v>
      </c>
      <c r="E39" s="678">
        <v>1</v>
      </c>
      <c r="F39" s="666">
        <v>207.45</v>
      </c>
    </row>
    <row r="40" spans="1:6" ht="14.4" customHeight="1" x14ac:dyDescent="0.3">
      <c r="A40" s="688" t="s">
        <v>3165</v>
      </c>
      <c r="B40" s="665"/>
      <c r="C40" s="678">
        <v>0</v>
      </c>
      <c r="D40" s="665">
        <v>934.4</v>
      </c>
      <c r="E40" s="678">
        <v>1</v>
      </c>
      <c r="F40" s="666">
        <v>934.4</v>
      </c>
    </row>
    <row r="41" spans="1:6" ht="14.4" customHeight="1" x14ac:dyDescent="0.3">
      <c r="A41" s="688" t="s">
        <v>3153</v>
      </c>
      <c r="B41" s="665"/>
      <c r="C41" s="678">
        <v>0</v>
      </c>
      <c r="D41" s="665">
        <v>59.27</v>
      </c>
      <c r="E41" s="678">
        <v>1</v>
      </c>
      <c r="F41" s="666">
        <v>59.27</v>
      </c>
    </row>
    <row r="42" spans="1:6" ht="14.4" customHeight="1" x14ac:dyDescent="0.3">
      <c r="A42" s="688" t="s">
        <v>3152</v>
      </c>
      <c r="B42" s="665"/>
      <c r="C42" s="678">
        <v>0</v>
      </c>
      <c r="D42" s="665">
        <v>1294.17</v>
      </c>
      <c r="E42" s="678">
        <v>1</v>
      </c>
      <c r="F42" s="666">
        <v>1294.17</v>
      </c>
    </row>
    <row r="43" spans="1:6" ht="14.4" customHeight="1" x14ac:dyDescent="0.3">
      <c r="A43" s="688" t="s">
        <v>3158</v>
      </c>
      <c r="B43" s="665"/>
      <c r="C43" s="678">
        <v>0</v>
      </c>
      <c r="D43" s="665">
        <v>48.42</v>
      </c>
      <c r="E43" s="678">
        <v>1</v>
      </c>
      <c r="F43" s="666">
        <v>48.42</v>
      </c>
    </row>
    <row r="44" spans="1:6" ht="14.4" customHeight="1" x14ac:dyDescent="0.3">
      <c r="A44" s="688" t="s">
        <v>3169</v>
      </c>
      <c r="B44" s="665"/>
      <c r="C44" s="678">
        <v>0</v>
      </c>
      <c r="D44" s="665">
        <v>62.64</v>
      </c>
      <c r="E44" s="678">
        <v>1</v>
      </c>
      <c r="F44" s="666">
        <v>62.64</v>
      </c>
    </row>
    <row r="45" spans="1:6" ht="14.4" customHeight="1" thickBot="1" x14ac:dyDescent="0.35">
      <c r="A45" s="689" t="s">
        <v>3144</v>
      </c>
      <c r="B45" s="680"/>
      <c r="C45" s="681">
        <v>0</v>
      </c>
      <c r="D45" s="680">
        <v>403.33000000000004</v>
      </c>
      <c r="E45" s="681">
        <v>1</v>
      </c>
      <c r="F45" s="682">
        <v>403.33000000000004</v>
      </c>
    </row>
    <row r="46" spans="1:6" ht="14.4" customHeight="1" thickBot="1" x14ac:dyDescent="0.35">
      <c r="A46" s="683" t="s">
        <v>3</v>
      </c>
      <c r="B46" s="684">
        <v>242704.47</v>
      </c>
      <c r="C46" s="685">
        <v>0.11424629913061728</v>
      </c>
      <c r="D46" s="684">
        <v>1881692.3099999994</v>
      </c>
      <c r="E46" s="685">
        <v>0.88575370086938299</v>
      </c>
      <c r="F46" s="686">
        <v>2124396.7799999989</v>
      </c>
    </row>
    <row r="47" spans="1:6" ht="14.4" customHeight="1" thickBot="1" x14ac:dyDescent="0.35"/>
    <row r="48" spans="1:6" ht="14.4" customHeight="1" x14ac:dyDescent="0.3">
      <c r="A48" s="751" t="s">
        <v>4777</v>
      </c>
      <c r="B48" s="229">
        <v>190018.6</v>
      </c>
      <c r="C48" s="742">
        <v>0.16828085046342942</v>
      </c>
      <c r="D48" s="229">
        <v>939156.81999999937</v>
      </c>
      <c r="E48" s="742">
        <v>0.83171914953657056</v>
      </c>
      <c r="F48" s="750">
        <v>1129175.4199999995</v>
      </c>
    </row>
    <row r="49" spans="1:6" ht="14.4" customHeight="1" x14ac:dyDescent="0.3">
      <c r="A49" s="688" t="s">
        <v>2840</v>
      </c>
      <c r="B49" s="665">
        <v>36485.07</v>
      </c>
      <c r="C49" s="678">
        <v>4.0887882961609792E-2</v>
      </c>
      <c r="D49" s="665">
        <v>855834.78999999922</v>
      </c>
      <c r="E49" s="678">
        <v>0.95911211703839028</v>
      </c>
      <c r="F49" s="666">
        <v>892319.85999999917</v>
      </c>
    </row>
    <row r="50" spans="1:6" ht="14.4" customHeight="1" x14ac:dyDescent="0.3">
      <c r="A50" s="688" t="s">
        <v>2860</v>
      </c>
      <c r="B50" s="665">
        <v>4118.51</v>
      </c>
      <c r="C50" s="678">
        <v>0.1265351392620517</v>
      </c>
      <c r="D50" s="665">
        <v>28429.84</v>
      </c>
      <c r="E50" s="678">
        <v>0.87346486073794838</v>
      </c>
      <c r="F50" s="666">
        <v>32548.35</v>
      </c>
    </row>
    <row r="51" spans="1:6" ht="14.4" customHeight="1" x14ac:dyDescent="0.3">
      <c r="A51" s="688" t="s">
        <v>2871</v>
      </c>
      <c r="B51" s="665">
        <v>4011.24</v>
      </c>
      <c r="C51" s="678">
        <v>0.6</v>
      </c>
      <c r="D51" s="665">
        <v>2674.16</v>
      </c>
      <c r="E51" s="678">
        <v>0.4</v>
      </c>
      <c r="F51" s="666">
        <v>6685.4</v>
      </c>
    </row>
    <row r="52" spans="1:6" ht="14.4" customHeight="1" x14ac:dyDescent="0.3">
      <c r="A52" s="688" t="s">
        <v>4778</v>
      </c>
      <c r="B52" s="665">
        <v>2687.2</v>
      </c>
      <c r="C52" s="678">
        <v>0.49353511607405232</v>
      </c>
      <c r="D52" s="665">
        <v>2757.6</v>
      </c>
      <c r="E52" s="678">
        <v>0.5064648839259478</v>
      </c>
      <c r="F52" s="666">
        <v>5444.7999999999993</v>
      </c>
    </row>
    <row r="53" spans="1:6" ht="14.4" customHeight="1" x14ac:dyDescent="0.3">
      <c r="A53" s="688" t="s">
        <v>2868</v>
      </c>
      <c r="B53" s="665">
        <v>1454.52</v>
      </c>
      <c r="C53" s="678">
        <v>6.49462509627943E-2</v>
      </c>
      <c r="D53" s="665">
        <v>20941.229999999992</v>
      </c>
      <c r="E53" s="678">
        <v>0.93505374903720573</v>
      </c>
      <c r="F53" s="666">
        <v>22395.749999999993</v>
      </c>
    </row>
    <row r="54" spans="1:6" ht="14.4" customHeight="1" x14ac:dyDescent="0.3">
      <c r="A54" s="688" t="s">
        <v>2815</v>
      </c>
      <c r="B54" s="665">
        <v>1170.93</v>
      </c>
      <c r="C54" s="678">
        <v>1</v>
      </c>
      <c r="D54" s="665"/>
      <c r="E54" s="678">
        <v>0</v>
      </c>
      <c r="F54" s="666">
        <v>1170.93</v>
      </c>
    </row>
    <row r="55" spans="1:6" ht="14.4" customHeight="1" x14ac:dyDescent="0.3">
      <c r="A55" s="688" t="s">
        <v>4779</v>
      </c>
      <c r="B55" s="665">
        <v>614.76</v>
      </c>
      <c r="C55" s="678">
        <v>1</v>
      </c>
      <c r="D55" s="665"/>
      <c r="E55" s="678">
        <v>0</v>
      </c>
      <c r="F55" s="666">
        <v>614.76</v>
      </c>
    </row>
    <row r="56" spans="1:6" ht="14.4" customHeight="1" x14ac:dyDescent="0.3">
      <c r="A56" s="688" t="s">
        <v>2869</v>
      </c>
      <c r="B56" s="665">
        <v>345.82</v>
      </c>
      <c r="C56" s="678">
        <v>0.19355235909777804</v>
      </c>
      <c r="D56" s="665">
        <v>1440.8799999999999</v>
      </c>
      <c r="E56" s="678">
        <v>0.80644764090222198</v>
      </c>
      <c r="F56" s="666">
        <v>1786.6999999999998</v>
      </c>
    </row>
    <row r="57" spans="1:6" ht="14.4" customHeight="1" x14ac:dyDescent="0.3">
      <c r="A57" s="688" t="s">
        <v>2874</v>
      </c>
      <c r="B57" s="665">
        <v>322.70999999999998</v>
      </c>
      <c r="C57" s="678">
        <v>0.22580712876275238</v>
      </c>
      <c r="D57" s="665">
        <v>1106.43</v>
      </c>
      <c r="E57" s="678">
        <v>0.77419287123724756</v>
      </c>
      <c r="F57" s="666">
        <v>1429.14</v>
      </c>
    </row>
    <row r="58" spans="1:6" ht="14.4" customHeight="1" x14ac:dyDescent="0.3">
      <c r="A58" s="688" t="s">
        <v>4780</v>
      </c>
      <c r="B58" s="665">
        <v>276.62</v>
      </c>
      <c r="C58" s="678">
        <v>0.2105191059292689</v>
      </c>
      <c r="D58" s="665">
        <v>1037.3699999999999</v>
      </c>
      <c r="E58" s="678">
        <v>0.78948089407073119</v>
      </c>
      <c r="F58" s="666">
        <v>1313.9899999999998</v>
      </c>
    </row>
    <row r="59" spans="1:6" ht="14.4" customHeight="1" x14ac:dyDescent="0.3">
      <c r="A59" s="688" t="s">
        <v>4781</v>
      </c>
      <c r="B59" s="665">
        <v>211.62</v>
      </c>
      <c r="C59" s="678">
        <v>9.0904795247279804E-2</v>
      </c>
      <c r="D59" s="665">
        <v>2116.3099999999995</v>
      </c>
      <c r="E59" s="678">
        <v>0.90909520475272021</v>
      </c>
      <c r="F59" s="666">
        <v>2327.9299999999994</v>
      </c>
    </row>
    <row r="60" spans="1:6" ht="14.4" customHeight="1" x14ac:dyDescent="0.3">
      <c r="A60" s="688" t="s">
        <v>2824</v>
      </c>
      <c r="B60" s="665">
        <v>193.06</v>
      </c>
      <c r="C60" s="678">
        <v>1</v>
      </c>
      <c r="D60" s="665"/>
      <c r="E60" s="678">
        <v>0</v>
      </c>
      <c r="F60" s="666">
        <v>193.06</v>
      </c>
    </row>
    <row r="61" spans="1:6" ht="14.4" customHeight="1" x14ac:dyDescent="0.3">
      <c r="A61" s="688" t="s">
        <v>2839</v>
      </c>
      <c r="B61" s="665">
        <v>158.06</v>
      </c>
      <c r="C61" s="678">
        <v>0.18468405309403629</v>
      </c>
      <c r="D61" s="665">
        <v>697.78</v>
      </c>
      <c r="E61" s="678">
        <v>0.81531594690596376</v>
      </c>
      <c r="F61" s="666">
        <v>855.83999999999992</v>
      </c>
    </row>
    <row r="62" spans="1:6" ht="14.4" customHeight="1" x14ac:dyDescent="0.3">
      <c r="A62" s="688" t="s">
        <v>2822</v>
      </c>
      <c r="B62" s="665">
        <v>158.04000000000002</v>
      </c>
      <c r="C62" s="678">
        <v>7.7596111356606295E-2</v>
      </c>
      <c r="D62" s="665">
        <v>1878.6599999999996</v>
      </c>
      <c r="E62" s="678">
        <v>0.92240388864339373</v>
      </c>
      <c r="F62" s="666">
        <v>2036.6999999999996</v>
      </c>
    </row>
    <row r="63" spans="1:6" ht="14.4" customHeight="1" x14ac:dyDescent="0.3">
      <c r="A63" s="688" t="s">
        <v>2848</v>
      </c>
      <c r="B63" s="665">
        <v>154.36000000000001</v>
      </c>
      <c r="C63" s="678">
        <v>7.8021461461866226E-2</v>
      </c>
      <c r="D63" s="665">
        <v>1824.0700000000002</v>
      </c>
      <c r="E63" s="678">
        <v>0.92197853853813372</v>
      </c>
      <c r="F63" s="666">
        <v>1978.4300000000003</v>
      </c>
    </row>
    <row r="64" spans="1:6" ht="14.4" customHeight="1" x14ac:dyDescent="0.3">
      <c r="A64" s="688" t="s">
        <v>4782</v>
      </c>
      <c r="B64" s="665">
        <v>140.44</v>
      </c>
      <c r="C64" s="678">
        <v>0.79999999999999993</v>
      </c>
      <c r="D64" s="665">
        <v>35.11</v>
      </c>
      <c r="E64" s="678">
        <v>0.19999999999999998</v>
      </c>
      <c r="F64" s="666">
        <v>175.55</v>
      </c>
    </row>
    <row r="65" spans="1:6" ht="14.4" customHeight="1" x14ac:dyDescent="0.3">
      <c r="A65" s="688" t="s">
        <v>2866</v>
      </c>
      <c r="B65" s="665">
        <v>103.43</v>
      </c>
      <c r="C65" s="678">
        <v>0.5640815881326352</v>
      </c>
      <c r="D65" s="665">
        <v>79.930000000000007</v>
      </c>
      <c r="E65" s="678">
        <v>0.43591841186736474</v>
      </c>
      <c r="F65" s="666">
        <v>183.36</v>
      </c>
    </row>
    <row r="66" spans="1:6" ht="14.4" customHeight="1" x14ac:dyDescent="0.3">
      <c r="A66" s="688" t="s">
        <v>2823</v>
      </c>
      <c r="B66" s="665">
        <v>79.48</v>
      </c>
      <c r="C66" s="678">
        <v>3.1816944484475834E-2</v>
      </c>
      <c r="D66" s="665">
        <v>2418.56</v>
      </c>
      <c r="E66" s="678">
        <v>0.96818305551552419</v>
      </c>
      <c r="F66" s="666">
        <v>2498.04</v>
      </c>
    </row>
    <row r="67" spans="1:6" ht="14.4" customHeight="1" x14ac:dyDescent="0.3">
      <c r="A67" s="688" t="s">
        <v>2829</v>
      </c>
      <c r="B67" s="665"/>
      <c r="C67" s="678">
        <v>0</v>
      </c>
      <c r="D67" s="665">
        <v>140.18</v>
      </c>
      <c r="E67" s="678">
        <v>1</v>
      </c>
      <c r="F67" s="666">
        <v>140.18</v>
      </c>
    </row>
    <row r="68" spans="1:6" ht="14.4" customHeight="1" x14ac:dyDescent="0.3">
      <c r="A68" s="688" t="s">
        <v>2859</v>
      </c>
      <c r="B68" s="665"/>
      <c r="C68" s="678">
        <v>0</v>
      </c>
      <c r="D68" s="665">
        <v>1315</v>
      </c>
      <c r="E68" s="678">
        <v>1</v>
      </c>
      <c r="F68" s="666">
        <v>1315</v>
      </c>
    </row>
    <row r="69" spans="1:6" ht="14.4" customHeight="1" x14ac:dyDescent="0.3">
      <c r="A69" s="688" t="s">
        <v>4783</v>
      </c>
      <c r="B69" s="665"/>
      <c r="C69" s="678">
        <v>0</v>
      </c>
      <c r="D69" s="665">
        <v>230.54</v>
      </c>
      <c r="E69" s="678">
        <v>1</v>
      </c>
      <c r="F69" s="666">
        <v>230.54</v>
      </c>
    </row>
    <row r="70" spans="1:6" ht="14.4" customHeight="1" x14ac:dyDescent="0.3">
      <c r="A70" s="688" t="s">
        <v>2831</v>
      </c>
      <c r="B70" s="665"/>
      <c r="C70" s="678">
        <v>0</v>
      </c>
      <c r="D70" s="665">
        <v>490.52</v>
      </c>
      <c r="E70" s="678">
        <v>1</v>
      </c>
      <c r="F70" s="666">
        <v>490.52</v>
      </c>
    </row>
    <row r="71" spans="1:6" ht="14.4" customHeight="1" x14ac:dyDescent="0.3">
      <c r="A71" s="688" t="s">
        <v>2847</v>
      </c>
      <c r="B71" s="665"/>
      <c r="C71" s="678">
        <v>0</v>
      </c>
      <c r="D71" s="665">
        <v>458.76</v>
      </c>
      <c r="E71" s="678">
        <v>1</v>
      </c>
      <c r="F71" s="666">
        <v>458.76</v>
      </c>
    </row>
    <row r="72" spans="1:6" ht="14.4" customHeight="1" x14ac:dyDescent="0.3">
      <c r="A72" s="688" t="s">
        <v>2833</v>
      </c>
      <c r="B72" s="665"/>
      <c r="C72" s="678">
        <v>0</v>
      </c>
      <c r="D72" s="665">
        <v>2647.14</v>
      </c>
      <c r="E72" s="678">
        <v>1</v>
      </c>
      <c r="F72" s="666">
        <v>2647.14</v>
      </c>
    </row>
    <row r="73" spans="1:6" ht="14.4" customHeight="1" x14ac:dyDescent="0.3">
      <c r="A73" s="688" t="s">
        <v>4784</v>
      </c>
      <c r="B73" s="665"/>
      <c r="C73" s="678">
        <v>0</v>
      </c>
      <c r="D73" s="665">
        <v>280.38</v>
      </c>
      <c r="E73" s="678">
        <v>1</v>
      </c>
      <c r="F73" s="666">
        <v>280.38</v>
      </c>
    </row>
    <row r="74" spans="1:6" ht="14.4" customHeight="1" x14ac:dyDescent="0.3">
      <c r="A74" s="688" t="s">
        <v>2837</v>
      </c>
      <c r="B74" s="665"/>
      <c r="C74" s="678">
        <v>0</v>
      </c>
      <c r="D74" s="665">
        <v>37.159999999999997</v>
      </c>
      <c r="E74" s="678">
        <v>1</v>
      </c>
      <c r="F74" s="666">
        <v>37.159999999999997</v>
      </c>
    </row>
    <row r="75" spans="1:6" ht="14.4" customHeight="1" x14ac:dyDescent="0.3">
      <c r="A75" s="688" t="s">
        <v>4785</v>
      </c>
      <c r="B75" s="665"/>
      <c r="C75" s="678">
        <v>0</v>
      </c>
      <c r="D75" s="665">
        <v>829.8</v>
      </c>
      <c r="E75" s="678">
        <v>1</v>
      </c>
      <c r="F75" s="666">
        <v>829.8</v>
      </c>
    </row>
    <row r="76" spans="1:6" ht="14.4" customHeight="1" x14ac:dyDescent="0.3">
      <c r="A76" s="688" t="s">
        <v>2818</v>
      </c>
      <c r="B76" s="665">
        <v>0</v>
      </c>
      <c r="C76" s="678"/>
      <c r="D76" s="665"/>
      <c r="E76" s="678"/>
      <c r="F76" s="666">
        <v>0</v>
      </c>
    </row>
    <row r="77" spans="1:6" ht="14.4" customHeight="1" x14ac:dyDescent="0.3">
      <c r="A77" s="688" t="s">
        <v>2862</v>
      </c>
      <c r="B77" s="665"/>
      <c r="C77" s="678">
        <v>0</v>
      </c>
      <c r="D77" s="665">
        <v>55.37</v>
      </c>
      <c r="E77" s="678">
        <v>1</v>
      </c>
      <c r="F77" s="666">
        <v>55.37</v>
      </c>
    </row>
    <row r="78" spans="1:6" ht="14.4" customHeight="1" x14ac:dyDescent="0.3">
      <c r="A78" s="688" t="s">
        <v>4786</v>
      </c>
      <c r="B78" s="665"/>
      <c r="C78" s="678">
        <v>0</v>
      </c>
      <c r="D78" s="665">
        <v>568.90000000000009</v>
      </c>
      <c r="E78" s="678">
        <v>1</v>
      </c>
      <c r="F78" s="666">
        <v>568.90000000000009</v>
      </c>
    </row>
    <row r="79" spans="1:6" ht="14.4" customHeight="1" x14ac:dyDescent="0.3">
      <c r="A79" s="688" t="s">
        <v>2827</v>
      </c>
      <c r="B79" s="665"/>
      <c r="C79" s="678">
        <v>0</v>
      </c>
      <c r="D79" s="665">
        <v>704.73</v>
      </c>
      <c r="E79" s="678">
        <v>1</v>
      </c>
      <c r="F79" s="666">
        <v>704.73</v>
      </c>
    </row>
    <row r="80" spans="1:6" ht="14.4" customHeight="1" x14ac:dyDescent="0.3">
      <c r="A80" s="688" t="s">
        <v>4787</v>
      </c>
      <c r="B80" s="665"/>
      <c r="C80" s="678">
        <v>0</v>
      </c>
      <c r="D80" s="665">
        <v>170.32</v>
      </c>
      <c r="E80" s="678">
        <v>1</v>
      </c>
      <c r="F80" s="666">
        <v>170.32</v>
      </c>
    </row>
    <row r="81" spans="1:6" ht="14.4" customHeight="1" x14ac:dyDescent="0.3">
      <c r="A81" s="688" t="s">
        <v>4788</v>
      </c>
      <c r="B81" s="665"/>
      <c r="C81" s="678">
        <v>0</v>
      </c>
      <c r="D81" s="665">
        <v>93.699999999999989</v>
      </c>
      <c r="E81" s="678">
        <v>1</v>
      </c>
      <c r="F81" s="666">
        <v>93.699999999999989</v>
      </c>
    </row>
    <row r="82" spans="1:6" ht="14.4" customHeight="1" x14ac:dyDescent="0.3">
      <c r="A82" s="688" t="s">
        <v>2870</v>
      </c>
      <c r="B82" s="665"/>
      <c r="C82" s="678">
        <v>0</v>
      </c>
      <c r="D82" s="665">
        <v>177.82</v>
      </c>
      <c r="E82" s="678">
        <v>1</v>
      </c>
      <c r="F82" s="666">
        <v>177.82</v>
      </c>
    </row>
    <row r="83" spans="1:6" ht="14.4" customHeight="1" x14ac:dyDescent="0.3">
      <c r="A83" s="688" t="s">
        <v>2872</v>
      </c>
      <c r="B83" s="665"/>
      <c r="C83" s="678">
        <v>0</v>
      </c>
      <c r="D83" s="665">
        <v>191.25</v>
      </c>
      <c r="E83" s="678">
        <v>1</v>
      </c>
      <c r="F83" s="666">
        <v>191.25</v>
      </c>
    </row>
    <row r="84" spans="1:6" ht="14.4" customHeight="1" x14ac:dyDescent="0.3">
      <c r="A84" s="688" t="s">
        <v>4789</v>
      </c>
      <c r="B84" s="665"/>
      <c r="C84" s="678">
        <v>0</v>
      </c>
      <c r="D84" s="665">
        <v>120.61</v>
      </c>
      <c r="E84" s="678">
        <v>1</v>
      </c>
      <c r="F84" s="666">
        <v>120.61</v>
      </c>
    </row>
    <row r="85" spans="1:6" ht="14.4" customHeight="1" x14ac:dyDescent="0.3">
      <c r="A85" s="688" t="s">
        <v>4790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4791</v>
      </c>
      <c r="B86" s="665"/>
      <c r="C86" s="678">
        <v>0</v>
      </c>
      <c r="D86" s="665">
        <v>6083.53</v>
      </c>
      <c r="E86" s="678">
        <v>1</v>
      </c>
      <c r="F86" s="666">
        <v>6083.53</v>
      </c>
    </row>
    <row r="87" spans="1:6" ht="14.4" customHeight="1" x14ac:dyDescent="0.3">
      <c r="A87" s="688" t="s">
        <v>4792</v>
      </c>
      <c r="B87" s="665"/>
      <c r="C87" s="678"/>
      <c r="D87" s="665">
        <v>0</v>
      </c>
      <c r="E87" s="678"/>
      <c r="F87" s="666">
        <v>0</v>
      </c>
    </row>
    <row r="88" spans="1:6" ht="14.4" customHeight="1" x14ac:dyDescent="0.3">
      <c r="A88" s="688" t="s">
        <v>2854</v>
      </c>
      <c r="B88" s="665"/>
      <c r="C88" s="678">
        <v>0</v>
      </c>
      <c r="D88" s="665">
        <v>482.70000000000005</v>
      </c>
      <c r="E88" s="678">
        <v>1</v>
      </c>
      <c r="F88" s="666">
        <v>482.70000000000005</v>
      </c>
    </row>
    <row r="89" spans="1:6" ht="14.4" customHeight="1" x14ac:dyDescent="0.3">
      <c r="A89" s="688" t="s">
        <v>4793</v>
      </c>
      <c r="B89" s="665"/>
      <c r="C89" s="678"/>
      <c r="D89" s="665">
        <v>0</v>
      </c>
      <c r="E89" s="678"/>
      <c r="F89" s="666">
        <v>0</v>
      </c>
    </row>
    <row r="90" spans="1:6" ht="14.4" customHeight="1" x14ac:dyDescent="0.3">
      <c r="A90" s="688" t="s">
        <v>4794</v>
      </c>
      <c r="B90" s="665"/>
      <c r="C90" s="678">
        <v>0</v>
      </c>
      <c r="D90" s="665">
        <v>207.45</v>
      </c>
      <c r="E90" s="678">
        <v>1</v>
      </c>
      <c r="F90" s="666">
        <v>207.45</v>
      </c>
    </row>
    <row r="91" spans="1:6" ht="14.4" customHeight="1" x14ac:dyDescent="0.3">
      <c r="A91" s="688" t="s">
        <v>2858</v>
      </c>
      <c r="B91" s="665"/>
      <c r="C91" s="678">
        <v>0</v>
      </c>
      <c r="D91" s="665">
        <v>147.26</v>
      </c>
      <c r="E91" s="678">
        <v>1</v>
      </c>
      <c r="F91" s="666">
        <v>147.26</v>
      </c>
    </row>
    <row r="92" spans="1:6" ht="14.4" customHeight="1" x14ac:dyDescent="0.3">
      <c r="A92" s="688" t="s">
        <v>2876</v>
      </c>
      <c r="B92" s="665"/>
      <c r="C92" s="678">
        <v>0</v>
      </c>
      <c r="D92" s="665">
        <v>2518.0600000000004</v>
      </c>
      <c r="E92" s="678">
        <v>1</v>
      </c>
      <c r="F92" s="666">
        <v>2518.0600000000004</v>
      </c>
    </row>
    <row r="93" spans="1:6" ht="14.4" customHeight="1" x14ac:dyDescent="0.3">
      <c r="A93" s="688" t="s">
        <v>2864</v>
      </c>
      <c r="B93" s="665"/>
      <c r="C93" s="678">
        <v>0</v>
      </c>
      <c r="D93" s="665">
        <v>93.43</v>
      </c>
      <c r="E93" s="678">
        <v>1</v>
      </c>
      <c r="F93" s="666">
        <v>93.43</v>
      </c>
    </row>
    <row r="94" spans="1:6" ht="14.4" customHeight="1" x14ac:dyDescent="0.3">
      <c r="A94" s="688" t="s">
        <v>2842</v>
      </c>
      <c r="B94" s="665"/>
      <c r="C94" s="678">
        <v>0</v>
      </c>
      <c r="D94" s="665">
        <v>1146.1600000000001</v>
      </c>
      <c r="E94" s="678">
        <v>1</v>
      </c>
      <c r="F94" s="666">
        <v>1146.1600000000001</v>
      </c>
    </row>
    <row r="95" spans="1:6" ht="14.4" customHeight="1" thickBot="1" x14ac:dyDescent="0.35">
      <c r="A95" s="689" t="s">
        <v>2843</v>
      </c>
      <c r="B95" s="680"/>
      <c r="C95" s="681">
        <v>0</v>
      </c>
      <c r="D95" s="680">
        <v>72</v>
      </c>
      <c r="E95" s="681">
        <v>1</v>
      </c>
      <c r="F95" s="682">
        <v>72</v>
      </c>
    </row>
    <row r="96" spans="1:6" ht="14.4" customHeight="1" thickBot="1" x14ac:dyDescent="0.35">
      <c r="A96" s="683" t="s">
        <v>3</v>
      </c>
      <c r="B96" s="684">
        <v>242704.47</v>
      </c>
      <c r="C96" s="685">
        <v>0.11424629913061728</v>
      </c>
      <c r="D96" s="684">
        <v>1881692.3099999987</v>
      </c>
      <c r="E96" s="685">
        <v>0.88575370086938265</v>
      </c>
      <c r="F96" s="686">
        <v>2124396.7799999989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{35EC6B88-21E7-4A48-A262-928A76DEE34C}</x14:id>
        </ext>
      </extLst>
    </cfRule>
  </conditionalFormatting>
  <conditionalFormatting sqref="F48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{B2959A02-E814-4258-8E52-3988451894E1}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EC6B88-21E7-4A48-A262-928A76DEE3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B2959A02-E814-4258-8E52-398845189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F48:F95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4815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455</v>
      </c>
      <c r="G3" s="47">
        <f>SUBTOTAL(9,G6:G1048576)</f>
        <v>242704.47000000003</v>
      </c>
      <c r="H3" s="48">
        <f>IF(M3=0,0,G3/M3)</f>
        <v>0.1142462991306173</v>
      </c>
      <c r="I3" s="47">
        <f>SUBTOTAL(9,I6:I1048576)</f>
        <v>2793</v>
      </c>
      <c r="J3" s="47">
        <f>SUBTOTAL(9,J6:J1048576)</f>
        <v>1881692.3099999998</v>
      </c>
      <c r="K3" s="48">
        <f>IF(M3=0,0,J3/M3)</f>
        <v>0.88575370086938332</v>
      </c>
      <c r="L3" s="47">
        <f>SUBTOTAL(9,L6:L1048576)</f>
        <v>3248</v>
      </c>
      <c r="M3" s="49">
        <f>SUBTOTAL(9,M6:M1048576)</f>
        <v>2124396.7799999984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3136</v>
      </c>
      <c r="B6" s="737" t="s">
        <v>2887</v>
      </c>
      <c r="C6" s="737" t="s">
        <v>3715</v>
      </c>
      <c r="D6" s="737" t="s">
        <v>3716</v>
      </c>
      <c r="E6" s="737" t="s">
        <v>3717</v>
      </c>
      <c r="F6" s="229">
        <v>2</v>
      </c>
      <c r="G6" s="229">
        <v>345.82</v>
      </c>
      <c r="H6" s="742">
        <v>1</v>
      </c>
      <c r="I6" s="229"/>
      <c r="J6" s="229"/>
      <c r="K6" s="742">
        <v>0</v>
      </c>
      <c r="L6" s="229">
        <v>2</v>
      </c>
      <c r="M6" s="750">
        <v>345.82</v>
      </c>
    </row>
    <row r="7" spans="1:13" ht="14.4" customHeight="1" x14ac:dyDescent="0.3">
      <c r="A7" s="661" t="s">
        <v>3136</v>
      </c>
      <c r="B7" s="662" t="s">
        <v>2887</v>
      </c>
      <c r="C7" s="662" t="s">
        <v>3718</v>
      </c>
      <c r="D7" s="662" t="s">
        <v>3716</v>
      </c>
      <c r="E7" s="662" t="s">
        <v>3719</v>
      </c>
      <c r="F7" s="665">
        <v>5</v>
      </c>
      <c r="G7" s="665">
        <v>0</v>
      </c>
      <c r="H7" s="678"/>
      <c r="I7" s="665"/>
      <c r="J7" s="665"/>
      <c r="K7" s="678"/>
      <c r="L7" s="665">
        <v>5</v>
      </c>
      <c r="M7" s="666">
        <v>0</v>
      </c>
    </row>
    <row r="8" spans="1:13" ht="14.4" customHeight="1" x14ac:dyDescent="0.3">
      <c r="A8" s="661" t="s">
        <v>3136</v>
      </c>
      <c r="B8" s="662" t="s">
        <v>2887</v>
      </c>
      <c r="C8" s="662" t="s">
        <v>3722</v>
      </c>
      <c r="D8" s="662" t="s">
        <v>3716</v>
      </c>
      <c r="E8" s="662" t="s">
        <v>3723</v>
      </c>
      <c r="F8" s="665">
        <v>1</v>
      </c>
      <c r="G8" s="665">
        <v>0</v>
      </c>
      <c r="H8" s="678"/>
      <c r="I8" s="665"/>
      <c r="J8" s="665"/>
      <c r="K8" s="678"/>
      <c r="L8" s="665">
        <v>1</v>
      </c>
      <c r="M8" s="666">
        <v>0</v>
      </c>
    </row>
    <row r="9" spans="1:13" ht="14.4" customHeight="1" x14ac:dyDescent="0.3">
      <c r="A9" s="661" t="s">
        <v>3136</v>
      </c>
      <c r="B9" s="662" t="s">
        <v>2887</v>
      </c>
      <c r="C9" s="662" t="s">
        <v>3720</v>
      </c>
      <c r="D9" s="662" t="s">
        <v>3716</v>
      </c>
      <c r="E9" s="662" t="s">
        <v>3721</v>
      </c>
      <c r="F9" s="665">
        <v>1</v>
      </c>
      <c r="G9" s="665">
        <v>0</v>
      </c>
      <c r="H9" s="678"/>
      <c r="I9" s="665"/>
      <c r="J9" s="665"/>
      <c r="K9" s="678"/>
      <c r="L9" s="665">
        <v>1</v>
      </c>
      <c r="M9" s="666">
        <v>0</v>
      </c>
    </row>
    <row r="10" spans="1:13" ht="14.4" customHeight="1" x14ac:dyDescent="0.3">
      <c r="A10" s="661" t="s">
        <v>3136</v>
      </c>
      <c r="B10" s="662" t="s">
        <v>2887</v>
      </c>
      <c r="C10" s="662" t="s">
        <v>3724</v>
      </c>
      <c r="D10" s="662" t="s">
        <v>2889</v>
      </c>
      <c r="E10" s="662" t="s">
        <v>3725</v>
      </c>
      <c r="F10" s="665"/>
      <c r="G10" s="665"/>
      <c r="H10" s="678"/>
      <c r="I10" s="665">
        <v>2</v>
      </c>
      <c r="J10" s="665">
        <v>0</v>
      </c>
      <c r="K10" s="678"/>
      <c r="L10" s="665">
        <v>2</v>
      </c>
      <c r="M10" s="666">
        <v>0</v>
      </c>
    </row>
    <row r="11" spans="1:13" ht="14.4" customHeight="1" x14ac:dyDescent="0.3">
      <c r="A11" s="661" t="s">
        <v>3136</v>
      </c>
      <c r="B11" s="662" t="s">
        <v>2958</v>
      </c>
      <c r="C11" s="662" t="s">
        <v>2109</v>
      </c>
      <c r="D11" s="662" t="s">
        <v>2959</v>
      </c>
      <c r="E11" s="662" t="s">
        <v>2964</v>
      </c>
      <c r="F11" s="665"/>
      <c r="G11" s="665"/>
      <c r="H11" s="678">
        <v>0</v>
      </c>
      <c r="I11" s="665">
        <v>3</v>
      </c>
      <c r="J11" s="665">
        <v>177.81</v>
      </c>
      <c r="K11" s="678">
        <v>1</v>
      </c>
      <c r="L11" s="665">
        <v>3</v>
      </c>
      <c r="M11" s="666">
        <v>177.81</v>
      </c>
    </row>
    <row r="12" spans="1:13" ht="14.4" customHeight="1" x14ac:dyDescent="0.3">
      <c r="A12" s="661" t="s">
        <v>3136</v>
      </c>
      <c r="B12" s="662" t="s">
        <v>2958</v>
      </c>
      <c r="C12" s="662" t="s">
        <v>2070</v>
      </c>
      <c r="D12" s="662" t="s">
        <v>2959</v>
      </c>
      <c r="E12" s="662" t="s">
        <v>2965</v>
      </c>
      <c r="F12" s="665"/>
      <c r="G12" s="665"/>
      <c r="H12" s="678">
        <v>0</v>
      </c>
      <c r="I12" s="665">
        <v>6</v>
      </c>
      <c r="J12" s="665">
        <v>276.42</v>
      </c>
      <c r="K12" s="678">
        <v>1</v>
      </c>
      <c r="L12" s="665">
        <v>6</v>
      </c>
      <c r="M12" s="666">
        <v>276.42</v>
      </c>
    </row>
    <row r="13" spans="1:13" ht="14.4" customHeight="1" x14ac:dyDescent="0.3">
      <c r="A13" s="661" t="s">
        <v>3136</v>
      </c>
      <c r="B13" s="662" t="s">
        <v>2958</v>
      </c>
      <c r="C13" s="662" t="s">
        <v>2175</v>
      </c>
      <c r="D13" s="662" t="s">
        <v>2176</v>
      </c>
      <c r="E13" s="662" t="s">
        <v>2962</v>
      </c>
      <c r="F13" s="665"/>
      <c r="G13" s="665"/>
      <c r="H13" s="678">
        <v>0</v>
      </c>
      <c r="I13" s="665">
        <v>2</v>
      </c>
      <c r="J13" s="665">
        <v>92.14</v>
      </c>
      <c r="K13" s="678">
        <v>1</v>
      </c>
      <c r="L13" s="665">
        <v>2</v>
      </c>
      <c r="M13" s="666">
        <v>92.14</v>
      </c>
    </row>
    <row r="14" spans="1:13" ht="14.4" customHeight="1" x14ac:dyDescent="0.3">
      <c r="A14" s="661" t="s">
        <v>3136</v>
      </c>
      <c r="B14" s="662" t="s">
        <v>4795</v>
      </c>
      <c r="C14" s="662" t="s">
        <v>3203</v>
      </c>
      <c r="D14" s="662" t="s">
        <v>3204</v>
      </c>
      <c r="E14" s="662" t="s">
        <v>3205</v>
      </c>
      <c r="F14" s="665"/>
      <c r="G14" s="665"/>
      <c r="H14" s="678">
        <v>0</v>
      </c>
      <c r="I14" s="665">
        <v>2</v>
      </c>
      <c r="J14" s="665">
        <v>282.18</v>
      </c>
      <c r="K14" s="678">
        <v>1</v>
      </c>
      <c r="L14" s="665">
        <v>2</v>
      </c>
      <c r="M14" s="666">
        <v>282.18</v>
      </c>
    </row>
    <row r="15" spans="1:13" ht="14.4" customHeight="1" x14ac:dyDescent="0.3">
      <c r="A15" s="661" t="s">
        <v>3136</v>
      </c>
      <c r="B15" s="662" t="s">
        <v>2882</v>
      </c>
      <c r="C15" s="662" t="s">
        <v>3730</v>
      </c>
      <c r="D15" s="662" t="s">
        <v>3731</v>
      </c>
      <c r="E15" s="662" t="s">
        <v>3732</v>
      </c>
      <c r="F15" s="665"/>
      <c r="G15" s="665"/>
      <c r="H15" s="678">
        <v>0</v>
      </c>
      <c r="I15" s="665">
        <v>1</v>
      </c>
      <c r="J15" s="665">
        <v>140.94999999999999</v>
      </c>
      <c r="K15" s="678">
        <v>1</v>
      </c>
      <c r="L15" s="665">
        <v>1</v>
      </c>
      <c r="M15" s="666">
        <v>140.94999999999999</v>
      </c>
    </row>
    <row r="16" spans="1:13" ht="14.4" customHeight="1" x14ac:dyDescent="0.3">
      <c r="A16" s="661" t="s">
        <v>3136</v>
      </c>
      <c r="B16" s="662" t="s">
        <v>3072</v>
      </c>
      <c r="C16" s="662" t="s">
        <v>3702</v>
      </c>
      <c r="D16" s="662" t="s">
        <v>2163</v>
      </c>
      <c r="E16" s="662" t="s">
        <v>3703</v>
      </c>
      <c r="F16" s="665"/>
      <c r="G16" s="665"/>
      <c r="H16" s="678">
        <v>0</v>
      </c>
      <c r="I16" s="665">
        <v>2</v>
      </c>
      <c r="J16" s="665">
        <v>28.22</v>
      </c>
      <c r="K16" s="678">
        <v>1</v>
      </c>
      <c r="L16" s="665">
        <v>2</v>
      </c>
      <c r="M16" s="666">
        <v>28.22</v>
      </c>
    </row>
    <row r="17" spans="1:13" ht="14.4" customHeight="1" x14ac:dyDescent="0.3">
      <c r="A17" s="661" t="s">
        <v>3136</v>
      </c>
      <c r="B17" s="662" t="s">
        <v>3072</v>
      </c>
      <c r="C17" s="662" t="s">
        <v>2025</v>
      </c>
      <c r="D17" s="662" t="s">
        <v>2026</v>
      </c>
      <c r="E17" s="662" t="s">
        <v>3074</v>
      </c>
      <c r="F17" s="665"/>
      <c r="G17" s="665"/>
      <c r="H17" s="678">
        <v>0</v>
      </c>
      <c r="I17" s="665">
        <v>1</v>
      </c>
      <c r="J17" s="665">
        <v>4.7</v>
      </c>
      <c r="K17" s="678">
        <v>1</v>
      </c>
      <c r="L17" s="665">
        <v>1</v>
      </c>
      <c r="M17" s="666">
        <v>4.7</v>
      </c>
    </row>
    <row r="18" spans="1:13" ht="14.4" customHeight="1" x14ac:dyDescent="0.3">
      <c r="A18" s="661" t="s">
        <v>3136</v>
      </c>
      <c r="B18" s="662" t="s">
        <v>2892</v>
      </c>
      <c r="C18" s="662" t="s">
        <v>3323</v>
      </c>
      <c r="D18" s="662" t="s">
        <v>2893</v>
      </c>
      <c r="E18" s="662" t="s">
        <v>3324</v>
      </c>
      <c r="F18" s="665"/>
      <c r="G18" s="665"/>
      <c r="H18" s="678">
        <v>0</v>
      </c>
      <c r="I18" s="665">
        <v>3</v>
      </c>
      <c r="J18" s="665">
        <v>401.82</v>
      </c>
      <c r="K18" s="678">
        <v>1</v>
      </c>
      <c r="L18" s="665">
        <v>3</v>
      </c>
      <c r="M18" s="666">
        <v>401.82</v>
      </c>
    </row>
    <row r="19" spans="1:13" ht="14.4" customHeight="1" x14ac:dyDescent="0.3">
      <c r="A19" s="661" t="s">
        <v>3137</v>
      </c>
      <c r="B19" s="662" t="s">
        <v>4796</v>
      </c>
      <c r="C19" s="662" t="s">
        <v>3907</v>
      </c>
      <c r="D19" s="662" t="s">
        <v>3908</v>
      </c>
      <c r="E19" s="662" t="s">
        <v>3909</v>
      </c>
      <c r="F19" s="665"/>
      <c r="G19" s="665"/>
      <c r="H19" s="678">
        <v>0</v>
      </c>
      <c r="I19" s="665">
        <v>3</v>
      </c>
      <c r="J19" s="665">
        <v>290.52</v>
      </c>
      <c r="K19" s="678">
        <v>1</v>
      </c>
      <c r="L19" s="665">
        <v>3</v>
      </c>
      <c r="M19" s="666">
        <v>290.52</v>
      </c>
    </row>
    <row r="20" spans="1:13" ht="14.4" customHeight="1" x14ac:dyDescent="0.3">
      <c r="A20" s="661" t="s">
        <v>3137</v>
      </c>
      <c r="B20" s="662" t="s">
        <v>4796</v>
      </c>
      <c r="C20" s="662" t="s">
        <v>3910</v>
      </c>
      <c r="D20" s="662" t="s">
        <v>3908</v>
      </c>
      <c r="E20" s="662" t="s">
        <v>3911</v>
      </c>
      <c r="F20" s="665"/>
      <c r="G20" s="665"/>
      <c r="H20" s="678">
        <v>0</v>
      </c>
      <c r="I20" s="665">
        <v>1</v>
      </c>
      <c r="J20" s="665">
        <v>193.68</v>
      </c>
      <c r="K20" s="678">
        <v>1</v>
      </c>
      <c r="L20" s="665">
        <v>1</v>
      </c>
      <c r="M20" s="666">
        <v>193.68</v>
      </c>
    </row>
    <row r="21" spans="1:13" ht="14.4" customHeight="1" x14ac:dyDescent="0.3">
      <c r="A21" s="661" t="s">
        <v>3137</v>
      </c>
      <c r="B21" s="662" t="s">
        <v>4797</v>
      </c>
      <c r="C21" s="662" t="s">
        <v>3864</v>
      </c>
      <c r="D21" s="662" t="s">
        <v>3865</v>
      </c>
      <c r="E21" s="662" t="s">
        <v>3866</v>
      </c>
      <c r="F21" s="665"/>
      <c r="G21" s="665"/>
      <c r="H21" s="678">
        <v>0</v>
      </c>
      <c r="I21" s="665">
        <v>6</v>
      </c>
      <c r="J21" s="665">
        <v>4524.24</v>
      </c>
      <c r="K21" s="678">
        <v>1</v>
      </c>
      <c r="L21" s="665">
        <v>6</v>
      </c>
      <c r="M21" s="666">
        <v>4524.24</v>
      </c>
    </row>
    <row r="22" spans="1:13" ht="14.4" customHeight="1" x14ac:dyDescent="0.3">
      <c r="A22" s="661" t="s">
        <v>3137</v>
      </c>
      <c r="B22" s="662" t="s">
        <v>3060</v>
      </c>
      <c r="C22" s="662" t="s">
        <v>3890</v>
      </c>
      <c r="D22" s="662" t="s">
        <v>3061</v>
      </c>
      <c r="E22" s="662" t="s">
        <v>3891</v>
      </c>
      <c r="F22" s="665"/>
      <c r="G22" s="665"/>
      <c r="H22" s="678">
        <v>0</v>
      </c>
      <c r="I22" s="665">
        <v>3</v>
      </c>
      <c r="J22" s="665">
        <v>1611.3600000000001</v>
      </c>
      <c r="K22" s="678">
        <v>1</v>
      </c>
      <c r="L22" s="665">
        <v>3</v>
      </c>
      <c r="M22" s="666">
        <v>1611.3600000000001</v>
      </c>
    </row>
    <row r="23" spans="1:13" ht="14.4" customHeight="1" x14ac:dyDescent="0.3">
      <c r="A23" s="661" t="s">
        <v>3137</v>
      </c>
      <c r="B23" s="662" t="s">
        <v>3060</v>
      </c>
      <c r="C23" s="662" t="s">
        <v>3270</v>
      </c>
      <c r="D23" s="662" t="s">
        <v>3061</v>
      </c>
      <c r="E23" s="662" t="s">
        <v>3271</v>
      </c>
      <c r="F23" s="665"/>
      <c r="G23" s="665"/>
      <c r="H23" s="678">
        <v>0</v>
      </c>
      <c r="I23" s="665">
        <v>5</v>
      </c>
      <c r="J23" s="665">
        <v>4242.45</v>
      </c>
      <c r="K23" s="678">
        <v>1</v>
      </c>
      <c r="L23" s="665">
        <v>5</v>
      </c>
      <c r="M23" s="666">
        <v>4242.45</v>
      </c>
    </row>
    <row r="24" spans="1:13" ht="14.4" customHeight="1" x14ac:dyDescent="0.3">
      <c r="A24" s="661" t="s">
        <v>3137</v>
      </c>
      <c r="B24" s="662" t="s">
        <v>3115</v>
      </c>
      <c r="C24" s="662" t="s">
        <v>3180</v>
      </c>
      <c r="D24" s="662" t="s">
        <v>2786</v>
      </c>
      <c r="E24" s="662" t="s">
        <v>2929</v>
      </c>
      <c r="F24" s="665"/>
      <c r="G24" s="665"/>
      <c r="H24" s="678">
        <v>0</v>
      </c>
      <c r="I24" s="665">
        <v>1</v>
      </c>
      <c r="J24" s="665">
        <v>69.16</v>
      </c>
      <c r="K24" s="678">
        <v>1</v>
      </c>
      <c r="L24" s="665">
        <v>1</v>
      </c>
      <c r="M24" s="666">
        <v>69.16</v>
      </c>
    </row>
    <row r="25" spans="1:13" ht="14.4" customHeight="1" x14ac:dyDescent="0.3">
      <c r="A25" s="661" t="s">
        <v>3137</v>
      </c>
      <c r="B25" s="662" t="s">
        <v>4798</v>
      </c>
      <c r="C25" s="662" t="s">
        <v>3186</v>
      </c>
      <c r="D25" s="662" t="s">
        <v>3187</v>
      </c>
      <c r="E25" s="662" t="s">
        <v>3188</v>
      </c>
      <c r="F25" s="665"/>
      <c r="G25" s="665"/>
      <c r="H25" s="678">
        <v>0</v>
      </c>
      <c r="I25" s="665">
        <v>1</v>
      </c>
      <c r="J25" s="665">
        <v>69.16</v>
      </c>
      <c r="K25" s="678">
        <v>1</v>
      </c>
      <c r="L25" s="665">
        <v>1</v>
      </c>
      <c r="M25" s="666">
        <v>69.16</v>
      </c>
    </row>
    <row r="26" spans="1:13" ht="14.4" customHeight="1" x14ac:dyDescent="0.3">
      <c r="A26" s="661" t="s">
        <v>3138</v>
      </c>
      <c r="B26" s="662" t="s">
        <v>2887</v>
      </c>
      <c r="C26" s="662" t="s">
        <v>4185</v>
      </c>
      <c r="D26" s="662" t="s">
        <v>2889</v>
      </c>
      <c r="E26" s="662" t="s">
        <v>4186</v>
      </c>
      <c r="F26" s="665"/>
      <c r="G26" s="665"/>
      <c r="H26" s="678"/>
      <c r="I26" s="665">
        <v>6</v>
      </c>
      <c r="J26" s="665">
        <v>0</v>
      </c>
      <c r="K26" s="678"/>
      <c r="L26" s="665">
        <v>6</v>
      </c>
      <c r="M26" s="666">
        <v>0</v>
      </c>
    </row>
    <row r="27" spans="1:13" ht="14.4" customHeight="1" x14ac:dyDescent="0.3">
      <c r="A27" s="661" t="s">
        <v>3138</v>
      </c>
      <c r="B27" s="662" t="s">
        <v>2887</v>
      </c>
      <c r="C27" s="662" t="s">
        <v>4743</v>
      </c>
      <c r="D27" s="662" t="s">
        <v>2889</v>
      </c>
      <c r="E27" s="662" t="s">
        <v>4744</v>
      </c>
      <c r="F27" s="665"/>
      <c r="G27" s="665"/>
      <c r="H27" s="678"/>
      <c r="I27" s="665">
        <v>6</v>
      </c>
      <c r="J27" s="665">
        <v>0</v>
      </c>
      <c r="K27" s="678"/>
      <c r="L27" s="665">
        <v>6</v>
      </c>
      <c r="M27" s="666">
        <v>0</v>
      </c>
    </row>
    <row r="28" spans="1:13" ht="14.4" customHeight="1" x14ac:dyDescent="0.3">
      <c r="A28" s="661" t="s">
        <v>3138</v>
      </c>
      <c r="B28" s="662" t="s">
        <v>2895</v>
      </c>
      <c r="C28" s="662" t="s">
        <v>4736</v>
      </c>
      <c r="D28" s="662" t="s">
        <v>4431</v>
      </c>
      <c r="E28" s="662" t="s">
        <v>4737</v>
      </c>
      <c r="F28" s="665">
        <v>6</v>
      </c>
      <c r="G28" s="665">
        <v>4011.24</v>
      </c>
      <c r="H28" s="678">
        <v>1</v>
      </c>
      <c r="I28" s="665"/>
      <c r="J28" s="665"/>
      <c r="K28" s="678">
        <v>0</v>
      </c>
      <c r="L28" s="665">
        <v>6</v>
      </c>
      <c r="M28" s="666">
        <v>4011.24</v>
      </c>
    </row>
    <row r="29" spans="1:13" ht="14.4" customHeight="1" x14ac:dyDescent="0.3">
      <c r="A29" s="661" t="s">
        <v>3138</v>
      </c>
      <c r="B29" s="662" t="s">
        <v>2898</v>
      </c>
      <c r="C29" s="662" t="s">
        <v>4723</v>
      </c>
      <c r="D29" s="662" t="s">
        <v>4724</v>
      </c>
      <c r="E29" s="662" t="s">
        <v>4725</v>
      </c>
      <c r="F29" s="665">
        <v>1</v>
      </c>
      <c r="G29" s="665">
        <v>0</v>
      </c>
      <c r="H29" s="678"/>
      <c r="I29" s="665"/>
      <c r="J29" s="665"/>
      <c r="K29" s="678"/>
      <c r="L29" s="665">
        <v>1</v>
      </c>
      <c r="M29" s="666">
        <v>0</v>
      </c>
    </row>
    <row r="30" spans="1:13" ht="14.4" customHeight="1" x14ac:dyDescent="0.3">
      <c r="A30" s="661" t="s">
        <v>3138</v>
      </c>
      <c r="B30" s="662" t="s">
        <v>4796</v>
      </c>
      <c r="C30" s="662" t="s">
        <v>3907</v>
      </c>
      <c r="D30" s="662" t="s">
        <v>3908</v>
      </c>
      <c r="E30" s="662" t="s">
        <v>3909</v>
      </c>
      <c r="F30" s="665"/>
      <c r="G30" s="665"/>
      <c r="H30" s="678">
        <v>0</v>
      </c>
      <c r="I30" s="665">
        <v>16</v>
      </c>
      <c r="J30" s="665">
        <v>1240.43</v>
      </c>
      <c r="K30" s="678">
        <v>1</v>
      </c>
      <c r="L30" s="665">
        <v>16</v>
      </c>
      <c r="M30" s="666">
        <v>1240.43</v>
      </c>
    </row>
    <row r="31" spans="1:13" ht="14.4" customHeight="1" x14ac:dyDescent="0.3">
      <c r="A31" s="661" t="s">
        <v>3138</v>
      </c>
      <c r="B31" s="662" t="s">
        <v>4796</v>
      </c>
      <c r="C31" s="662" t="s">
        <v>3910</v>
      </c>
      <c r="D31" s="662" t="s">
        <v>3908</v>
      </c>
      <c r="E31" s="662" t="s">
        <v>3911</v>
      </c>
      <c r="F31" s="665"/>
      <c r="G31" s="665"/>
      <c r="H31" s="678">
        <v>0</v>
      </c>
      <c r="I31" s="665">
        <v>22</v>
      </c>
      <c r="J31" s="665">
        <v>3262.83</v>
      </c>
      <c r="K31" s="678">
        <v>1</v>
      </c>
      <c r="L31" s="665">
        <v>22</v>
      </c>
      <c r="M31" s="666">
        <v>3262.83</v>
      </c>
    </row>
    <row r="32" spans="1:13" ht="14.4" customHeight="1" x14ac:dyDescent="0.3">
      <c r="A32" s="661" t="s">
        <v>3138</v>
      </c>
      <c r="B32" s="662" t="s">
        <v>3044</v>
      </c>
      <c r="C32" s="662" t="s">
        <v>1988</v>
      </c>
      <c r="D32" s="662" t="s">
        <v>801</v>
      </c>
      <c r="E32" s="662" t="s">
        <v>3045</v>
      </c>
      <c r="F32" s="665"/>
      <c r="G32" s="665"/>
      <c r="H32" s="678">
        <v>0</v>
      </c>
      <c r="I32" s="665">
        <v>10</v>
      </c>
      <c r="J32" s="665">
        <v>365.4</v>
      </c>
      <c r="K32" s="678">
        <v>1</v>
      </c>
      <c r="L32" s="665">
        <v>10</v>
      </c>
      <c r="M32" s="666">
        <v>365.4</v>
      </c>
    </row>
    <row r="33" spans="1:13" ht="14.4" customHeight="1" x14ac:dyDescent="0.3">
      <c r="A33" s="661" t="s">
        <v>3138</v>
      </c>
      <c r="B33" s="662" t="s">
        <v>3044</v>
      </c>
      <c r="C33" s="662" t="s">
        <v>4151</v>
      </c>
      <c r="D33" s="662" t="s">
        <v>4152</v>
      </c>
      <c r="E33" s="662" t="s">
        <v>4153</v>
      </c>
      <c r="F33" s="665">
        <v>2</v>
      </c>
      <c r="G33" s="665">
        <v>73.08</v>
      </c>
      <c r="H33" s="678">
        <v>1</v>
      </c>
      <c r="I33" s="665"/>
      <c r="J33" s="665"/>
      <c r="K33" s="678">
        <v>0</v>
      </c>
      <c r="L33" s="665">
        <v>2</v>
      </c>
      <c r="M33" s="666">
        <v>73.08</v>
      </c>
    </row>
    <row r="34" spans="1:13" ht="14.4" customHeight="1" x14ac:dyDescent="0.3">
      <c r="A34" s="661" t="s">
        <v>3138</v>
      </c>
      <c r="B34" s="662" t="s">
        <v>4797</v>
      </c>
      <c r="C34" s="662" t="s">
        <v>4305</v>
      </c>
      <c r="D34" s="662" t="s">
        <v>3976</v>
      </c>
      <c r="E34" s="662" t="s">
        <v>4042</v>
      </c>
      <c r="F34" s="665">
        <v>6</v>
      </c>
      <c r="G34" s="665">
        <v>5816.88</v>
      </c>
      <c r="H34" s="678">
        <v>1</v>
      </c>
      <c r="I34" s="665"/>
      <c r="J34" s="665"/>
      <c r="K34" s="678">
        <v>0</v>
      </c>
      <c r="L34" s="665">
        <v>6</v>
      </c>
      <c r="M34" s="666">
        <v>5816.88</v>
      </c>
    </row>
    <row r="35" spans="1:13" ht="14.4" customHeight="1" x14ac:dyDescent="0.3">
      <c r="A35" s="661" t="s">
        <v>3138</v>
      </c>
      <c r="B35" s="662" t="s">
        <v>4797</v>
      </c>
      <c r="C35" s="662" t="s">
        <v>3864</v>
      </c>
      <c r="D35" s="662" t="s">
        <v>3865</v>
      </c>
      <c r="E35" s="662" t="s">
        <v>3866</v>
      </c>
      <c r="F35" s="665"/>
      <c r="G35" s="665"/>
      <c r="H35" s="678">
        <v>0</v>
      </c>
      <c r="I35" s="665">
        <v>49</v>
      </c>
      <c r="J35" s="665">
        <v>36947.959999999992</v>
      </c>
      <c r="K35" s="678">
        <v>1</v>
      </c>
      <c r="L35" s="665">
        <v>49</v>
      </c>
      <c r="M35" s="666">
        <v>36947.959999999992</v>
      </c>
    </row>
    <row r="36" spans="1:13" ht="14.4" customHeight="1" x14ac:dyDescent="0.3">
      <c r="A36" s="661" t="s">
        <v>3138</v>
      </c>
      <c r="B36" s="662" t="s">
        <v>4797</v>
      </c>
      <c r="C36" s="662" t="s">
        <v>4041</v>
      </c>
      <c r="D36" s="662" t="s">
        <v>3865</v>
      </c>
      <c r="E36" s="662" t="s">
        <v>4042</v>
      </c>
      <c r="F36" s="665"/>
      <c r="G36" s="665"/>
      <c r="H36" s="678">
        <v>0</v>
      </c>
      <c r="I36" s="665">
        <v>36</v>
      </c>
      <c r="J36" s="665">
        <v>40718.159999999996</v>
      </c>
      <c r="K36" s="678">
        <v>1</v>
      </c>
      <c r="L36" s="665">
        <v>36</v>
      </c>
      <c r="M36" s="666">
        <v>40718.159999999996</v>
      </c>
    </row>
    <row r="37" spans="1:13" ht="14.4" customHeight="1" x14ac:dyDescent="0.3">
      <c r="A37" s="661" t="s">
        <v>3138</v>
      </c>
      <c r="B37" s="662" t="s">
        <v>4797</v>
      </c>
      <c r="C37" s="662" t="s">
        <v>3973</v>
      </c>
      <c r="D37" s="662" t="s">
        <v>3865</v>
      </c>
      <c r="E37" s="662" t="s">
        <v>3974</v>
      </c>
      <c r="F37" s="665"/>
      <c r="G37" s="665"/>
      <c r="H37" s="678">
        <v>0</v>
      </c>
      <c r="I37" s="665">
        <v>43</v>
      </c>
      <c r="J37" s="665">
        <v>64847.439999999995</v>
      </c>
      <c r="K37" s="678">
        <v>1</v>
      </c>
      <c r="L37" s="665">
        <v>43</v>
      </c>
      <c r="M37" s="666">
        <v>64847.439999999995</v>
      </c>
    </row>
    <row r="38" spans="1:13" ht="14.4" customHeight="1" x14ac:dyDescent="0.3">
      <c r="A38" s="661" t="s">
        <v>3138</v>
      </c>
      <c r="B38" s="662" t="s">
        <v>4797</v>
      </c>
      <c r="C38" s="662" t="s">
        <v>4367</v>
      </c>
      <c r="D38" s="662" t="s">
        <v>3976</v>
      </c>
      <c r="E38" s="662" t="s">
        <v>3974</v>
      </c>
      <c r="F38" s="665">
        <v>24</v>
      </c>
      <c r="G38" s="665">
        <v>31023.600000000002</v>
      </c>
      <c r="H38" s="678">
        <v>1</v>
      </c>
      <c r="I38" s="665"/>
      <c r="J38" s="665"/>
      <c r="K38" s="678">
        <v>0</v>
      </c>
      <c r="L38" s="665">
        <v>24</v>
      </c>
      <c r="M38" s="666">
        <v>31023.600000000002</v>
      </c>
    </row>
    <row r="39" spans="1:13" ht="14.4" customHeight="1" x14ac:dyDescent="0.3">
      <c r="A39" s="661" t="s">
        <v>3138</v>
      </c>
      <c r="B39" s="662" t="s">
        <v>4797</v>
      </c>
      <c r="C39" s="662" t="s">
        <v>3975</v>
      </c>
      <c r="D39" s="662" t="s">
        <v>3976</v>
      </c>
      <c r="E39" s="662" t="s">
        <v>3866</v>
      </c>
      <c r="F39" s="665">
        <v>27</v>
      </c>
      <c r="G39" s="665">
        <v>17450.64</v>
      </c>
      <c r="H39" s="678">
        <v>1</v>
      </c>
      <c r="I39" s="665"/>
      <c r="J39" s="665"/>
      <c r="K39" s="678">
        <v>0</v>
      </c>
      <c r="L39" s="665">
        <v>27</v>
      </c>
      <c r="M39" s="666">
        <v>17450.64</v>
      </c>
    </row>
    <row r="40" spans="1:13" ht="14.4" customHeight="1" x14ac:dyDescent="0.3">
      <c r="A40" s="661" t="s">
        <v>3138</v>
      </c>
      <c r="B40" s="662" t="s">
        <v>2882</v>
      </c>
      <c r="C40" s="662" t="s">
        <v>3730</v>
      </c>
      <c r="D40" s="662" t="s">
        <v>3731</v>
      </c>
      <c r="E40" s="662" t="s">
        <v>3732</v>
      </c>
      <c r="F40" s="665"/>
      <c r="G40" s="665"/>
      <c r="H40" s="678">
        <v>0</v>
      </c>
      <c r="I40" s="665">
        <v>3</v>
      </c>
      <c r="J40" s="665">
        <v>422.84999999999997</v>
      </c>
      <c r="K40" s="678">
        <v>1</v>
      </c>
      <c r="L40" s="665">
        <v>3</v>
      </c>
      <c r="M40" s="666">
        <v>422.84999999999997</v>
      </c>
    </row>
    <row r="41" spans="1:13" ht="14.4" customHeight="1" x14ac:dyDescent="0.3">
      <c r="A41" s="661" t="s">
        <v>3138</v>
      </c>
      <c r="B41" s="662" t="s">
        <v>2882</v>
      </c>
      <c r="C41" s="662" t="s">
        <v>3435</v>
      </c>
      <c r="D41" s="662" t="s">
        <v>3436</v>
      </c>
      <c r="E41" s="662" t="s">
        <v>3437</v>
      </c>
      <c r="F41" s="665"/>
      <c r="G41" s="665"/>
      <c r="H41" s="678">
        <v>0</v>
      </c>
      <c r="I41" s="665">
        <v>12</v>
      </c>
      <c r="J41" s="665">
        <v>2255.04</v>
      </c>
      <c r="K41" s="678">
        <v>1</v>
      </c>
      <c r="L41" s="665">
        <v>12</v>
      </c>
      <c r="M41" s="666">
        <v>2255.04</v>
      </c>
    </row>
    <row r="42" spans="1:13" ht="14.4" customHeight="1" x14ac:dyDescent="0.3">
      <c r="A42" s="661" t="s">
        <v>3138</v>
      </c>
      <c r="B42" s="662" t="s">
        <v>2882</v>
      </c>
      <c r="C42" s="662" t="s">
        <v>3733</v>
      </c>
      <c r="D42" s="662" t="s">
        <v>3734</v>
      </c>
      <c r="E42" s="662" t="s">
        <v>3735</v>
      </c>
      <c r="F42" s="665"/>
      <c r="G42" s="665"/>
      <c r="H42" s="678">
        <v>0</v>
      </c>
      <c r="I42" s="665">
        <v>11</v>
      </c>
      <c r="J42" s="665">
        <v>1033.56</v>
      </c>
      <c r="K42" s="678">
        <v>1</v>
      </c>
      <c r="L42" s="665">
        <v>11</v>
      </c>
      <c r="M42" s="666">
        <v>1033.56</v>
      </c>
    </row>
    <row r="43" spans="1:13" ht="14.4" customHeight="1" x14ac:dyDescent="0.3">
      <c r="A43" s="661" t="s">
        <v>3138</v>
      </c>
      <c r="B43" s="662" t="s">
        <v>2882</v>
      </c>
      <c r="C43" s="662" t="s">
        <v>4273</v>
      </c>
      <c r="D43" s="662" t="s">
        <v>4274</v>
      </c>
      <c r="E43" s="662" t="s">
        <v>4275</v>
      </c>
      <c r="F43" s="665"/>
      <c r="G43" s="665"/>
      <c r="H43" s="678">
        <v>0</v>
      </c>
      <c r="I43" s="665">
        <v>3</v>
      </c>
      <c r="J43" s="665">
        <v>902.04</v>
      </c>
      <c r="K43" s="678">
        <v>1</v>
      </c>
      <c r="L43" s="665">
        <v>3</v>
      </c>
      <c r="M43" s="666">
        <v>902.04</v>
      </c>
    </row>
    <row r="44" spans="1:13" ht="14.4" customHeight="1" x14ac:dyDescent="0.3">
      <c r="A44" s="661" t="s">
        <v>3138</v>
      </c>
      <c r="B44" s="662" t="s">
        <v>4799</v>
      </c>
      <c r="C44" s="662" t="s">
        <v>4751</v>
      </c>
      <c r="D44" s="662" t="s">
        <v>4752</v>
      </c>
      <c r="E44" s="662" t="s">
        <v>4753</v>
      </c>
      <c r="F44" s="665"/>
      <c r="G44" s="665"/>
      <c r="H44" s="678">
        <v>0</v>
      </c>
      <c r="I44" s="665">
        <v>6</v>
      </c>
      <c r="J44" s="665">
        <v>2458.62</v>
      </c>
      <c r="K44" s="678">
        <v>1</v>
      </c>
      <c r="L44" s="665">
        <v>6</v>
      </c>
      <c r="M44" s="666">
        <v>2458.62</v>
      </c>
    </row>
    <row r="45" spans="1:13" ht="14.4" customHeight="1" x14ac:dyDescent="0.3">
      <c r="A45" s="661" t="s">
        <v>3138</v>
      </c>
      <c r="B45" s="662" t="s">
        <v>4799</v>
      </c>
      <c r="C45" s="662" t="s">
        <v>3826</v>
      </c>
      <c r="D45" s="662" t="s">
        <v>3827</v>
      </c>
      <c r="E45" s="662" t="s">
        <v>3828</v>
      </c>
      <c r="F45" s="665">
        <v>8</v>
      </c>
      <c r="G45" s="665">
        <v>0</v>
      </c>
      <c r="H45" s="678"/>
      <c r="I45" s="665"/>
      <c r="J45" s="665"/>
      <c r="K45" s="678"/>
      <c r="L45" s="665">
        <v>8</v>
      </c>
      <c r="M45" s="666">
        <v>0</v>
      </c>
    </row>
    <row r="46" spans="1:13" ht="14.4" customHeight="1" x14ac:dyDescent="0.3">
      <c r="A46" s="661" t="s">
        <v>3138</v>
      </c>
      <c r="B46" s="662" t="s">
        <v>4799</v>
      </c>
      <c r="C46" s="662" t="s">
        <v>4754</v>
      </c>
      <c r="D46" s="662" t="s">
        <v>4755</v>
      </c>
      <c r="E46" s="662" t="s">
        <v>4756</v>
      </c>
      <c r="F46" s="665"/>
      <c r="G46" s="665"/>
      <c r="H46" s="678">
        <v>0</v>
      </c>
      <c r="I46" s="665">
        <v>3</v>
      </c>
      <c r="J46" s="665">
        <v>298.98</v>
      </c>
      <c r="K46" s="678">
        <v>1</v>
      </c>
      <c r="L46" s="665">
        <v>3</v>
      </c>
      <c r="M46" s="666">
        <v>298.98</v>
      </c>
    </row>
    <row r="47" spans="1:13" ht="14.4" customHeight="1" x14ac:dyDescent="0.3">
      <c r="A47" s="661" t="s">
        <v>3138</v>
      </c>
      <c r="B47" s="662" t="s">
        <v>4799</v>
      </c>
      <c r="C47" s="662" t="s">
        <v>4241</v>
      </c>
      <c r="D47" s="662" t="s">
        <v>4240</v>
      </c>
      <c r="E47" s="662" t="s">
        <v>4242</v>
      </c>
      <c r="F47" s="665">
        <v>1</v>
      </c>
      <c r="G47" s="665">
        <v>0</v>
      </c>
      <c r="H47" s="678"/>
      <c r="I47" s="665"/>
      <c r="J47" s="665"/>
      <c r="K47" s="678"/>
      <c r="L47" s="665">
        <v>1</v>
      </c>
      <c r="M47" s="666">
        <v>0</v>
      </c>
    </row>
    <row r="48" spans="1:13" ht="14.4" customHeight="1" x14ac:dyDescent="0.3">
      <c r="A48" s="661" t="s">
        <v>3138</v>
      </c>
      <c r="B48" s="662" t="s">
        <v>3060</v>
      </c>
      <c r="C48" s="662" t="s">
        <v>4403</v>
      </c>
      <c r="D48" s="662" t="s">
        <v>4404</v>
      </c>
      <c r="E48" s="662" t="s">
        <v>3271</v>
      </c>
      <c r="F48" s="665">
        <v>4</v>
      </c>
      <c r="G48" s="665">
        <v>3393.96</v>
      </c>
      <c r="H48" s="678">
        <v>1</v>
      </c>
      <c r="I48" s="665"/>
      <c r="J48" s="665"/>
      <c r="K48" s="678">
        <v>0</v>
      </c>
      <c r="L48" s="665">
        <v>4</v>
      </c>
      <c r="M48" s="666">
        <v>3393.96</v>
      </c>
    </row>
    <row r="49" spans="1:13" ht="14.4" customHeight="1" x14ac:dyDescent="0.3">
      <c r="A49" s="661" t="s">
        <v>3138</v>
      </c>
      <c r="B49" s="662" t="s">
        <v>3060</v>
      </c>
      <c r="C49" s="662" t="s">
        <v>4068</v>
      </c>
      <c r="D49" s="662" t="s">
        <v>3061</v>
      </c>
      <c r="E49" s="662" t="s">
        <v>4069</v>
      </c>
      <c r="F49" s="665"/>
      <c r="G49" s="665"/>
      <c r="H49" s="678">
        <v>0</v>
      </c>
      <c r="I49" s="665">
        <v>2</v>
      </c>
      <c r="J49" s="665">
        <v>1131.8800000000001</v>
      </c>
      <c r="K49" s="678">
        <v>1</v>
      </c>
      <c r="L49" s="665">
        <v>2</v>
      </c>
      <c r="M49" s="666">
        <v>1131.8800000000001</v>
      </c>
    </row>
    <row r="50" spans="1:13" ht="14.4" customHeight="1" x14ac:dyDescent="0.3">
      <c r="A50" s="661" t="s">
        <v>3138</v>
      </c>
      <c r="B50" s="662" t="s">
        <v>3060</v>
      </c>
      <c r="C50" s="662" t="s">
        <v>3890</v>
      </c>
      <c r="D50" s="662" t="s">
        <v>3061</v>
      </c>
      <c r="E50" s="662" t="s">
        <v>3891</v>
      </c>
      <c r="F50" s="665"/>
      <c r="G50" s="665"/>
      <c r="H50" s="678">
        <v>0</v>
      </c>
      <c r="I50" s="665">
        <v>86</v>
      </c>
      <c r="J50" s="665">
        <v>46192.32</v>
      </c>
      <c r="K50" s="678">
        <v>1</v>
      </c>
      <c r="L50" s="665">
        <v>86</v>
      </c>
      <c r="M50" s="666">
        <v>46192.32</v>
      </c>
    </row>
    <row r="51" spans="1:13" ht="14.4" customHeight="1" x14ac:dyDescent="0.3">
      <c r="A51" s="661" t="s">
        <v>3138</v>
      </c>
      <c r="B51" s="662" t="s">
        <v>3060</v>
      </c>
      <c r="C51" s="662" t="s">
        <v>2021</v>
      </c>
      <c r="D51" s="662" t="s">
        <v>3061</v>
      </c>
      <c r="E51" s="662" t="s">
        <v>3063</v>
      </c>
      <c r="F51" s="665"/>
      <c r="G51" s="665"/>
      <c r="H51" s="678">
        <v>0</v>
      </c>
      <c r="I51" s="665">
        <v>1</v>
      </c>
      <c r="J51" s="665">
        <v>424.24</v>
      </c>
      <c r="K51" s="678">
        <v>1</v>
      </c>
      <c r="L51" s="665">
        <v>1</v>
      </c>
      <c r="M51" s="666">
        <v>424.24</v>
      </c>
    </row>
    <row r="52" spans="1:13" ht="14.4" customHeight="1" x14ac:dyDescent="0.3">
      <c r="A52" s="661" t="s">
        <v>3138</v>
      </c>
      <c r="B52" s="662" t="s">
        <v>3060</v>
      </c>
      <c r="C52" s="662" t="s">
        <v>3270</v>
      </c>
      <c r="D52" s="662" t="s">
        <v>3061</v>
      </c>
      <c r="E52" s="662" t="s">
        <v>3271</v>
      </c>
      <c r="F52" s="665"/>
      <c r="G52" s="665"/>
      <c r="H52" s="678">
        <v>0</v>
      </c>
      <c r="I52" s="665">
        <v>215</v>
      </c>
      <c r="J52" s="665">
        <v>182425.35</v>
      </c>
      <c r="K52" s="678">
        <v>1</v>
      </c>
      <c r="L52" s="665">
        <v>215</v>
      </c>
      <c r="M52" s="666">
        <v>182425.35</v>
      </c>
    </row>
    <row r="53" spans="1:13" ht="14.4" customHeight="1" x14ac:dyDescent="0.3">
      <c r="A53" s="661" t="s">
        <v>3138</v>
      </c>
      <c r="B53" s="662" t="s">
        <v>3060</v>
      </c>
      <c r="C53" s="662" t="s">
        <v>4070</v>
      </c>
      <c r="D53" s="662" t="s">
        <v>3061</v>
      </c>
      <c r="E53" s="662" t="s">
        <v>4071</v>
      </c>
      <c r="F53" s="665"/>
      <c r="G53" s="665"/>
      <c r="H53" s="678">
        <v>0</v>
      </c>
      <c r="I53" s="665">
        <v>8</v>
      </c>
      <c r="J53" s="665">
        <v>3824.56</v>
      </c>
      <c r="K53" s="678">
        <v>1</v>
      </c>
      <c r="L53" s="665">
        <v>8</v>
      </c>
      <c r="M53" s="666">
        <v>3824.56</v>
      </c>
    </row>
    <row r="54" spans="1:13" ht="14.4" customHeight="1" x14ac:dyDescent="0.3">
      <c r="A54" s="661" t="s">
        <v>3138</v>
      </c>
      <c r="B54" s="662" t="s">
        <v>3060</v>
      </c>
      <c r="C54" s="662" t="s">
        <v>4072</v>
      </c>
      <c r="D54" s="662" t="s">
        <v>3061</v>
      </c>
      <c r="E54" s="662" t="s">
        <v>4073</v>
      </c>
      <c r="F54" s="665">
        <v>8</v>
      </c>
      <c r="G54" s="665">
        <v>0</v>
      </c>
      <c r="H54" s="678"/>
      <c r="I54" s="665"/>
      <c r="J54" s="665"/>
      <c r="K54" s="678"/>
      <c r="L54" s="665">
        <v>8</v>
      </c>
      <c r="M54" s="666">
        <v>0</v>
      </c>
    </row>
    <row r="55" spans="1:13" ht="14.4" customHeight="1" x14ac:dyDescent="0.3">
      <c r="A55" s="661" t="s">
        <v>3138</v>
      </c>
      <c r="B55" s="662" t="s">
        <v>3072</v>
      </c>
      <c r="C55" s="662" t="s">
        <v>4682</v>
      </c>
      <c r="D55" s="662" t="s">
        <v>4557</v>
      </c>
      <c r="E55" s="662" t="s">
        <v>4683</v>
      </c>
      <c r="F55" s="665">
        <v>1</v>
      </c>
      <c r="G55" s="665">
        <v>62.69</v>
      </c>
      <c r="H55" s="678">
        <v>1</v>
      </c>
      <c r="I55" s="665"/>
      <c r="J55" s="665"/>
      <c r="K55" s="678">
        <v>0</v>
      </c>
      <c r="L55" s="665">
        <v>1</v>
      </c>
      <c r="M55" s="666">
        <v>62.69</v>
      </c>
    </row>
    <row r="56" spans="1:13" ht="14.4" customHeight="1" x14ac:dyDescent="0.3">
      <c r="A56" s="661" t="s">
        <v>3138</v>
      </c>
      <c r="B56" s="662" t="s">
        <v>3072</v>
      </c>
      <c r="C56" s="662" t="s">
        <v>4554</v>
      </c>
      <c r="D56" s="662" t="s">
        <v>2026</v>
      </c>
      <c r="E56" s="662" t="s">
        <v>4555</v>
      </c>
      <c r="F56" s="665"/>
      <c r="G56" s="665"/>
      <c r="H56" s="678">
        <v>0</v>
      </c>
      <c r="I56" s="665">
        <v>2</v>
      </c>
      <c r="J56" s="665">
        <v>18.8</v>
      </c>
      <c r="K56" s="678">
        <v>1</v>
      </c>
      <c r="L56" s="665">
        <v>2</v>
      </c>
      <c r="M56" s="666">
        <v>18.8</v>
      </c>
    </row>
    <row r="57" spans="1:13" ht="14.4" customHeight="1" x14ac:dyDescent="0.3">
      <c r="A57" s="661" t="s">
        <v>3138</v>
      </c>
      <c r="B57" s="662" t="s">
        <v>3081</v>
      </c>
      <c r="C57" s="662" t="s">
        <v>4563</v>
      </c>
      <c r="D57" s="662" t="s">
        <v>2117</v>
      </c>
      <c r="E57" s="662" t="s">
        <v>2948</v>
      </c>
      <c r="F57" s="665"/>
      <c r="G57" s="665"/>
      <c r="H57" s="678">
        <v>0</v>
      </c>
      <c r="I57" s="665">
        <v>3</v>
      </c>
      <c r="J57" s="665">
        <v>396</v>
      </c>
      <c r="K57" s="678">
        <v>1</v>
      </c>
      <c r="L57" s="665">
        <v>3</v>
      </c>
      <c r="M57" s="666">
        <v>396</v>
      </c>
    </row>
    <row r="58" spans="1:13" ht="14.4" customHeight="1" x14ac:dyDescent="0.3">
      <c r="A58" s="661" t="s">
        <v>3138</v>
      </c>
      <c r="B58" s="662" t="s">
        <v>3081</v>
      </c>
      <c r="C58" s="662" t="s">
        <v>2059</v>
      </c>
      <c r="D58" s="662" t="s">
        <v>2060</v>
      </c>
      <c r="E58" s="662" t="s">
        <v>2929</v>
      </c>
      <c r="F58" s="665"/>
      <c r="G58" s="665"/>
      <c r="H58" s="678">
        <v>0</v>
      </c>
      <c r="I58" s="665">
        <v>37</v>
      </c>
      <c r="J58" s="665">
        <v>1879.55</v>
      </c>
      <c r="K58" s="678">
        <v>1</v>
      </c>
      <c r="L58" s="665">
        <v>37</v>
      </c>
      <c r="M58" s="666">
        <v>1879.55</v>
      </c>
    </row>
    <row r="59" spans="1:13" ht="14.4" customHeight="1" x14ac:dyDescent="0.3">
      <c r="A59" s="661" t="s">
        <v>3138</v>
      </c>
      <c r="B59" s="662" t="s">
        <v>3081</v>
      </c>
      <c r="C59" s="662" t="s">
        <v>2116</v>
      </c>
      <c r="D59" s="662" t="s">
        <v>2117</v>
      </c>
      <c r="E59" s="662" t="s">
        <v>2948</v>
      </c>
      <c r="F59" s="665"/>
      <c r="G59" s="665"/>
      <c r="H59" s="678">
        <v>0</v>
      </c>
      <c r="I59" s="665">
        <v>27</v>
      </c>
      <c r="J59" s="665">
        <v>2299.3199999999997</v>
      </c>
      <c r="K59" s="678">
        <v>1</v>
      </c>
      <c r="L59" s="665">
        <v>27</v>
      </c>
      <c r="M59" s="666">
        <v>2299.3199999999997</v>
      </c>
    </row>
    <row r="60" spans="1:13" ht="14.4" customHeight="1" x14ac:dyDescent="0.3">
      <c r="A60" s="661" t="s">
        <v>3138</v>
      </c>
      <c r="B60" s="662" t="s">
        <v>3081</v>
      </c>
      <c r="C60" s="662" t="s">
        <v>4044</v>
      </c>
      <c r="D60" s="662" t="s">
        <v>2060</v>
      </c>
      <c r="E60" s="662" t="s">
        <v>3116</v>
      </c>
      <c r="F60" s="665">
        <v>1</v>
      </c>
      <c r="G60" s="665">
        <v>0</v>
      </c>
      <c r="H60" s="678"/>
      <c r="I60" s="665"/>
      <c r="J60" s="665"/>
      <c r="K60" s="678"/>
      <c r="L60" s="665">
        <v>1</v>
      </c>
      <c r="M60" s="666">
        <v>0</v>
      </c>
    </row>
    <row r="61" spans="1:13" ht="14.4" customHeight="1" x14ac:dyDescent="0.3">
      <c r="A61" s="661" t="s">
        <v>3138</v>
      </c>
      <c r="B61" s="662" t="s">
        <v>2892</v>
      </c>
      <c r="C61" s="662" t="s">
        <v>3323</v>
      </c>
      <c r="D61" s="662" t="s">
        <v>2893</v>
      </c>
      <c r="E61" s="662" t="s">
        <v>3324</v>
      </c>
      <c r="F61" s="665"/>
      <c r="G61" s="665"/>
      <c r="H61" s="678">
        <v>0</v>
      </c>
      <c r="I61" s="665">
        <v>3</v>
      </c>
      <c r="J61" s="665">
        <v>401.82</v>
      </c>
      <c r="K61" s="678">
        <v>1</v>
      </c>
      <c r="L61" s="665">
        <v>3</v>
      </c>
      <c r="M61" s="666">
        <v>401.82</v>
      </c>
    </row>
    <row r="62" spans="1:13" ht="14.4" customHeight="1" x14ac:dyDescent="0.3">
      <c r="A62" s="661" t="s">
        <v>3139</v>
      </c>
      <c r="B62" s="662" t="s">
        <v>2940</v>
      </c>
      <c r="C62" s="662" t="s">
        <v>3200</v>
      </c>
      <c r="D62" s="662" t="s">
        <v>2941</v>
      </c>
      <c r="E62" s="662" t="s">
        <v>3201</v>
      </c>
      <c r="F62" s="665"/>
      <c r="G62" s="665"/>
      <c r="H62" s="678">
        <v>0</v>
      </c>
      <c r="I62" s="665">
        <v>1</v>
      </c>
      <c r="J62" s="665">
        <v>704.73</v>
      </c>
      <c r="K62" s="678">
        <v>1</v>
      </c>
      <c r="L62" s="665">
        <v>1</v>
      </c>
      <c r="M62" s="666">
        <v>704.73</v>
      </c>
    </row>
    <row r="63" spans="1:13" ht="14.4" customHeight="1" x14ac:dyDescent="0.3">
      <c r="A63" s="661" t="s">
        <v>3141</v>
      </c>
      <c r="B63" s="662" t="s">
        <v>4800</v>
      </c>
      <c r="C63" s="662" t="s">
        <v>3207</v>
      </c>
      <c r="D63" s="662" t="s">
        <v>3208</v>
      </c>
      <c r="E63" s="662" t="s">
        <v>3209</v>
      </c>
      <c r="F63" s="665">
        <v>4</v>
      </c>
      <c r="G63" s="665">
        <v>140.44</v>
      </c>
      <c r="H63" s="678">
        <v>1</v>
      </c>
      <c r="I63" s="665"/>
      <c r="J63" s="665"/>
      <c r="K63" s="678">
        <v>0</v>
      </c>
      <c r="L63" s="665">
        <v>4</v>
      </c>
      <c r="M63" s="666">
        <v>140.44</v>
      </c>
    </row>
    <row r="64" spans="1:13" ht="14.4" customHeight="1" x14ac:dyDescent="0.3">
      <c r="A64" s="661" t="s">
        <v>3141</v>
      </c>
      <c r="B64" s="662" t="s">
        <v>4801</v>
      </c>
      <c r="C64" s="662" t="s">
        <v>3218</v>
      </c>
      <c r="D64" s="662" t="s">
        <v>3219</v>
      </c>
      <c r="E64" s="662" t="s">
        <v>3220</v>
      </c>
      <c r="F64" s="665"/>
      <c r="G64" s="665"/>
      <c r="H64" s="678">
        <v>0</v>
      </c>
      <c r="I64" s="665">
        <v>5</v>
      </c>
      <c r="J64" s="665">
        <v>536.70000000000005</v>
      </c>
      <c r="K64" s="678">
        <v>1</v>
      </c>
      <c r="L64" s="665">
        <v>5</v>
      </c>
      <c r="M64" s="666">
        <v>536.70000000000005</v>
      </c>
    </row>
    <row r="65" spans="1:13" ht="14.4" customHeight="1" x14ac:dyDescent="0.3">
      <c r="A65" s="661" t="s">
        <v>3141</v>
      </c>
      <c r="B65" s="662" t="s">
        <v>4795</v>
      </c>
      <c r="C65" s="662" t="s">
        <v>3203</v>
      </c>
      <c r="D65" s="662" t="s">
        <v>3204</v>
      </c>
      <c r="E65" s="662" t="s">
        <v>3205</v>
      </c>
      <c r="F65" s="665"/>
      <c r="G65" s="665"/>
      <c r="H65" s="678">
        <v>0</v>
      </c>
      <c r="I65" s="665">
        <v>2</v>
      </c>
      <c r="J65" s="665">
        <v>282.18</v>
      </c>
      <c r="K65" s="678">
        <v>1</v>
      </c>
      <c r="L65" s="665">
        <v>2</v>
      </c>
      <c r="M65" s="666">
        <v>282.18</v>
      </c>
    </row>
    <row r="66" spans="1:13" ht="14.4" customHeight="1" x14ac:dyDescent="0.3">
      <c r="A66" s="661" t="s">
        <v>3142</v>
      </c>
      <c r="B66" s="662" t="s">
        <v>4802</v>
      </c>
      <c r="C66" s="662" t="s">
        <v>3367</v>
      </c>
      <c r="D66" s="662" t="s">
        <v>3368</v>
      </c>
      <c r="E66" s="662" t="s">
        <v>3369</v>
      </c>
      <c r="F66" s="665"/>
      <c r="G66" s="665"/>
      <c r="H66" s="678"/>
      <c r="I66" s="665">
        <v>1</v>
      </c>
      <c r="J66" s="665">
        <v>0</v>
      </c>
      <c r="K66" s="678"/>
      <c r="L66" s="665">
        <v>1</v>
      </c>
      <c r="M66" s="666">
        <v>0</v>
      </c>
    </row>
    <row r="67" spans="1:13" ht="14.4" customHeight="1" x14ac:dyDescent="0.3">
      <c r="A67" s="661" t="s">
        <v>3142</v>
      </c>
      <c r="B67" s="662" t="s">
        <v>4798</v>
      </c>
      <c r="C67" s="662" t="s">
        <v>3696</v>
      </c>
      <c r="D67" s="662" t="s">
        <v>3187</v>
      </c>
      <c r="E67" s="662" t="s">
        <v>3697</v>
      </c>
      <c r="F67" s="665"/>
      <c r="G67" s="665"/>
      <c r="H67" s="678">
        <v>0</v>
      </c>
      <c r="I67" s="665">
        <v>1</v>
      </c>
      <c r="J67" s="665">
        <v>207.45</v>
      </c>
      <c r="K67" s="678">
        <v>1</v>
      </c>
      <c r="L67" s="665">
        <v>1</v>
      </c>
      <c r="M67" s="666">
        <v>207.45</v>
      </c>
    </row>
    <row r="68" spans="1:13" ht="14.4" customHeight="1" x14ac:dyDescent="0.3">
      <c r="A68" s="661" t="s">
        <v>3143</v>
      </c>
      <c r="B68" s="662" t="s">
        <v>4803</v>
      </c>
      <c r="C68" s="662" t="s">
        <v>3814</v>
      </c>
      <c r="D68" s="662" t="s">
        <v>3815</v>
      </c>
      <c r="E68" s="662" t="s">
        <v>3816</v>
      </c>
      <c r="F68" s="665"/>
      <c r="G68" s="665"/>
      <c r="H68" s="678">
        <v>0</v>
      </c>
      <c r="I68" s="665">
        <v>1</v>
      </c>
      <c r="J68" s="665">
        <v>120.61</v>
      </c>
      <c r="K68" s="678">
        <v>1</v>
      </c>
      <c r="L68" s="665">
        <v>1</v>
      </c>
      <c r="M68" s="666">
        <v>120.61</v>
      </c>
    </row>
    <row r="69" spans="1:13" ht="14.4" customHeight="1" x14ac:dyDescent="0.3">
      <c r="A69" s="661" t="s">
        <v>3143</v>
      </c>
      <c r="B69" s="662" t="s">
        <v>2915</v>
      </c>
      <c r="C69" s="662" t="s">
        <v>1991</v>
      </c>
      <c r="D69" s="662" t="s">
        <v>1992</v>
      </c>
      <c r="E69" s="662" t="s">
        <v>2917</v>
      </c>
      <c r="F69" s="665"/>
      <c r="G69" s="665"/>
      <c r="H69" s="678">
        <v>0</v>
      </c>
      <c r="I69" s="665">
        <v>1</v>
      </c>
      <c r="J69" s="665">
        <v>72</v>
      </c>
      <c r="K69" s="678">
        <v>1</v>
      </c>
      <c r="L69" s="665">
        <v>1</v>
      </c>
      <c r="M69" s="666">
        <v>72</v>
      </c>
    </row>
    <row r="70" spans="1:13" ht="14.4" customHeight="1" x14ac:dyDescent="0.3">
      <c r="A70" s="661" t="s">
        <v>3143</v>
      </c>
      <c r="B70" s="662" t="s">
        <v>2922</v>
      </c>
      <c r="C70" s="662" t="s">
        <v>3774</v>
      </c>
      <c r="D70" s="662" t="s">
        <v>2923</v>
      </c>
      <c r="E70" s="662" t="s">
        <v>3775</v>
      </c>
      <c r="F70" s="665"/>
      <c r="G70" s="665"/>
      <c r="H70" s="678">
        <v>0</v>
      </c>
      <c r="I70" s="665">
        <v>2</v>
      </c>
      <c r="J70" s="665">
        <v>458.76</v>
      </c>
      <c r="K70" s="678">
        <v>1</v>
      </c>
      <c r="L70" s="665">
        <v>2</v>
      </c>
      <c r="M70" s="666">
        <v>458.76</v>
      </c>
    </row>
    <row r="71" spans="1:13" ht="14.4" customHeight="1" x14ac:dyDescent="0.3">
      <c r="A71" s="661" t="s">
        <v>3143</v>
      </c>
      <c r="B71" s="662" t="s">
        <v>4800</v>
      </c>
      <c r="C71" s="662" t="s">
        <v>3776</v>
      </c>
      <c r="D71" s="662" t="s">
        <v>3777</v>
      </c>
      <c r="E71" s="662" t="s">
        <v>3209</v>
      </c>
      <c r="F71" s="665"/>
      <c r="G71" s="665"/>
      <c r="H71" s="678">
        <v>0</v>
      </c>
      <c r="I71" s="665">
        <v>1</v>
      </c>
      <c r="J71" s="665">
        <v>35.11</v>
      </c>
      <c r="K71" s="678">
        <v>1</v>
      </c>
      <c r="L71" s="665">
        <v>1</v>
      </c>
      <c r="M71" s="666">
        <v>35.11</v>
      </c>
    </row>
    <row r="72" spans="1:13" ht="14.4" customHeight="1" x14ac:dyDescent="0.3">
      <c r="A72" s="661" t="s">
        <v>3143</v>
      </c>
      <c r="B72" s="662" t="s">
        <v>2950</v>
      </c>
      <c r="C72" s="662" t="s">
        <v>3692</v>
      </c>
      <c r="D72" s="662" t="s">
        <v>2951</v>
      </c>
      <c r="E72" s="662" t="s">
        <v>3693</v>
      </c>
      <c r="F72" s="665"/>
      <c r="G72" s="665"/>
      <c r="H72" s="678">
        <v>0</v>
      </c>
      <c r="I72" s="665">
        <v>1</v>
      </c>
      <c r="J72" s="665">
        <v>543.36</v>
      </c>
      <c r="K72" s="678">
        <v>1</v>
      </c>
      <c r="L72" s="665">
        <v>1</v>
      </c>
      <c r="M72" s="666">
        <v>543.36</v>
      </c>
    </row>
    <row r="73" spans="1:13" ht="14.4" customHeight="1" x14ac:dyDescent="0.3">
      <c r="A73" s="661" t="s">
        <v>3143</v>
      </c>
      <c r="B73" s="662" t="s">
        <v>2950</v>
      </c>
      <c r="C73" s="662" t="s">
        <v>3802</v>
      </c>
      <c r="D73" s="662" t="s">
        <v>2951</v>
      </c>
      <c r="E73" s="662" t="s">
        <v>3803</v>
      </c>
      <c r="F73" s="665"/>
      <c r="G73" s="665"/>
      <c r="H73" s="678">
        <v>0</v>
      </c>
      <c r="I73" s="665">
        <v>1</v>
      </c>
      <c r="J73" s="665">
        <v>835.93</v>
      </c>
      <c r="K73" s="678">
        <v>1</v>
      </c>
      <c r="L73" s="665">
        <v>1</v>
      </c>
      <c r="M73" s="666">
        <v>835.93</v>
      </c>
    </row>
    <row r="74" spans="1:13" ht="14.4" customHeight="1" x14ac:dyDescent="0.3">
      <c r="A74" s="661" t="s">
        <v>3143</v>
      </c>
      <c r="B74" s="662" t="s">
        <v>2958</v>
      </c>
      <c r="C74" s="662" t="s">
        <v>2070</v>
      </c>
      <c r="D74" s="662" t="s">
        <v>2959</v>
      </c>
      <c r="E74" s="662" t="s">
        <v>2965</v>
      </c>
      <c r="F74" s="665"/>
      <c r="G74" s="665"/>
      <c r="H74" s="678">
        <v>0</v>
      </c>
      <c r="I74" s="665">
        <v>1</v>
      </c>
      <c r="J74" s="665">
        <v>46.07</v>
      </c>
      <c r="K74" s="678">
        <v>1</v>
      </c>
      <c r="L74" s="665">
        <v>1</v>
      </c>
      <c r="M74" s="666">
        <v>46.07</v>
      </c>
    </row>
    <row r="75" spans="1:13" ht="14.4" customHeight="1" x14ac:dyDescent="0.3">
      <c r="A75" s="661" t="s">
        <v>3143</v>
      </c>
      <c r="B75" s="662" t="s">
        <v>2958</v>
      </c>
      <c r="C75" s="662" t="s">
        <v>3800</v>
      </c>
      <c r="D75" s="662" t="s">
        <v>2959</v>
      </c>
      <c r="E75" s="662" t="s">
        <v>3801</v>
      </c>
      <c r="F75" s="665">
        <v>2</v>
      </c>
      <c r="G75" s="665">
        <v>158.06</v>
      </c>
      <c r="H75" s="678">
        <v>1</v>
      </c>
      <c r="I75" s="665"/>
      <c r="J75" s="665"/>
      <c r="K75" s="678">
        <v>0</v>
      </c>
      <c r="L75" s="665">
        <v>2</v>
      </c>
      <c r="M75" s="666">
        <v>158.06</v>
      </c>
    </row>
    <row r="76" spans="1:13" ht="14.4" customHeight="1" x14ac:dyDescent="0.3">
      <c r="A76" s="661" t="s">
        <v>3143</v>
      </c>
      <c r="B76" s="662" t="s">
        <v>2975</v>
      </c>
      <c r="C76" s="662" t="s">
        <v>3568</v>
      </c>
      <c r="D76" s="662" t="s">
        <v>2190</v>
      </c>
      <c r="E76" s="662" t="s">
        <v>3330</v>
      </c>
      <c r="F76" s="665"/>
      <c r="G76" s="665"/>
      <c r="H76" s="678">
        <v>0</v>
      </c>
      <c r="I76" s="665">
        <v>2</v>
      </c>
      <c r="J76" s="665">
        <v>308.72000000000003</v>
      </c>
      <c r="K76" s="678">
        <v>1</v>
      </c>
      <c r="L76" s="665">
        <v>2</v>
      </c>
      <c r="M76" s="666">
        <v>308.72000000000003</v>
      </c>
    </row>
    <row r="77" spans="1:13" ht="14.4" customHeight="1" x14ac:dyDescent="0.3">
      <c r="A77" s="661" t="s">
        <v>3143</v>
      </c>
      <c r="B77" s="662" t="s">
        <v>2975</v>
      </c>
      <c r="C77" s="662" t="s">
        <v>2189</v>
      </c>
      <c r="D77" s="662" t="s">
        <v>2190</v>
      </c>
      <c r="E77" s="662" t="s">
        <v>2976</v>
      </c>
      <c r="F77" s="665"/>
      <c r="G77" s="665"/>
      <c r="H77" s="678">
        <v>0</v>
      </c>
      <c r="I77" s="665">
        <v>1</v>
      </c>
      <c r="J77" s="665">
        <v>225.06</v>
      </c>
      <c r="K77" s="678">
        <v>1</v>
      </c>
      <c r="L77" s="665">
        <v>1</v>
      </c>
      <c r="M77" s="666">
        <v>225.06</v>
      </c>
    </row>
    <row r="78" spans="1:13" ht="14.4" customHeight="1" x14ac:dyDescent="0.3">
      <c r="A78" s="661" t="s">
        <v>3143</v>
      </c>
      <c r="B78" s="662" t="s">
        <v>3115</v>
      </c>
      <c r="C78" s="662" t="s">
        <v>3782</v>
      </c>
      <c r="D78" s="662" t="s">
        <v>3783</v>
      </c>
      <c r="E78" s="662" t="s">
        <v>3784</v>
      </c>
      <c r="F78" s="665">
        <v>1</v>
      </c>
      <c r="G78" s="665">
        <v>0</v>
      </c>
      <c r="H78" s="678"/>
      <c r="I78" s="665"/>
      <c r="J78" s="665"/>
      <c r="K78" s="678"/>
      <c r="L78" s="665">
        <v>1</v>
      </c>
      <c r="M78" s="666">
        <v>0</v>
      </c>
    </row>
    <row r="79" spans="1:13" ht="14.4" customHeight="1" x14ac:dyDescent="0.3">
      <c r="A79" s="661" t="s">
        <v>3144</v>
      </c>
      <c r="B79" s="662" t="s">
        <v>2928</v>
      </c>
      <c r="C79" s="662" t="s">
        <v>3971</v>
      </c>
      <c r="D79" s="662" t="s">
        <v>3972</v>
      </c>
      <c r="E79" s="662" t="s">
        <v>3209</v>
      </c>
      <c r="F79" s="665"/>
      <c r="G79" s="665"/>
      <c r="H79" s="678">
        <v>0</v>
      </c>
      <c r="I79" s="665">
        <v>4</v>
      </c>
      <c r="J79" s="665">
        <v>193.08</v>
      </c>
      <c r="K79" s="678">
        <v>1</v>
      </c>
      <c r="L79" s="665">
        <v>4</v>
      </c>
      <c r="M79" s="666">
        <v>193.08</v>
      </c>
    </row>
    <row r="80" spans="1:13" ht="14.4" customHeight="1" x14ac:dyDescent="0.3">
      <c r="A80" s="661" t="s">
        <v>3144</v>
      </c>
      <c r="B80" s="662" t="s">
        <v>4795</v>
      </c>
      <c r="C80" s="662" t="s">
        <v>3203</v>
      </c>
      <c r="D80" s="662" t="s">
        <v>3204</v>
      </c>
      <c r="E80" s="662" t="s">
        <v>3205</v>
      </c>
      <c r="F80" s="665"/>
      <c r="G80" s="665"/>
      <c r="H80" s="678">
        <v>0</v>
      </c>
      <c r="I80" s="665">
        <v>1</v>
      </c>
      <c r="J80" s="665">
        <v>141.09</v>
      </c>
      <c r="K80" s="678">
        <v>1</v>
      </c>
      <c r="L80" s="665">
        <v>1</v>
      </c>
      <c r="M80" s="666">
        <v>141.09</v>
      </c>
    </row>
    <row r="81" spans="1:13" ht="14.4" customHeight="1" x14ac:dyDescent="0.3">
      <c r="A81" s="661" t="s">
        <v>3144</v>
      </c>
      <c r="B81" s="662" t="s">
        <v>3044</v>
      </c>
      <c r="C81" s="662" t="s">
        <v>3477</v>
      </c>
      <c r="D81" s="662" t="s">
        <v>801</v>
      </c>
      <c r="E81" s="662" t="s">
        <v>3478</v>
      </c>
      <c r="F81" s="665"/>
      <c r="G81" s="665"/>
      <c r="H81" s="678"/>
      <c r="I81" s="665">
        <v>1</v>
      </c>
      <c r="J81" s="665">
        <v>0</v>
      </c>
      <c r="K81" s="678"/>
      <c r="L81" s="665">
        <v>1</v>
      </c>
      <c r="M81" s="666">
        <v>0</v>
      </c>
    </row>
    <row r="82" spans="1:13" ht="14.4" customHeight="1" x14ac:dyDescent="0.3">
      <c r="A82" s="661" t="s">
        <v>3144</v>
      </c>
      <c r="B82" s="662" t="s">
        <v>3115</v>
      </c>
      <c r="C82" s="662" t="s">
        <v>3180</v>
      </c>
      <c r="D82" s="662" t="s">
        <v>2786</v>
      </c>
      <c r="E82" s="662" t="s">
        <v>2929</v>
      </c>
      <c r="F82" s="665"/>
      <c r="G82" s="665"/>
      <c r="H82" s="678">
        <v>0</v>
      </c>
      <c r="I82" s="665">
        <v>1</v>
      </c>
      <c r="J82" s="665">
        <v>69.16</v>
      </c>
      <c r="K82" s="678">
        <v>1</v>
      </c>
      <c r="L82" s="665">
        <v>1</v>
      </c>
      <c r="M82" s="666">
        <v>69.16</v>
      </c>
    </row>
    <row r="83" spans="1:13" ht="14.4" customHeight="1" x14ac:dyDescent="0.3">
      <c r="A83" s="661" t="s">
        <v>3145</v>
      </c>
      <c r="B83" s="662" t="s">
        <v>2975</v>
      </c>
      <c r="C83" s="662" t="s">
        <v>2481</v>
      </c>
      <c r="D83" s="662" t="s">
        <v>2979</v>
      </c>
      <c r="E83" s="662" t="s">
        <v>2980</v>
      </c>
      <c r="F83" s="665"/>
      <c r="G83" s="665"/>
      <c r="H83" s="678">
        <v>0</v>
      </c>
      <c r="I83" s="665">
        <v>2</v>
      </c>
      <c r="J83" s="665">
        <v>299.04000000000002</v>
      </c>
      <c r="K83" s="678">
        <v>1</v>
      </c>
      <c r="L83" s="665">
        <v>2</v>
      </c>
      <c r="M83" s="666">
        <v>299.04000000000002</v>
      </c>
    </row>
    <row r="84" spans="1:13" ht="14.4" customHeight="1" x14ac:dyDescent="0.3">
      <c r="A84" s="661" t="s">
        <v>3145</v>
      </c>
      <c r="B84" s="662" t="s">
        <v>4795</v>
      </c>
      <c r="C84" s="662" t="s">
        <v>3442</v>
      </c>
      <c r="D84" s="662" t="s">
        <v>3204</v>
      </c>
      <c r="E84" s="662" t="s">
        <v>3443</v>
      </c>
      <c r="F84" s="665"/>
      <c r="G84" s="665"/>
      <c r="H84" s="678">
        <v>0</v>
      </c>
      <c r="I84" s="665">
        <v>4</v>
      </c>
      <c r="J84" s="665">
        <v>282.16000000000003</v>
      </c>
      <c r="K84" s="678">
        <v>1</v>
      </c>
      <c r="L84" s="665">
        <v>4</v>
      </c>
      <c r="M84" s="666">
        <v>282.16000000000003</v>
      </c>
    </row>
    <row r="85" spans="1:13" ht="14.4" customHeight="1" x14ac:dyDescent="0.3">
      <c r="A85" s="661" t="s">
        <v>3145</v>
      </c>
      <c r="B85" s="662" t="s">
        <v>4795</v>
      </c>
      <c r="C85" s="662" t="s">
        <v>3203</v>
      </c>
      <c r="D85" s="662" t="s">
        <v>3204</v>
      </c>
      <c r="E85" s="662" t="s">
        <v>3205</v>
      </c>
      <c r="F85" s="665"/>
      <c r="G85" s="665"/>
      <c r="H85" s="678">
        <v>0</v>
      </c>
      <c r="I85" s="665">
        <v>2</v>
      </c>
      <c r="J85" s="665">
        <v>282.18</v>
      </c>
      <c r="K85" s="678">
        <v>1</v>
      </c>
      <c r="L85" s="665">
        <v>2</v>
      </c>
      <c r="M85" s="666">
        <v>282.18</v>
      </c>
    </row>
    <row r="86" spans="1:13" ht="14.4" customHeight="1" x14ac:dyDescent="0.3">
      <c r="A86" s="661" t="s">
        <v>3146</v>
      </c>
      <c r="B86" s="662" t="s">
        <v>3044</v>
      </c>
      <c r="C86" s="662" t="s">
        <v>1988</v>
      </c>
      <c r="D86" s="662" t="s">
        <v>801</v>
      </c>
      <c r="E86" s="662" t="s">
        <v>3045</v>
      </c>
      <c r="F86" s="665"/>
      <c r="G86" s="665"/>
      <c r="H86" s="678">
        <v>0</v>
      </c>
      <c r="I86" s="665">
        <v>8</v>
      </c>
      <c r="J86" s="665">
        <v>339.84</v>
      </c>
      <c r="K86" s="678">
        <v>1</v>
      </c>
      <c r="L86" s="665">
        <v>8</v>
      </c>
      <c r="M86" s="666">
        <v>339.84</v>
      </c>
    </row>
    <row r="87" spans="1:13" ht="14.4" customHeight="1" x14ac:dyDescent="0.3">
      <c r="A87" s="661" t="s">
        <v>3146</v>
      </c>
      <c r="B87" s="662" t="s">
        <v>4797</v>
      </c>
      <c r="C87" s="662" t="s">
        <v>3973</v>
      </c>
      <c r="D87" s="662" t="s">
        <v>3865</v>
      </c>
      <c r="E87" s="662" t="s">
        <v>3974</v>
      </c>
      <c r="F87" s="665"/>
      <c r="G87" s="665"/>
      <c r="H87" s="678">
        <v>0</v>
      </c>
      <c r="I87" s="665">
        <v>10</v>
      </c>
      <c r="J87" s="665">
        <v>15080.8</v>
      </c>
      <c r="K87" s="678">
        <v>1</v>
      </c>
      <c r="L87" s="665">
        <v>10</v>
      </c>
      <c r="M87" s="666">
        <v>15080.8</v>
      </c>
    </row>
    <row r="88" spans="1:13" ht="14.4" customHeight="1" x14ac:dyDescent="0.3">
      <c r="A88" s="661" t="s">
        <v>3146</v>
      </c>
      <c r="B88" s="662" t="s">
        <v>4797</v>
      </c>
      <c r="C88" s="662" t="s">
        <v>3975</v>
      </c>
      <c r="D88" s="662" t="s">
        <v>3976</v>
      </c>
      <c r="E88" s="662" t="s">
        <v>3866</v>
      </c>
      <c r="F88" s="665">
        <v>5</v>
      </c>
      <c r="G88" s="665">
        <v>3231.6000000000004</v>
      </c>
      <c r="H88" s="678">
        <v>1</v>
      </c>
      <c r="I88" s="665"/>
      <c r="J88" s="665"/>
      <c r="K88" s="678">
        <v>0</v>
      </c>
      <c r="L88" s="665">
        <v>5</v>
      </c>
      <c r="M88" s="666">
        <v>3231.6000000000004</v>
      </c>
    </row>
    <row r="89" spans="1:13" ht="14.4" customHeight="1" x14ac:dyDescent="0.3">
      <c r="A89" s="661" t="s">
        <v>3146</v>
      </c>
      <c r="B89" s="662" t="s">
        <v>2882</v>
      </c>
      <c r="C89" s="662" t="s">
        <v>3730</v>
      </c>
      <c r="D89" s="662" t="s">
        <v>3731</v>
      </c>
      <c r="E89" s="662" t="s">
        <v>3732</v>
      </c>
      <c r="F89" s="665"/>
      <c r="G89" s="665"/>
      <c r="H89" s="678">
        <v>0</v>
      </c>
      <c r="I89" s="665">
        <v>14</v>
      </c>
      <c r="J89" s="665">
        <v>1973.3</v>
      </c>
      <c r="K89" s="678">
        <v>1</v>
      </c>
      <c r="L89" s="665">
        <v>14</v>
      </c>
      <c r="M89" s="666">
        <v>1973.3</v>
      </c>
    </row>
    <row r="90" spans="1:13" ht="14.4" customHeight="1" x14ac:dyDescent="0.3">
      <c r="A90" s="661" t="s">
        <v>3146</v>
      </c>
      <c r="B90" s="662" t="s">
        <v>2882</v>
      </c>
      <c r="C90" s="662" t="s">
        <v>3435</v>
      </c>
      <c r="D90" s="662" t="s">
        <v>3436</v>
      </c>
      <c r="E90" s="662" t="s">
        <v>3437</v>
      </c>
      <c r="F90" s="665"/>
      <c r="G90" s="665"/>
      <c r="H90" s="678">
        <v>0</v>
      </c>
      <c r="I90" s="665">
        <v>6</v>
      </c>
      <c r="J90" s="665">
        <v>1127.52</v>
      </c>
      <c r="K90" s="678">
        <v>1</v>
      </c>
      <c r="L90" s="665">
        <v>6</v>
      </c>
      <c r="M90" s="666">
        <v>1127.52</v>
      </c>
    </row>
    <row r="91" spans="1:13" ht="14.4" customHeight="1" x14ac:dyDescent="0.3">
      <c r="A91" s="661" t="s">
        <v>3146</v>
      </c>
      <c r="B91" s="662" t="s">
        <v>3060</v>
      </c>
      <c r="C91" s="662" t="s">
        <v>2021</v>
      </c>
      <c r="D91" s="662" t="s">
        <v>3061</v>
      </c>
      <c r="E91" s="662" t="s">
        <v>3063</v>
      </c>
      <c r="F91" s="665"/>
      <c r="G91" s="665"/>
      <c r="H91" s="678">
        <v>0</v>
      </c>
      <c r="I91" s="665">
        <v>2</v>
      </c>
      <c r="J91" s="665">
        <v>848.48</v>
      </c>
      <c r="K91" s="678">
        <v>1</v>
      </c>
      <c r="L91" s="665">
        <v>2</v>
      </c>
      <c r="M91" s="666">
        <v>848.48</v>
      </c>
    </row>
    <row r="92" spans="1:13" ht="14.4" customHeight="1" x14ac:dyDescent="0.3">
      <c r="A92" s="661" t="s">
        <v>3146</v>
      </c>
      <c r="B92" s="662" t="s">
        <v>3060</v>
      </c>
      <c r="C92" s="662" t="s">
        <v>3270</v>
      </c>
      <c r="D92" s="662" t="s">
        <v>3061</v>
      </c>
      <c r="E92" s="662" t="s">
        <v>3271</v>
      </c>
      <c r="F92" s="665"/>
      <c r="G92" s="665"/>
      <c r="H92" s="678">
        <v>0</v>
      </c>
      <c r="I92" s="665">
        <v>16</v>
      </c>
      <c r="J92" s="665">
        <v>13575.84</v>
      </c>
      <c r="K92" s="678">
        <v>1</v>
      </c>
      <c r="L92" s="665">
        <v>16</v>
      </c>
      <c r="M92" s="666">
        <v>13575.84</v>
      </c>
    </row>
    <row r="93" spans="1:13" ht="14.4" customHeight="1" x14ac:dyDescent="0.3">
      <c r="A93" s="661" t="s">
        <v>3146</v>
      </c>
      <c r="B93" s="662" t="s">
        <v>3081</v>
      </c>
      <c r="C93" s="662" t="s">
        <v>2116</v>
      </c>
      <c r="D93" s="662" t="s">
        <v>2117</v>
      </c>
      <c r="E93" s="662" t="s">
        <v>2948</v>
      </c>
      <c r="F93" s="665"/>
      <c r="G93" s="665"/>
      <c r="H93" s="678">
        <v>0</v>
      </c>
      <c r="I93" s="665">
        <v>7</v>
      </c>
      <c r="J93" s="665">
        <v>689.8</v>
      </c>
      <c r="K93" s="678">
        <v>1</v>
      </c>
      <c r="L93" s="665">
        <v>7</v>
      </c>
      <c r="M93" s="666">
        <v>689.8</v>
      </c>
    </row>
    <row r="94" spans="1:13" ht="14.4" customHeight="1" x14ac:dyDescent="0.3">
      <c r="A94" s="661" t="s">
        <v>3146</v>
      </c>
      <c r="B94" s="662" t="s">
        <v>4798</v>
      </c>
      <c r="C94" s="662" t="s">
        <v>3350</v>
      </c>
      <c r="D94" s="662" t="s">
        <v>3351</v>
      </c>
      <c r="E94" s="662" t="s">
        <v>3352</v>
      </c>
      <c r="F94" s="665">
        <v>1</v>
      </c>
      <c r="G94" s="665">
        <v>46.1</v>
      </c>
      <c r="H94" s="678">
        <v>1</v>
      </c>
      <c r="I94" s="665"/>
      <c r="J94" s="665"/>
      <c r="K94" s="678">
        <v>0</v>
      </c>
      <c r="L94" s="665">
        <v>1</v>
      </c>
      <c r="M94" s="666">
        <v>46.1</v>
      </c>
    </row>
    <row r="95" spans="1:13" ht="14.4" customHeight="1" x14ac:dyDescent="0.3">
      <c r="A95" s="661" t="s">
        <v>3147</v>
      </c>
      <c r="B95" s="662" t="s">
        <v>3044</v>
      </c>
      <c r="C95" s="662" t="s">
        <v>1988</v>
      </c>
      <c r="D95" s="662" t="s">
        <v>801</v>
      </c>
      <c r="E95" s="662" t="s">
        <v>3045</v>
      </c>
      <c r="F95" s="665"/>
      <c r="G95" s="665"/>
      <c r="H95" s="678">
        <v>0</v>
      </c>
      <c r="I95" s="665">
        <v>1</v>
      </c>
      <c r="J95" s="665">
        <v>36.54</v>
      </c>
      <c r="K95" s="678">
        <v>1</v>
      </c>
      <c r="L95" s="665">
        <v>1</v>
      </c>
      <c r="M95" s="666">
        <v>36.54</v>
      </c>
    </row>
    <row r="96" spans="1:13" ht="14.4" customHeight="1" x14ac:dyDescent="0.3">
      <c r="A96" s="661" t="s">
        <v>3148</v>
      </c>
      <c r="B96" s="662" t="s">
        <v>2887</v>
      </c>
      <c r="C96" s="662" t="s">
        <v>4185</v>
      </c>
      <c r="D96" s="662" t="s">
        <v>2889</v>
      </c>
      <c r="E96" s="662" t="s">
        <v>4186</v>
      </c>
      <c r="F96" s="665"/>
      <c r="G96" s="665"/>
      <c r="H96" s="678"/>
      <c r="I96" s="665">
        <v>1</v>
      </c>
      <c r="J96" s="665">
        <v>0</v>
      </c>
      <c r="K96" s="678"/>
      <c r="L96" s="665">
        <v>1</v>
      </c>
      <c r="M96" s="666">
        <v>0</v>
      </c>
    </row>
    <row r="97" spans="1:13" ht="14.4" customHeight="1" x14ac:dyDescent="0.3">
      <c r="A97" s="661" t="s">
        <v>3148</v>
      </c>
      <c r="B97" s="662" t="s">
        <v>2895</v>
      </c>
      <c r="C97" s="662" t="s">
        <v>2744</v>
      </c>
      <c r="D97" s="662" t="s">
        <v>3100</v>
      </c>
      <c r="E97" s="662" t="s">
        <v>3101</v>
      </c>
      <c r="F97" s="665"/>
      <c r="G97" s="665"/>
      <c r="H97" s="678">
        <v>0</v>
      </c>
      <c r="I97" s="665">
        <v>1</v>
      </c>
      <c r="J97" s="665">
        <v>668.54</v>
      </c>
      <c r="K97" s="678">
        <v>1</v>
      </c>
      <c r="L97" s="665">
        <v>1</v>
      </c>
      <c r="M97" s="666">
        <v>668.54</v>
      </c>
    </row>
    <row r="98" spans="1:13" ht="14.4" customHeight="1" x14ac:dyDescent="0.3">
      <c r="A98" s="661" t="s">
        <v>3148</v>
      </c>
      <c r="B98" s="662" t="s">
        <v>4804</v>
      </c>
      <c r="C98" s="662" t="s">
        <v>3612</v>
      </c>
      <c r="D98" s="662" t="s">
        <v>3613</v>
      </c>
      <c r="E98" s="662" t="s">
        <v>3614</v>
      </c>
      <c r="F98" s="665"/>
      <c r="G98" s="665"/>
      <c r="H98" s="678">
        <v>0</v>
      </c>
      <c r="I98" s="665">
        <v>2</v>
      </c>
      <c r="J98" s="665">
        <v>17.579999999999998</v>
      </c>
      <c r="K98" s="678">
        <v>1</v>
      </c>
      <c r="L98" s="665">
        <v>2</v>
      </c>
      <c r="M98" s="666">
        <v>17.579999999999998</v>
      </c>
    </row>
    <row r="99" spans="1:13" ht="14.4" customHeight="1" x14ac:dyDescent="0.3">
      <c r="A99" s="661" t="s">
        <v>3148</v>
      </c>
      <c r="B99" s="662" t="s">
        <v>2943</v>
      </c>
      <c r="C99" s="662" t="s">
        <v>4126</v>
      </c>
      <c r="D99" s="662" t="s">
        <v>4127</v>
      </c>
      <c r="E99" s="662" t="s">
        <v>4128</v>
      </c>
      <c r="F99" s="665"/>
      <c r="G99" s="665"/>
      <c r="H99" s="678"/>
      <c r="I99" s="665">
        <v>2</v>
      </c>
      <c r="J99" s="665">
        <v>0</v>
      </c>
      <c r="K99" s="678"/>
      <c r="L99" s="665">
        <v>2</v>
      </c>
      <c r="M99" s="666">
        <v>0</v>
      </c>
    </row>
    <row r="100" spans="1:13" ht="14.4" customHeight="1" x14ac:dyDescent="0.3">
      <c r="A100" s="661" t="s">
        <v>3148</v>
      </c>
      <c r="B100" s="662" t="s">
        <v>4796</v>
      </c>
      <c r="C100" s="662" t="s">
        <v>3907</v>
      </c>
      <c r="D100" s="662" t="s">
        <v>3908</v>
      </c>
      <c r="E100" s="662" t="s">
        <v>3909</v>
      </c>
      <c r="F100" s="665"/>
      <c r="G100" s="665"/>
      <c r="H100" s="678">
        <v>0</v>
      </c>
      <c r="I100" s="665">
        <v>1</v>
      </c>
      <c r="J100" s="665">
        <v>73.069999999999993</v>
      </c>
      <c r="K100" s="678">
        <v>1</v>
      </c>
      <c r="L100" s="665">
        <v>1</v>
      </c>
      <c r="M100" s="666">
        <v>73.069999999999993</v>
      </c>
    </row>
    <row r="101" spans="1:13" ht="14.4" customHeight="1" x14ac:dyDescent="0.3">
      <c r="A101" s="661" t="s">
        <v>3148</v>
      </c>
      <c r="B101" s="662" t="s">
        <v>3044</v>
      </c>
      <c r="C101" s="662" t="s">
        <v>3509</v>
      </c>
      <c r="D101" s="662" t="s">
        <v>801</v>
      </c>
      <c r="E101" s="662" t="s">
        <v>3510</v>
      </c>
      <c r="F101" s="665"/>
      <c r="G101" s="665"/>
      <c r="H101" s="678">
        <v>0</v>
      </c>
      <c r="I101" s="665">
        <v>1</v>
      </c>
      <c r="J101" s="665">
        <v>18.260000000000002</v>
      </c>
      <c r="K101" s="678">
        <v>1</v>
      </c>
      <c r="L101" s="665">
        <v>1</v>
      </c>
      <c r="M101" s="666">
        <v>18.260000000000002</v>
      </c>
    </row>
    <row r="102" spans="1:13" ht="14.4" customHeight="1" x14ac:dyDescent="0.3">
      <c r="A102" s="661" t="s">
        <v>3148</v>
      </c>
      <c r="B102" s="662" t="s">
        <v>3044</v>
      </c>
      <c r="C102" s="662" t="s">
        <v>1988</v>
      </c>
      <c r="D102" s="662" t="s">
        <v>801</v>
      </c>
      <c r="E102" s="662" t="s">
        <v>3045</v>
      </c>
      <c r="F102" s="665"/>
      <c r="G102" s="665"/>
      <c r="H102" s="678">
        <v>0</v>
      </c>
      <c r="I102" s="665">
        <v>1</v>
      </c>
      <c r="J102" s="665">
        <v>36.54</v>
      </c>
      <c r="K102" s="678">
        <v>1</v>
      </c>
      <c r="L102" s="665">
        <v>1</v>
      </c>
      <c r="M102" s="666">
        <v>36.54</v>
      </c>
    </row>
    <row r="103" spans="1:13" ht="14.4" customHeight="1" x14ac:dyDescent="0.3">
      <c r="A103" s="661" t="s">
        <v>3148</v>
      </c>
      <c r="B103" s="662" t="s">
        <v>3044</v>
      </c>
      <c r="C103" s="662" t="s">
        <v>4151</v>
      </c>
      <c r="D103" s="662" t="s">
        <v>4152</v>
      </c>
      <c r="E103" s="662" t="s">
        <v>4153</v>
      </c>
      <c r="F103" s="665">
        <v>1</v>
      </c>
      <c r="G103" s="665">
        <v>48.42</v>
      </c>
      <c r="H103" s="678">
        <v>1</v>
      </c>
      <c r="I103" s="665"/>
      <c r="J103" s="665"/>
      <c r="K103" s="678">
        <v>0</v>
      </c>
      <c r="L103" s="665">
        <v>1</v>
      </c>
      <c r="M103" s="666">
        <v>48.42</v>
      </c>
    </row>
    <row r="104" spans="1:13" ht="14.4" customHeight="1" x14ac:dyDescent="0.3">
      <c r="A104" s="661" t="s">
        <v>3148</v>
      </c>
      <c r="B104" s="662" t="s">
        <v>4797</v>
      </c>
      <c r="C104" s="662" t="s">
        <v>3864</v>
      </c>
      <c r="D104" s="662" t="s">
        <v>3865</v>
      </c>
      <c r="E104" s="662" t="s">
        <v>3866</v>
      </c>
      <c r="F104" s="665"/>
      <c r="G104" s="665"/>
      <c r="H104" s="678">
        <v>0</v>
      </c>
      <c r="I104" s="665">
        <v>25</v>
      </c>
      <c r="J104" s="665">
        <v>18851</v>
      </c>
      <c r="K104" s="678">
        <v>1</v>
      </c>
      <c r="L104" s="665">
        <v>25</v>
      </c>
      <c r="M104" s="666">
        <v>18851</v>
      </c>
    </row>
    <row r="105" spans="1:13" ht="14.4" customHeight="1" x14ac:dyDescent="0.3">
      <c r="A105" s="661" t="s">
        <v>3148</v>
      </c>
      <c r="B105" s="662" t="s">
        <v>4797</v>
      </c>
      <c r="C105" s="662" t="s">
        <v>4041</v>
      </c>
      <c r="D105" s="662" t="s">
        <v>3865</v>
      </c>
      <c r="E105" s="662" t="s">
        <v>4042</v>
      </c>
      <c r="F105" s="665"/>
      <c r="G105" s="665"/>
      <c r="H105" s="678">
        <v>0</v>
      </c>
      <c r="I105" s="665">
        <v>32</v>
      </c>
      <c r="J105" s="665">
        <v>36193.919999999998</v>
      </c>
      <c r="K105" s="678">
        <v>1</v>
      </c>
      <c r="L105" s="665">
        <v>32</v>
      </c>
      <c r="M105" s="666">
        <v>36193.919999999998</v>
      </c>
    </row>
    <row r="106" spans="1:13" ht="14.4" customHeight="1" x14ac:dyDescent="0.3">
      <c r="A106" s="661" t="s">
        <v>3148</v>
      </c>
      <c r="B106" s="662" t="s">
        <v>4797</v>
      </c>
      <c r="C106" s="662" t="s">
        <v>3973</v>
      </c>
      <c r="D106" s="662" t="s">
        <v>3865</v>
      </c>
      <c r="E106" s="662" t="s">
        <v>3974</v>
      </c>
      <c r="F106" s="665"/>
      <c r="G106" s="665"/>
      <c r="H106" s="678">
        <v>0</v>
      </c>
      <c r="I106" s="665">
        <v>48</v>
      </c>
      <c r="J106" s="665">
        <v>72387.839999999997</v>
      </c>
      <c r="K106" s="678">
        <v>1</v>
      </c>
      <c r="L106" s="665">
        <v>48</v>
      </c>
      <c r="M106" s="666">
        <v>72387.839999999997</v>
      </c>
    </row>
    <row r="107" spans="1:13" ht="14.4" customHeight="1" x14ac:dyDescent="0.3">
      <c r="A107" s="661" t="s">
        <v>3148</v>
      </c>
      <c r="B107" s="662" t="s">
        <v>4797</v>
      </c>
      <c r="C107" s="662" t="s">
        <v>3975</v>
      </c>
      <c r="D107" s="662" t="s">
        <v>3976</v>
      </c>
      <c r="E107" s="662" t="s">
        <v>3866</v>
      </c>
      <c r="F107" s="665">
        <v>14</v>
      </c>
      <c r="G107" s="665">
        <v>9048.48</v>
      </c>
      <c r="H107" s="678">
        <v>1</v>
      </c>
      <c r="I107" s="665"/>
      <c r="J107" s="665"/>
      <c r="K107" s="678">
        <v>0</v>
      </c>
      <c r="L107" s="665">
        <v>14</v>
      </c>
      <c r="M107" s="666">
        <v>9048.48</v>
      </c>
    </row>
    <row r="108" spans="1:13" ht="14.4" customHeight="1" x14ac:dyDescent="0.3">
      <c r="A108" s="661" t="s">
        <v>3148</v>
      </c>
      <c r="B108" s="662" t="s">
        <v>4799</v>
      </c>
      <c r="C108" s="662" t="s">
        <v>4239</v>
      </c>
      <c r="D108" s="662" t="s">
        <v>4240</v>
      </c>
      <c r="E108" s="662" t="s">
        <v>4025</v>
      </c>
      <c r="F108" s="665">
        <v>1</v>
      </c>
      <c r="G108" s="665">
        <v>0</v>
      </c>
      <c r="H108" s="678"/>
      <c r="I108" s="665"/>
      <c r="J108" s="665"/>
      <c r="K108" s="678"/>
      <c r="L108" s="665">
        <v>1</v>
      </c>
      <c r="M108" s="666">
        <v>0</v>
      </c>
    </row>
    <row r="109" spans="1:13" ht="14.4" customHeight="1" x14ac:dyDescent="0.3">
      <c r="A109" s="661" t="s">
        <v>3148</v>
      </c>
      <c r="B109" s="662" t="s">
        <v>4799</v>
      </c>
      <c r="C109" s="662" t="s">
        <v>4241</v>
      </c>
      <c r="D109" s="662" t="s">
        <v>4240</v>
      </c>
      <c r="E109" s="662" t="s">
        <v>4242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3148</v>
      </c>
      <c r="B110" s="662" t="s">
        <v>3057</v>
      </c>
      <c r="C110" s="662" t="s">
        <v>4114</v>
      </c>
      <c r="D110" s="662" t="s">
        <v>3058</v>
      </c>
      <c r="E110" s="662" t="s">
        <v>3608</v>
      </c>
      <c r="F110" s="665"/>
      <c r="G110" s="665"/>
      <c r="H110" s="678"/>
      <c r="I110" s="665">
        <v>3</v>
      </c>
      <c r="J110" s="665">
        <v>0</v>
      </c>
      <c r="K110" s="678"/>
      <c r="L110" s="665">
        <v>3</v>
      </c>
      <c r="M110" s="666">
        <v>0</v>
      </c>
    </row>
    <row r="111" spans="1:13" ht="14.4" customHeight="1" x14ac:dyDescent="0.3">
      <c r="A111" s="661" t="s">
        <v>3148</v>
      </c>
      <c r="B111" s="662" t="s">
        <v>3057</v>
      </c>
      <c r="C111" s="662" t="s">
        <v>2155</v>
      </c>
      <c r="D111" s="662" t="s">
        <v>3058</v>
      </c>
      <c r="E111" s="662" t="s">
        <v>3059</v>
      </c>
      <c r="F111" s="665"/>
      <c r="G111" s="665"/>
      <c r="H111" s="678">
        <v>0</v>
      </c>
      <c r="I111" s="665">
        <v>1</v>
      </c>
      <c r="J111" s="665">
        <v>55.37</v>
      </c>
      <c r="K111" s="678">
        <v>1</v>
      </c>
      <c r="L111" s="665">
        <v>1</v>
      </c>
      <c r="M111" s="666">
        <v>55.37</v>
      </c>
    </row>
    <row r="112" spans="1:13" ht="14.4" customHeight="1" x14ac:dyDescent="0.3">
      <c r="A112" s="661" t="s">
        <v>3148</v>
      </c>
      <c r="B112" s="662" t="s">
        <v>3060</v>
      </c>
      <c r="C112" s="662" t="s">
        <v>4066</v>
      </c>
      <c r="D112" s="662" t="s">
        <v>4067</v>
      </c>
      <c r="E112" s="662" t="s">
        <v>3271</v>
      </c>
      <c r="F112" s="665">
        <v>3</v>
      </c>
      <c r="G112" s="665">
        <v>2545.4700000000003</v>
      </c>
      <c r="H112" s="678">
        <v>1</v>
      </c>
      <c r="I112" s="665"/>
      <c r="J112" s="665"/>
      <c r="K112" s="678">
        <v>0</v>
      </c>
      <c r="L112" s="665">
        <v>3</v>
      </c>
      <c r="M112" s="666">
        <v>2545.4700000000003</v>
      </c>
    </row>
    <row r="113" spans="1:13" ht="14.4" customHeight="1" x14ac:dyDescent="0.3">
      <c r="A113" s="661" t="s">
        <v>3148</v>
      </c>
      <c r="B113" s="662" t="s">
        <v>3060</v>
      </c>
      <c r="C113" s="662" t="s">
        <v>4068</v>
      </c>
      <c r="D113" s="662" t="s">
        <v>3061</v>
      </c>
      <c r="E113" s="662" t="s">
        <v>4069</v>
      </c>
      <c r="F113" s="665"/>
      <c r="G113" s="665"/>
      <c r="H113" s="678">
        <v>0</v>
      </c>
      <c r="I113" s="665">
        <v>14</v>
      </c>
      <c r="J113" s="665">
        <v>7923.1600000000008</v>
      </c>
      <c r="K113" s="678">
        <v>1</v>
      </c>
      <c r="L113" s="665">
        <v>14</v>
      </c>
      <c r="M113" s="666">
        <v>7923.1600000000008</v>
      </c>
    </row>
    <row r="114" spans="1:13" ht="14.4" customHeight="1" x14ac:dyDescent="0.3">
      <c r="A114" s="661" t="s">
        <v>3148</v>
      </c>
      <c r="B114" s="662" t="s">
        <v>3060</v>
      </c>
      <c r="C114" s="662" t="s">
        <v>2120</v>
      </c>
      <c r="D114" s="662" t="s">
        <v>3061</v>
      </c>
      <c r="E114" s="662" t="s">
        <v>3062</v>
      </c>
      <c r="F114" s="665"/>
      <c r="G114" s="665"/>
      <c r="H114" s="678">
        <v>0</v>
      </c>
      <c r="I114" s="665">
        <v>8</v>
      </c>
      <c r="J114" s="665">
        <v>859.36</v>
      </c>
      <c r="K114" s="678">
        <v>1</v>
      </c>
      <c r="L114" s="665">
        <v>8</v>
      </c>
      <c r="M114" s="666">
        <v>859.36</v>
      </c>
    </row>
    <row r="115" spans="1:13" ht="14.4" customHeight="1" x14ac:dyDescent="0.3">
      <c r="A115" s="661" t="s">
        <v>3148</v>
      </c>
      <c r="B115" s="662" t="s">
        <v>3060</v>
      </c>
      <c r="C115" s="662" t="s">
        <v>3890</v>
      </c>
      <c r="D115" s="662" t="s">
        <v>3061</v>
      </c>
      <c r="E115" s="662" t="s">
        <v>3891</v>
      </c>
      <c r="F115" s="665"/>
      <c r="G115" s="665"/>
      <c r="H115" s="678">
        <v>0</v>
      </c>
      <c r="I115" s="665">
        <v>6</v>
      </c>
      <c r="J115" s="665">
        <v>3222.72</v>
      </c>
      <c r="K115" s="678">
        <v>1</v>
      </c>
      <c r="L115" s="665">
        <v>6</v>
      </c>
      <c r="M115" s="666">
        <v>3222.72</v>
      </c>
    </row>
    <row r="116" spans="1:13" ht="14.4" customHeight="1" x14ac:dyDescent="0.3">
      <c r="A116" s="661" t="s">
        <v>3148</v>
      </c>
      <c r="B116" s="662" t="s">
        <v>3060</v>
      </c>
      <c r="C116" s="662" t="s">
        <v>2021</v>
      </c>
      <c r="D116" s="662" t="s">
        <v>3061</v>
      </c>
      <c r="E116" s="662" t="s">
        <v>3063</v>
      </c>
      <c r="F116" s="665"/>
      <c r="G116" s="665"/>
      <c r="H116" s="678">
        <v>0</v>
      </c>
      <c r="I116" s="665">
        <v>8</v>
      </c>
      <c r="J116" s="665">
        <v>3393.92</v>
      </c>
      <c r="K116" s="678">
        <v>1</v>
      </c>
      <c r="L116" s="665">
        <v>8</v>
      </c>
      <c r="M116" s="666">
        <v>3393.92</v>
      </c>
    </row>
    <row r="117" spans="1:13" ht="14.4" customHeight="1" x14ac:dyDescent="0.3">
      <c r="A117" s="661" t="s">
        <v>3148</v>
      </c>
      <c r="B117" s="662" t="s">
        <v>3060</v>
      </c>
      <c r="C117" s="662" t="s">
        <v>3270</v>
      </c>
      <c r="D117" s="662" t="s">
        <v>3061</v>
      </c>
      <c r="E117" s="662" t="s">
        <v>3271</v>
      </c>
      <c r="F117" s="665"/>
      <c r="G117" s="665"/>
      <c r="H117" s="678">
        <v>0</v>
      </c>
      <c r="I117" s="665">
        <v>41</v>
      </c>
      <c r="J117" s="665">
        <v>34788.090000000004</v>
      </c>
      <c r="K117" s="678">
        <v>1</v>
      </c>
      <c r="L117" s="665">
        <v>41</v>
      </c>
      <c r="M117" s="666">
        <v>34788.090000000004</v>
      </c>
    </row>
    <row r="118" spans="1:13" ht="14.4" customHeight="1" x14ac:dyDescent="0.3">
      <c r="A118" s="661" t="s">
        <v>3148</v>
      </c>
      <c r="B118" s="662" t="s">
        <v>3060</v>
      </c>
      <c r="C118" s="662" t="s">
        <v>4070</v>
      </c>
      <c r="D118" s="662" t="s">
        <v>3061</v>
      </c>
      <c r="E118" s="662" t="s">
        <v>4071</v>
      </c>
      <c r="F118" s="665"/>
      <c r="G118" s="665"/>
      <c r="H118" s="678">
        <v>0</v>
      </c>
      <c r="I118" s="665">
        <v>5</v>
      </c>
      <c r="J118" s="665">
        <v>2390.35</v>
      </c>
      <c r="K118" s="678">
        <v>1</v>
      </c>
      <c r="L118" s="665">
        <v>5</v>
      </c>
      <c r="M118" s="666">
        <v>2390.35</v>
      </c>
    </row>
    <row r="119" spans="1:13" ht="14.4" customHeight="1" x14ac:dyDescent="0.3">
      <c r="A119" s="661" t="s">
        <v>3148</v>
      </c>
      <c r="B119" s="662" t="s">
        <v>3060</v>
      </c>
      <c r="C119" s="662" t="s">
        <v>4072</v>
      </c>
      <c r="D119" s="662" t="s">
        <v>3061</v>
      </c>
      <c r="E119" s="662" t="s">
        <v>4073</v>
      </c>
      <c r="F119" s="665">
        <v>3</v>
      </c>
      <c r="G119" s="665">
        <v>0</v>
      </c>
      <c r="H119" s="678"/>
      <c r="I119" s="665"/>
      <c r="J119" s="665"/>
      <c r="K119" s="678"/>
      <c r="L119" s="665">
        <v>3</v>
      </c>
      <c r="M119" s="666">
        <v>0</v>
      </c>
    </row>
    <row r="120" spans="1:13" ht="14.4" customHeight="1" x14ac:dyDescent="0.3">
      <c r="A120" s="661" t="s">
        <v>3148</v>
      </c>
      <c r="B120" s="662" t="s">
        <v>3060</v>
      </c>
      <c r="C120" s="662" t="s">
        <v>4074</v>
      </c>
      <c r="D120" s="662" t="s">
        <v>3061</v>
      </c>
      <c r="E120" s="662" t="s">
        <v>4075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3148</v>
      </c>
      <c r="B121" s="662" t="s">
        <v>3081</v>
      </c>
      <c r="C121" s="662" t="s">
        <v>2059</v>
      </c>
      <c r="D121" s="662" t="s">
        <v>2060</v>
      </c>
      <c r="E121" s="662" t="s">
        <v>2929</v>
      </c>
      <c r="F121" s="665"/>
      <c r="G121" s="665"/>
      <c r="H121" s="678">
        <v>0</v>
      </c>
      <c r="I121" s="665">
        <v>36</v>
      </c>
      <c r="J121" s="665">
        <v>1579.3600000000001</v>
      </c>
      <c r="K121" s="678">
        <v>1</v>
      </c>
      <c r="L121" s="665">
        <v>36</v>
      </c>
      <c r="M121" s="666">
        <v>1579.3600000000001</v>
      </c>
    </row>
    <row r="122" spans="1:13" ht="14.4" customHeight="1" x14ac:dyDescent="0.3">
      <c r="A122" s="661" t="s">
        <v>3148</v>
      </c>
      <c r="B122" s="662" t="s">
        <v>3081</v>
      </c>
      <c r="C122" s="662" t="s">
        <v>4043</v>
      </c>
      <c r="D122" s="662" t="s">
        <v>2060</v>
      </c>
      <c r="E122" s="662" t="s">
        <v>3557</v>
      </c>
      <c r="F122" s="665">
        <v>1</v>
      </c>
      <c r="G122" s="665">
        <v>0</v>
      </c>
      <c r="H122" s="678"/>
      <c r="I122" s="665"/>
      <c r="J122" s="665"/>
      <c r="K122" s="678"/>
      <c r="L122" s="665">
        <v>1</v>
      </c>
      <c r="M122" s="666">
        <v>0</v>
      </c>
    </row>
    <row r="123" spans="1:13" ht="14.4" customHeight="1" x14ac:dyDescent="0.3">
      <c r="A123" s="661" t="s">
        <v>3148</v>
      </c>
      <c r="B123" s="662" t="s">
        <v>3081</v>
      </c>
      <c r="C123" s="662" t="s">
        <v>2116</v>
      </c>
      <c r="D123" s="662" t="s">
        <v>2117</v>
      </c>
      <c r="E123" s="662" t="s">
        <v>2948</v>
      </c>
      <c r="F123" s="665"/>
      <c r="G123" s="665"/>
      <c r="H123" s="678">
        <v>0</v>
      </c>
      <c r="I123" s="665">
        <v>3</v>
      </c>
      <c r="J123" s="665">
        <v>255.48</v>
      </c>
      <c r="K123" s="678">
        <v>1</v>
      </c>
      <c r="L123" s="665">
        <v>3</v>
      </c>
      <c r="M123" s="666">
        <v>255.48</v>
      </c>
    </row>
    <row r="124" spans="1:13" ht="14.4" customHeight="1" x14ac:dyDescent="0.3">
      <c r="A124" s="661" t="s">
        <v>3148</v>
      </c>
      <c r="B124" s="662" t="s">
        <v>3081</v>
      </c>
      <c r="C124" s="662" t="s">
        <v>4044</v>
      </c>
      <c r="D124" s="662" t="s">
        <v>2060</v>
      </c>
      <c r="E124" s="662" t="s">
        <v>3116</v>
      </c>
      <c r="F124" s="665">
        <v>2</v>
      </c>
      <c r="G124" s="665">
        <v>0</v>
      </c>
      <c r="H124" s="678"/>
      <c r="I124" s="665"/>
      <c r="J124" s="665"/>
      <c r="K124" s="678"/>
      <c r="L124" s="665">
        <v>2</v>
      </c>
      <c r="M124" s="666">
        <v>0</v>
      </c>
    </row>
    <row r="125" spans="1:13" ht="14.4" customHeight="1" x14ac:dyDescent="0.3">
      <c r="A125" s="661" t="s">
        <v>3148</v>
      </c>
      <c r="B125" s="662" t="s">
        <v>3082</v>
      </c>
      <c r="C125" s="662" t="s">
        <v>4049</v>
      </c>
      <c r="D125" s="662" t="s">
        <v>4050</v>
      </c>
      <c r="E125" s="662" t="s">
        <v>4051</v>
      </c>
      <c r="F125" s="665">
        <v>1</v>
      </c>
      <c r="G125" s="665">
        <v>79.48</v>
      </c>
      <c r="H125" s="678">
        <v>1</v>
      </c>
      <c r="I125" s="665"/>
      <c r="J125" s="665"/>
      <c r="K125" s="678">
        <v>0</v>
      </c>
      <c r="L125" s="665">
        <v>1</v>
      </c>
      <c r="M125" s="666">
        <v>79.48</v>
      </c>
    </row>
    <row r="126" spans="1:13" ht="14.4" customHeight="1" x14ac:dyDescent="0.3">
      <c r="A126" s="661" t="s">
        <v>3149</v>
      </c>
      <c r="B126" s="662" t="s">
        <v>2887</v>
      </c>
      <c r="C126" s="662" t="s">
        <v>3292</v>
      </c>
      <c r="D126" s="662" t="s">
        <v>2889</v>
      </c>
      <c r="E126" s="662" t="s">
        <v>2891</v>
      </c>
      <c r="F126" s="665"/>
      <c r="G126" s="665"/>
      <c r="H126" s="678">
        <v>0</v>
      </c>
      <c r="I126" s="665">
        <v>7</v>
      </c>
      <c r="J126" s="665">
        <v>1440.8799999999999</v>
      </c>
      <c r="K126" s="678">
        <v>1</v>
      </c>
      <c r="L126" s="665">
        <v>7</v>
      </c>
      <c r="M126" s="666">
        <v>1440.8799999999999</v>
      </c>
    </row>
    <row r="127" spans="1:13" ht="14.4" customHeight="1" x14ac:dyDescent="0.3">
      <c r="A127" s="661" t="s">
        <v>3149</v>
      </c>
      <c r="B127" s="662" t="s">
        <v>4795</v>
      </c>
      <c r="C127" s="662" t="s">
        <v>3241</v>
      </c>
      <c r="D127" s="662" t="s">
        <v>3242</v>
      </c>
      <c r="E127" s="662" t="s">
        <v>3243</v>
      </c>
      <c r="F127" s="665">
        <v>1</v>
      </c>
      <c r="G127" s="665">
        <v>70.540000000000006</v>
      </c>
      <c r="H127" s="678">
        <v>1</v>
      </c>
      <c r="I127" s="665"/>
      <c r="J127" s="665"/>
      <c r="K127" s="678">
        <v>0</v>
      </c>
      <c r="L127" s="665">
        <v>1</v>
      </c>
      <c r="M127" s="666">
        <v>70.540000000000006</v>
      </c>
    </row>
    <row r="128" spans="1:13" ht="14.4" customHeight="1" x14ac:dyDescent="0.3">
      <c r="A128" s="661" t="s">
        <v>3149</v>
      </c>
      <c r="B128" s="662" t="s">
        <v>4795</v>
      </c>
      <c r="C128" s="662" t="s">
        <v>3244</v>
      </c>
      <c r="D128" s="662" t="s">
        <v>3204</v>
      </c>
      <c r="E128" s="662" t="s">
        <v>3245</v>
      </c>
      <c r="F128" s="665"/>
      <c r="G128" s="665"/>
      <c r="H128" s="678">
        <v>0</v>
      </c>
      <c r="I128" s="665">
        <v>2</v>
      </c>
      <c r="J128" s="665">
        <v>141.08000000000001</v>
      </c>
      <c r="K128" s="678">
        <v>1</v>
      </c>
      <c r="L128" s="665">
        <v>2</v>
      </c>
      <c r="M128" s="666">
        <v>141.08000000000001</v>
      </c>
    </row>
    <row r="129" spans="1:13" ht="14.4" customHeight="1" x14ac:dyDescent="0.3">
      <c r="A129" s="661" t="s">
        <v>3149</v>
      </c>
      <c r="B129" s="662" t="s">
        <v>3044</v>
      </c>
      <c r="C129" s="662" t="s">
        <v>1988</v>
      </c>
      <c r="D129" s="662" t="s">
        <v>801</v>
      </c>
      <c r="E129" s="662" t="s">
        <v>3045</v>
      </c>
      <c r="F129" s="665"/>
      <c r="G129" s="665"/>
      <c r="H129" s="678">
        <v>0</v>
      </c>
      <c r="I129" s="665">
        <v>8</v>
      </c>
      <c r="J129" s="665">
        <v>316.08000000000004</v>
      </c>
      <c r="K129" s="678">
        <v>1</v>
      </c>
      <c r="L129" s="665">
        <v>8</v>
      </c>
      <c r="M129" s="666">
        <v>316.08000000000004</v>
      </c>
    </row>
    <row r="130" spans="1:13" ht="14.4" customHeight="1" x14ac:dyDescent="0.3">
      <c r="A130" s="661" t="s">
        <v>3149</v>
      </c>
      <c r="B130" s="662" t="s">
        <v>4797</v>
      </c>
      <c r="C130" s="662" t="s">
        <v>4305</v>
      </c>
      <c r="D130" s="662" t="s">
        <v>3976</v>
      </c>
      <c r="E130" s="662" t="s">
        <v>4042</v>
      </c>
      <c r="F130" s="665">
        <v>6</v>
      </c>
      <c r="G130" s="665">
        <v>5816.88</v>
      </c>
      <c r="H130" s="678">
        <v>1</v>
      </c>
      <c r="I130" s="665"/>
      <c r="J130" s="665"/>
      <c r="K130" s="678">
        <v>0</v>
      </c>
      <c r="L130" s="665">
        <v>6</v>
      </c>
      <c r="M130" s="666">
        <v>5816.88</v>
      </c>
    </row>
    <row r="131" spans="1:13" ht="14.4" customHeight="1" x14ac:dyDescent="0.3">
      <c r="A131" s="661" t="s">
        <v>3149</v>
      </c>
      <c r="B131" s="662" t="s">
        <v>4797</v>
      </c>
      <c r="C131" s="662" t="s">
        <v>3864</v>
      </c>
      <c r="D131" s="662" t="s">
        <v>3865</v>
      </c>
      <c r="E131" s="662" t="s">
        <v>3866</v>
      </c>
      <c r="F131" s="665"/>
      <c r="G131" s="665"/>
      <c r="H131" s="678">
        <v>0</v>
      </c>
      <c r="I131" s="665">
        <v>12</v>
      </c>
      <c r="J131" s="665">
        <v>9048.48</v>
      </c>
      <c r="K131" s="678">
        <v>1</v>
      </c>
      <c r="L131" s="665">
        <v>12</v>
      </c>
      <c r="M131" s="666">
        <v>9048.48</v>
      </c>
    </row>
    <row r="132" spans="1:13" ht="14.4" customHeight="1" x14ac:dyDescent="0.3">
      <c r="A132" s="661" t="s">
        <v>3149</v>
      </c>
      <c r="B132" s="662" t="s">
        <v>4797</v>
      </c>
      <c r="C132" s="662" t="s">
        <v>4041</v>
      </c>
      <c r="D132" s="662" t="s">
        <v>3865</v>
      </c>
      <c r="E132" s="662" t="s">
        <v>4042</v>
      </c>
      <c r="F132" s="665"/>
      <c r="G132" s="665"/>
      <c r="H132" s="678">
        <v>0</v>
      </c>
      <c r="I132" s="665">
        <v>25</v>
      </c>
      <c r="J132" s="665">
        <v>28276.5</v>
      </c>
      <c r="K132" s="678">
        <v>1</v>
      </c>
      <c r="L132" s="665">
        <v>25</v>
      </c>
      <c r="M132" s="666">
        <v>28276.5</v>
      </c>
    </row>
    <row r="133" spans="1:13" ht="14.4" customHeight="1" x14ac:dyDescent="0.3">
      <c r="A133" s="661" t="s">
        <v>3149</v>
      </c>
      <c r="B133" s="662" t="s">
        <v>4797</v>
      </c>
      <c r="C133" s="662" t="s">
        <v>3973</v>
      </c>
      <c r="D133" s="662" t="s">
        <v>3865</v>
      </c>
      <c r="E133" s="662" t="s">
        <v>3974</v>
      </c>
      <c r="F133" s="665"/>
      <c r="G133" s="665"/>
      <c r="H133" s="678">
        <v>0</v>
      </c>
      <c r="I133" s="665">
        <v>12</v>
      </c>
      <c r="J133" s="665">
        <v>18096.96</v>
      </c>
      <c r="K133" s="678">
        <v>1</v>
      </c>
      <c r="L133" s="665">
        <v>12</v>
      </c>
      <c r="M133" s="666">
        <v>18096.96</v>
      </c>
    </row>
    <row r="134" spans="1:13" ht="14.4" customHeight="1" x14ac:dyDescent="0.3">
      <c r="A134" s="661" t="s">
        <v>3149</v>
      </c>
      <c r="B134" s="662" t="s">
        <v>4797</v>
      </c>
      <c r="C134" s="662" t="s">
        <v>3975</v>
      </c>
      <c r="D134" s="662" t="s">
        <v>3976</v>
      </c>
      <c r="E134" s="662" t="s">
        <v>3866</v>
      </c>
      <c r="F134" s="665">
        <v>6</v>
      </c>
      <c r="G134" s="665">
        <v>3877.92</v>
      </c>
      <c r="H134" s="678">
        <v>1</v>
      </c>
      <c r="I134" s="665"/>
      <c r="J134" s="665"/>
      <c r="K134" s="678">
        <v>0</v>
      </c>
      <c r="L134" s="665">
        <v>6</v>
      </c>
      <c r="M134" s="666">
        <v>3877.92</v>
      </c>
    </row>
    <row r="135" spans="1:13" ht="14.4" customHeight="1" x14ac:dyDescent="0.3">
      <c r="A135" s="661" t="s">
        <v>3149</v>
      </c>
      <c r="B135" s="662" t="s">
        <v>2882</v>
      </c>
      <c r="C135" s="662" t="s">
        <v>3435</v>
      </c>
      <c r="D135" s="662" t="s">
        <v>3436</v>
      </c>
      <c r="E135" s="662" t="s">
        <v>3437</v>
      </c>
      <c r="F135" s="665"/>
      <c r="G135" s="665"/>
      <c r="H135" s="678">
        <v>0</v>
      </c>
      <c r="I135" s="665">
        <v>8</v>
      </c>
      <c r="J135" s="665">
        <v>1503.36</v>
      </c>
      <c r="K135" s="678">
        <v>1</v>
      </c>
      <c r="L135" s="665">
        <v>8</v>
      </c>
      <c r="M135" s="666">
        <v>1503.36</v>
      </c>
    </row>
    <row r="136" spans="1:13" ht="14.4" customHeight="1" x14ac:dyDescent="0.3">
      <c r="A136" s="661" t="s">
        <v>3149</v>
      </c>
      <c r="B136" s="662" t="s">
        <v>2882</v>
      </c>
      <c r="C136" s="662" t="s">
        <v>4344</v>
      </c>
      <c r="D136" s="662" t="s">
        <v>4345</v>
      </c>
      <c r="E136" s="662" t="s">
        <v>3381</v>
      </c>
      <c r="F136" s="665">
        <v>5</v>
      </c>
      <c r="G136" s="665">
        <v>783.05000000000007</v>
      </c>
      <c r="H136" s="678">
        <v>1</v>
      </c>
      <c r="I136" s="665"/>
      <c r="J136" s="665"/>
      <c r="K136" s="678">
        <v>0</v>
      </c>
      <c r="L136" s="665">
        <v>5</v>
      </c>
      <c r="M136" s="666">
        <v>783.05000000000007</v>
      </c>
    </row>
    <row r="137" spans="1:13" ht="14.4" customHeight="1" x14ac:dyDescent="0.3">
      <c r="A137" s="661" t="s">
        <v>3149</v>
      </c>
      <c r="B137" s="662" t="s">
        <v>3060</v>
      </c>
      <c r="C137" s="662" t="s">
        <v>3890</v>
      </c>
      <c r="D137" s="662" t="s">
        <v>3061</v>
      </c>
      <c r="E137" s="662" t="s">
        <v>3891</v>
      </c>
      <c r="F137" s="665"/>
      <c r="G137" s="665"/>
      <c r="H137" s="678">
        <v>0</v>
      </c>
      <c r="I137" s="665">
        <v>6</v>
      </c>
      <c r="J137" s="665">
        <v>3222.7200000000003</v>
      </c>
      <c r="K137" s="678">
        <v>1</v>
      </c>
      <c r="L137" s="665">
        <v>6</v>
      </c>
      <c r="M137" s="666">
        <v>3222.7200000000003</v>
      </c>
    </row>
    <row r="138" spans="1:13" ht="14.4" customHeight="1" x14ac:dyDescent="0.3">
      <c r="A138" s="661" t="s">
        <v>3149</v>
      </c>
      <c r="B138" s="662" t="s">
        <v>3060</v>
      </c>
      <c r="C138" s="662" t="s">
        <v>3270</v>
      </c>
      <c r="D138" s="662" t="s">
        <v>3061</v>
      </c>
      <c r="E138" s="662" t="s">
        <v>3271</v>
      </c>
      <c r="F138" s="665"/>
      <c r="G138" s="665"/>
      <c r="H138" s="678">
        <v>0</v>
      </c>
      <c r="I138" s="665">
        <v>45</v>
      </c>
      <c r="J138" s="665">
        <v>38182.050000000003</v>
      </c>
      <c r="K138" s="678">
        <v>1</v>
      </c>
      <c r="L138" s="665">
        <v>45</v>
      </c>
      <c r="M138" s="666">
        <v>38182.050000000003</v>
      </c>
    </row>
    <row r="139" spans="1:13" ht="14.4" customHeight="1" x14ac:dyDescent="0.3">
      <c r="A139" s="661" t="s">
        <v>3149</v>
      </c>
      <c r="B139" s="662" t="s">
        <v>3060</v>
      </c>
      <c r="C139" s="662" t="s">
        <v>4317</v>
      </c>
      <c r="D139" s="662" t="s">
        <v>3061</v>
      </c>
      <c r="E139" s="662" t="s">
        <v>4318</v>
      </c>
      <c r="F139" s="665">
        <v>3</v>
      </c>
      <c r="G139" s="665">
        <v>0</v>
      </c>
      <c r="H139" s="678"/>
      <c r="I139" s="665"/>
      <c r="J139" s="665"/>
      <c r="K139" s="678"/>
      <c r="L139" s="665">
        <v>3</v>
      </c>
      <c r="M139" s="666">
        <v>0</v>
      </c>
    </row>
    <row r="140" spans="1:13" ht="14.4" customHeight="1" x14ac:dyDescent="0.3">
      <c r="A140" s="661" t="s">
        <v>3149</v>
      </c>
      <c r="B140" s="662" t="s">
        <v>3081</v>
      </c>
      <c r="C140" s="662" t="s">
        <v>2059</v>
      </c>
      <c r="D140" s="662" t="s">
        <v>2060</v>
      </c>
      <c r="E140" s="662" t="s">
        <v>2929</v>
      </c>
      <c r="F140" s="665"/>
      <c r="G140" s="665"/>
      <c r="H140" s="678">
        <v>0</v>
      </c>
      <c r="I140" s="665">
        <v>20</v>
      </c>
      <c r="J140" s="665">
        <v>1249.54</v>
      </c>
      <c r="K140" s="678">
        <v>1</v>
      </c>
      <c r="L140" s="665">
        <v>20</v>
      </c>
      <c r="M140" s="666">
        <v>1249.54</v>
      </c>
    </row>
    <row r="141" spans="1:13" ht="14.4" customHeight="1" x14ac:dyDescent="0.3">
      <c r="A141" s="661" t="s">
        <v>3149</v>
      </c>
      <c r="B141" s="662" t="s">
        <v>3081</v>
      </c>
      <c r="C141" s="662" t="s">
        <v>2116</v>
      </c>
      <c r="D141" s="662" t="s">
        <v>2117</v>
      </c>
      <c r="E141" s="662" t="s">
        <v>2948</v>
      </c>
      <c r="F141" s="665"/>
      <c r="G141" s="665"/>
      <c r="H141" s="678">
        <v>0</v>
      </c>
      <c r="I141" s="665">
        <v>3</v>
      </c>
      <c r="J141" s="665">
        <v>255.48</v>
      </c>
      <c r="K141" s="678">
        <v>1</v>
      </c>
      <c r="L141" s="665">
        <v>3</v>
      </c>
      <c r="M141" s="666">
        <v>255.48</v>
      </c>
    </row>
    <row r="142" spans="1:13" ht="14.4" customHeight="1" x14ac:dyDescent="0.3">
      <c r="A142" s="661" t="s">
        <v>3149</v>
      </c>
      <c r="B142" s="662" t="s">
        <v>3081</v>
      </c>
      <c r="C142" s="662" t="s">
        <v>3257</v>
      </c>
      <c r="D142" s="662" t="s">
        <v>1172</v>
      </c>
      <c r="E142" s="662" t="s">
        <v>2924</v>
      </c>
      <c r="F142" s="665">
        <v>12</v>
      </c>
      <c r="G142" s="665">
        <v>1084.92</v>
      </c>
      <c r="H142" s="678">
        <v>1</v>
      </c>
      <c r="I142" s="665"/>
      <c r="J142" s="665"/>
      <c r="K142" s="678">
        <v>0</v>
      </c>
      <c r="L142" s="665">
        <v>12</v>
      </c>
      <c r="M142" s="666">
        <v>1084.92</v>
      </c>
    </row>
    <row r="143" spans="1:13" ht="14.4" customHeight="1" x14ac:dyDescent="0.3">
      <c r="A143" s="661" t="s">
        <v>3149</v>
      </c>
      <c r="B143" s="662" t="s">
        <v>3081</v>
      </c>
      <c r="C143" s="662" t="s">
        <v>4306</v>
      </c>
      <c r="D143" s="662" t="s">
        <v>2060</v>
      </c>
      <c r="E143" s="662" t="s">
        <v>3240</v>
      </c>
      <c r="F143" s="665">
        <v>3</v>
      </c>
      <c r="G143" s="665">
        <v>0</v>
      </c>
      <c r="H143" s="678"/>
      <c r="I143" s="665"/>
      <c r="J143" s="665"/>
      <c r="K143" s="678"/>
      <c r="L143" s="665">
        <v>3</v>
      </c>
      <c r="M143" s="666">
        <v>0</v>
      </c>
    </row>
    <row r="144" spans="1:13" ht="14.4" customHeight="1" x14ac:dyDescent="0.3">
      <c r="A144" s="661" t="s">
        <v>3149</v>
      </c>
      <c r="B144" s="662" t="s">
        <v>4805</v>
      </c>
      <c r="C144" s="662" t="s">
        <v>4338</v>
      </c>
      <c r="D144" s="662" t="s">
        <v>4339</v>
      </c>
      <c r="E144" s="662" t="s">
        <v>2948</v>
      </c>
      <c r="F144" s="665"/>
      <c r="G144" s="665"/>
      <c r="H144" s="678">
        <v>0</v>
      </c>
      <c r="I144" s="665">
        <v>2</v>
      </c>
      <c r="J144" s="665">
        <v>170.32</v>
      </c>
      <c r="K144" s="678">
        <v>1</v>
      </c>
      <c r="L144" s="665">
        <v>2</v>
      </c>
      <c r="M144" s="666">
        <v>170.32</v>
      </c>
    </row>
    <row r="145" spans="1:13" ht="14.4" customHeight="1" x14ac:dyDescent="0.3">
      <c r="A145" s="661" t="s">
        <v>3149</v>
      </c>
      <c r="B145" s="662" t="s">
        <v>3082</v>
      </c>
      <c r="C145" s="662" t="s">
        <v>4315</v>
      </c>
      <c r="D145" s="662" t="s">
        <v>4316</v>
      </c>
      <c r="E145" s="662" t="s">
        <v>2929</v>
      </c>
      <c r="F145" s="665"/>
      <c r="G145" s="665"/>
      <c r="H145" s="678">
        <v>0</v>
      </c>
      <c r="I145" s="665">
        <v>3</v>
      </c>
      <c r="J145" s="665">
        <v>396</v>
      </c>
      <c r="K145" s="678">
        <v>1</v>
      </c>
      <c r="L145" s="665">
        <v>3</v>
      </c>
      <c r="M145" s="666">
        <v>396</v>
      </c>
    </row>
    <row r="146" spans="1:13" ht="14.4" customHeight="1" x14ac:dyDescent="0.3">
      <c r="A146" s="661" t="s">
        <v>3149</v>
      </c>
      <c r="B146" s="662" t="s">
        <v>2892</v>
      </c>
      <c r="C146" s="662" t="s">
        <v>3323</v>
      </c>
      <c r="D146" s="662" t="s">
        <v>2893</v>
      </c>
      <c r="E146" s="662" t="s">
        <v>3324</v>
      </c>
      <c r="F146" s="665"/>
      <c r="G146" s="665"/>
      <c r="H146" s="678">
        <v>0</v>
      </c>
      <c r="I146" s="665">
        <v>2</v>
      </c>
      <c r="J146" s="665">
        <v>267.88</v>
      </c>
      <c r="K146" s="678">
        <v>1</v>
      </c>
      <c r="L146" s="665">
        <v>2</v>
      </c>
      <c r="M146" s="666">
        <v>267.88</v>
      </c>
    </row>
    <row r="147" spans="1:13" ht="14.4" customHeight="1" x14ac:dyDescent="0.3">
      <c r="A147" s="661" t="s">
        <v>3150</v>
      </c>
      <c r="B147" s="662" t="s">
        <v>4798</v>
      </c>
      <c r="C147" s="662" t="s">
        <v>4417</v>
      </c>
      <c r="D147" s="662" t="s">
        <v>3351</v>
      </c>
      <c r="E147" s="662" t="s">
        <v>4418</v>
      </c>
      <c r="F147" s="665">
        <v>1</v>
      </c>
      <c r="G147" s="665">
        <v>115.26</v>
      </c>
      <c r="H147" s="678">
        <v>1</v>
      </c>
      <c r="I147" s="665"/>
      <c r="J147" s="665"/>
      <c r="K147" s="678">
        <v>0</v>
      </c>
      <c r="L147" s="665">
        <v>1</v>
      </c>
      <c r="M147" s="666">
        <v>115.26</v>
      </c>
    </row>
    <row r="148" spans="1:13" ht="14.4" customHeight="1" x14ac:dyDescent="0.3">
      <c r="A148" s="661" t="s">
        <v>3151</v>
      </c>
      <c r="B148" s="662" t="s">
        <v>2975</v>
      </c>
      <c r="C148" s="662" t="s">
        <v>3326</v>
      </c>
      <c r="D148" s="662" t="s">
        <v>3327</v>
      </c>
      <c r="E148" s="662" t="s">
        <v>4806</v>
      </c>
      <c r="F148" s="665"/>
      <c r="G148" s="665"/>
      <c r="H148" s="678">
        <v>0</v>
      </c>
      <c r="I148" s="665">
        <v>5</v>
      </c>
      <c r="J148" s="665">
        <v>378.65</v>
      </c>
      <c r="K148" s="678">
        <v>1</v>
      </c>
      <c r="L148" s="665">
        <v>5</v>
      </c>
      <c r="M148" s="666">
        <v>378.65</v>
      </c>
    </row>
    <row r="149" spans="1:13" ht="14.4" customHeight="1" x14ac:dyDescent="0.3">
      <c r="A149" s="661" t="s">
        <v>3151</v>
      </c>
      <c r="B149" s="662" t="s">
        <v>2975</v>
      </c>
      <c r="C149" s="662" t="s">
        <v>3329</v>
      </c>
      <c r="D149" s="662" t="s">
        <v>2190</v>
      </c>
      <c r="E149" s="662" t="s">
        <v>3330</v>
      </c>
      <c r="F149" s="665">
        <v>1</v>
      </c>
      <c r="G149" s="665">
        <v>154.36000000000001</v>
      </c>
      <c r="H149" s="678">
        <v>1</v>
      </c>
      <c r="I149" s="665"/>
      <c r="J149" s="665"/>
      <c r="K149" s="678">
        <v>0</v>
      </c>
      <c r="L149" s="665">
        <v>1</v>
      </c>
      <c r="M149" s="666">
        <v>154.36000000000001</v>
      </c>
    </row>
    <row r="150" spans="1:13" ht="14.4" customHeight="1" x14ac:dyDescent="0.3">
      <c r="A150" s="661" t="s">
        <v>3151</v>
      </c>
      <c r="B150" s="662" t="s">
        <v>2892</v>
      </c>
      <c r="C150" s="662" t="s">
        <v>3323</v>
      </c>
      <c r="D150" s="662" t="s">
        <v>2893</v>
      </c>
      <c r="E150" s="662" t="s">
        <v>3324</v>
      </c>
      <c r="F150" s="665"/>
      <c r="G150" s="665"/>
      <c r="H150" s="678">
        <v>0</v>
      </c>
      <c r="I150" s="665">
        <v>3</v>
      </c>
      <c r="J150" s="665">
        <v>401.82</v>
      </c>
      <c r="K150" s="678">
        <v>1</v>
      </c>
      <c r="L150" s="665">
        <v>3</v>
      </c>
      <c r="M150" s="666">
        <v>401.82</v>
      </c>
    </row>
    <row r="151" spans="1:13" ht="14.4" customHeight="1" x14ac:dyDescent="0.3">
      <c r="A151" s="661" t="s">
        <v>3152</v>
      </c>
      <c r="B151" s="662" t="s">
        <v>2950</v>
      </c>
      <c r="C151" s="662" t="s">
        <v>3692</v>
      </c>
      <c r="D151" s="662" t="s">
        <v>2951</v>
      </c>
      <c r="E151" s="662" t="s">
        <v>3693</v>
      </c>
      <c r="F151" s="665"/>
      <c r="G151" s="665"/>
      <c r="H151" s="678">
        <v>0</v>
      </c>
      <c r="I151" s="665">
        <v>2</v>
      </c>
      <c r="J151" s="665">
        <v>1086.72</v>
      </c>
      <c r="K151" s="678">
        <v>1</v>
      </c>
      <c r="L151" s="665">
        <v>2</v>
      </c>
      <c r="M151" s="666">
        <v>1086.72</v>
      </c>
    </row>
    <row r="152" spans="1:13" ht="14.4" customHeight="1" x14ac:dyDescent="0.3">
      <c r="A152" s="661" t="s">
        <v>3152</v>
      </c>
      <c r="B152" s="662" t="s">
        <v>3115</v>
      </c>
      <c r="C152" s="662" t="s">
        <v>3691</v>
      </c>
      <c r="D152" s="662" t="s">
        <v>2786</v>
      </c>
      <c r="E152" s="662" t="s">
        <v>3557</v>
      </c>
      <c r="F152" s="665"/>
      <c r="G152" s="665"/>
      <c r="H152" s="678">
        <v>0</v>
      </c>
      <c r="I152" s="665">
        <v>1</v>
      </c>
      <c r="J152" s="665">
        <v>207.45</v>
      </c>
      <c r="K152" s="678">
        <v>1</v>
      </c>
      <c r="L152" s="665">
        <v>1</v>
      </c>
      <c r="M152" s="666">
        <v>207.45</v>
      </c>
    </row>
    <row r="153" spans="1:13" ht="14.4" customHeight="1" x14ac:dyDescent="0.3">
      <c r="A153" s="661" t="s">
        <v>3153</v>
      </c>
      <c r="B153" s="662" t="s">
        <v>4802</v>
      </c>
      <c r="C153" s="662" t="s">
        <v>3367</v>
      </c>
      <c r="D153" s="662" t="s">
        <v>3368</v>
      </c>
      <c r="E153" s="662" t="s">
        <v>3369</v>
      </c>
      <c r="F153" s="665"/>
      <c r="G153" s="665"/>
      <c r="H153" s="678"/>
      <c r="I153" s="665">
        <v>2</v>
      </c>
      <c r="J153" s="665">
        <v>0</v>
      </c>
      <c r="K153" s="678"/>
      <c r="L153" s="665">
        <v>2</v>
      </c>
      <c r="M153" s="666">
        <v>0</v>
      </c>
    </row>
    <row r="154" spans="1:13" ht="14.4" customHeight="1" x14ac:dyDescent="0.3">
      <c r="A154" s="661" t="s">
        <v>3153</v>
      </c>
      <c r="B154" s="662" t="s">
        <v>2958</v>
      </c>
      <c r="C154" s="662" t="s">
        <v>2178</v>
      </c>
      <c r="D154" s="662" t="s">
        <v>2179</v>
      </c>
      <c r="E154" s="662" t="s">
        <v>2961</v>
      </c>
      <c r="F154" s="665"/>
      <c r="G154" s="665"/>
      <c r="H154" s="678">
        <v>0</v>
      </c>
      <c r="I154" s="665">
        <v>1</v>
      </c>
      <c r="J154" s="665">
        <v>59.27</v>
      </c>
      <c r="K154" s="678">
        <v>1</v>
      </c>
      <c r="L154" s="665">
        <v>1</v>
      </c>
      <c r="M154" s="666">
        <v>59.27</v>
      </c>
    </row>
    <row r="155" spans="1:13" ht="14.4" customHeight="1" x14ac:dyDescent="0.3">
      <c r="A155" s="661" t="s">
        <v>3154</v>
      </c>
      <c r="B155" s="662" t="s">
        <v>4807</v>
      </c>
      <c r="C155" s="662" t="s">
        <v>4414</v>
      </c>
      <c r="D155" s="662" t="s">
        <v>4415</v>
      </c>
      <c r="E155" s="662" t="s">
        <v>4416</v>
      </c>
      <c r="F155" s="665"/>
      <c r="G155" s="665"/>
      <c r="H155" s="678">
        <v>0</v>
      </c>
      <c r="I155" s="665">
        <v>2</v>
      </c>
      <c r="J155" s="665">
        <v>230.54</v>
      </c>
      <c r="K155" s="678">
        <v>1</v>
      </c>
      <c r="L155" s="665">
        <v>2</v>
      </c>
      <c r="M155" s="666">
        <v>230.54</v>
      </c>
    </row>
    <row r="156" spans="1:13" ht="14.4" customHeight="1" x14ac:dyDescent="0.3">
      <c r="A156" s="661" t="s">
        <v>3154</v>
      </c>
      <c r="B156" s="662" t="s">
        <v>2895</v>
      </c>
      <c r="C156" s="662" t="s">
        <v>4433</v>
      </c>
      <c r="D156" s="662" t="s">
        <v>4434</v>
      </c>
      <c r="E156" s="662" t="s">
        <v>4435</v>
      </c>
      <c r="F156" s="665"/>
      <c r="G156" s="665"/>
      <c r="H156" s="678">
        <v>0</v>
      </c>
      <c r="I156" s="665">
        <v>3</v>
      </c>
      <c r="J156" s="665">
        <v>2005.62</v>
      </c>
      <c r="K156" s="678">
        <v>1</v>
      </c>
      <c r="L156" s="665">
        <v>3</v>
      </c>
      <c r="M156" s="666">
        <v>2005.62</v>
      </c>
    </row>
    <row r="157" spans="1:13" ht="14.4" customHeight="1" x14ac:dyDescent="0.3">
      <c r="A157" s="661" t="s">
        <v>3154</v>
      </c>
      <c r="B157" s="662" t="s">
        <v>4796</v>
      </c>
      <c r="C157" s="662" t="s">
        <v>3910</v>
      </c>
      <c r="D157" s="662" t="s">
        <v>3908</v>
      </c>
      <c r="E157" s="662" t="s">
        <v>3911</v>
      </c>
      <c r="F157" s="665"/>
      <c r="G157" s="665"/>
      <c r="H157" s="678">
        <v>0</v>
      </c>
      <c r="I157" s="665">
        <v>2</v>
      </c>
      <c r="J157" s="665">
        <v>292.3</v>
      </c>
      <c r="K157" s="678">
        <v>1</v>
      </c>
      <c r="L157" s="665">
        <v>2</v>
      </c>
      <c r="M157" s="666">
        <v>292.3</v>
      </c>
    </row>
    <row r="158" spans="1:13" ht="14.4" customHeight="1" x14ac:dyDescent="0.3">
      <c r="A158" s="661" t="s">
        <v>3154</v>
      </c>
      <c r="B158" s="662" t="s">
        <v>3044</v>
      </c>
      <c r="C158" s="662" t="s">
        <v>1988</v>
      </c>
      <c r="D158" s="662" t="s">
        <v>801</v>
      </c>
      <c r="E158" s="662" t="s">
        <v>3045</v>
      </c>
      <c r="F158" s="665"/>
      <c r="G158" s="665"/>
      <c r="H158" s="678">
        <v>0</v>
      </c>
      <c r="I158" s="665">
        <v>3</v>
      </c>
      <c r="J158" s="665">
        <v>145.26</v>
      </c>
      <c r="K158" s="678">
        <v>1</v>
      </c>
      <c r="L158" s="665">
        <v>3</v>
      </c>
      <c r="M158" s="666">
        <v>145.26</v>
      </c>
    </row>
    <row r="159" spans="1:13" ht="14.4" customHeight="1" x14ac:dyDescent="0.3">
      <c r="A159" s="661" t="s">
        <v>3154</v>
      </c>
      <c r="B159" s="662" t="s">
        <v>4797</v>
      </c>
      <c r="C159" s="662" t="s">
        <v>3864</v>
      </c>
      <c r="D159" s="662" t="s">
        <v>3865</v>
      </c>
      <c r="E159" s="662" t="s">
        <v>3866</v>
      </c>
      <c r="F159" s="665"/>
      <c r="G159" s="665"/>
      <c r="H159" s="678">
        <v>0</v>
      </c>
      <c r="I159" s="665">
        <v>58</v>
      </c>
      <c r="J159" s="665">
        <v>43734.32</v>
      </c>
      <c r="K159" s="678">
        <v>1</v>
      </c>
      <c r="L159" s="665">
        <v>58</v>
      </c>
      <c r="M159" s="666">
        <v>43734.32</v>
      </c>
    </row>
    <row r="160" spans="1:13" ht="14.4" customHeight="1" x14ac:dyDescent="0.3">
      <c r="A160" s="661" t="s">
        <v>3154</v>
      </c>
      <c r="B160" s="662" t="s">
        <v>4797</v>
      </c>
      <c r="C160" s="662" t="s">
        <v>4041</v>
      </c>
      <c r="D160" s="662" t="s">
        <v>3865</v>
      </c>
      <c r="E160" s="662" t="s">
        <v>4042</v>
      </c>
      <c r="F160" s="665"/>
      <c r="G160" s="665"/>
      <c r="H160" s="678">
        <v>0</v>
      </c>
      <c r="I160" s="665">
        <v>116</v>
      </c>
      <c r="J160" s="665">
        <v>131202.96</v>
      </c>
      <c r="K160" s="678">
        <v>1</v>
      </c>
      <c r="L160" s="665">
        <v>116</v>
      </c>
      <c r="M160" s="666">
        <v>131202.96</v>
      </c>
    </row>
    <row r="161" spans="1:13" ht="14.4" customHeight="1" x14ac:dyDescent="0.3">
      <c r="A161" s="661" t="s">
        <v>3154</v>
      </c>
      <c r="B161" s="662" t="s">
        <v>4797</v>
      </c>
      <c r="C161" s="662" t="s">
        <v>3973</v>
      </c>
      <c r="D161" s="662" t="s">
        <v>3865</v>
      </c>
      <c r="E161" s="662" t="s">
        <v>3974</v>
      </c>
      <c r="F161" s="665"/>
      <c r="G161" s="665"/>
      <c r="H161" s="678">
        <v>0</v>
      </c>
      <c r="I161" s="665">
        <v>48</v>
      </c>
      <c r="J161" s="665">
        <v>72387.839999999997</v>
      </c>
      <c r="K161" s="678">
        <v>1</v>
      </c>
      <c r="L161" s="665">
        <v>48</v>
      </c>
      <c r="M161" s="666">
        <v>72387.839999999997</v>
      </c>
    </row>
    <row r="162" spans="1:13" ht="14.4" customHeight="1" x14ac:dyDescent="0.3">
      <c r="A162" s="661" t="s">
        <v>3154</v>
      </c>
      <c r="B162" s="662" t="s">
        <v>4797</v>
      </c>
      <c r="C162" s="662" t="s">
        <v>4367</v>
      </c>
      <c r="D162" s="662" t="s">
        <v>3976</v>
      </c>
      <c r="E162" s="662" t="s">
        <v>3974</v>
      </c>
      <c r="F162" s="665">
        <v>12</v>
      </c>
      <c r="G162" s="665">
        <v>15511.800000000001</v>
      </c>
      <c r="H162" s="678">
        <v>1</v>
      </c>
      <c r="I162" s="665"/>
      <c r="J162" s="665"/>
      <c r="K162" s="678">
        <v>0</v>
      </c>
      <c r="L162" s="665">
        <v>12</v>
      </c>
      <c r="M162" s="666">
        <v>15511.800000000001</v>
      </c>
    </row>
    <row r="163" spans="1:13" ht="14.4" customHeight="1" x14ac:dyDescent="0.3">
      <c r="A163" s="661" t="s">
        <v>3154</v>
      </c>
      <c r="B163" s="662" t="s">
        <v>4797</v>
      </c>
      <c r="C163" s="662" t="s">
        <v>3975</v>
      </c>
      <c r="D163" s="662" t="s">
        <v>3976</v>
      </c>
      <c r="E163" s="662" t="s">
        <v>3866</v>
      </c>
      <c r="F163" s="665">
        <v>24</v>
      </c>
      <c r="G163" s="665">
        <v>15511.68</v>
      </c>
      <c r="H163" s="678">
        <v>1</v>
      </c>
      <c r="I163" s="665"/>
      <c r="J163" s="665"/>
      <c r="K163" s="678">
        <v>0</v>
      </c>
      <c r="L163" s="665">
        <v>24</v>
      </c>
      <c r="M163" s="666">
        <v>15511.68</v>
      </c>
    </row>
    <row r="164" spans="1:13" ht="14.4" customHeight="1" x14ac:dyDescent="0.3">
      <c r="A164" s="661" t="s">
        <v>3154</v>
      </c>
      <c r="B164" s="662" t="s">
        <v>2882</v>
      </c>
      <c r="C164" s="662" t="s">
        <v>3730</v>
      </c>
      <c r="D164" s="662" t="s">
        <v>3731</v>
      </c>
      <c r="E164" s="662" t="s">
        <v>3732</v>
      </c>
      <c r="F164" s="665"/>
      <c r="G164" s="665"/>
      <c r="H164" s="678">
        <v>0</v>
      </c>
      <c r="I164" s="665">
        <v>2</v>
      </c>
      <c r="J164" s="665">
        <v>281.89999999999998</v>
      </c>
      <c r="K164" s="678">
        <v>1</v>
      </c>
      <c r="L164" s="665">
        <v>2</v>
      </c>
      <c r="M164" s="666">
        <v>281.89999999999998</v>
      </c>
    </row>
    <row r="165" spans="1:13" ht="14.4" customHeight="1" x14ac:dyDescent="0.3">
      <c r="A165" s="661" t="s">
        <v>3154</v>
      </c>
      <c r="B165" s="662" t="s">
        <v>2882</v>
      </c>
      <c r="C165" s="662" t="s">
        <v>4458</v>
      </c>
      <c r="D165" s="662" t="s">
        <v>4345</v>
      </c>
      <c r="E165" s="662" t="s">
        <v>3735</v>
      </c>
      <c r="F165" s="665">
        <v>3</v>
      </c>
      <c r="G165" s="665">
        <v>0</v>
      </c>
      <c r="H165" s="678"/>
      <c r="I165" s="665"/>
      <c r="J165" s="665"/>
      <c r="K165" s="678"/>
      <c r="L165" s="665">
        <v>3</v>
      </c>
      <c r="M165" s="666">
        <v>0</v>
      </c>
    </row>
    <row r="166" spans="1:13" ht="14.4" customHeight="1" x14ac:dyDescent="0.3">
      <c r="A166" s="661" t="s">
        <v>3154</v>
      </c>
      <c r="B166" s="662" t="s">
        <v>2882</v>
      </c>
      <c r="C166" s="662" t="s">
        <v>4273</v>
      </c>
      <c r="D166" s="662" t="s">
        <v>4274</v>
      </c>
      <c r="E166" s="662" t="s">
        <v>4275</v>
      </c>
      <c r="F166" s="665"/>
      <c r="G166" s="665"/>
      <c r="H166" s="678">
        <v>0</v>
      </c>
      <c r="I166" s="665">
        <v>2</v>
      </c>
      <c r="J166" s="665">
        <v>601.36</v>
      </c>
      <c r="K166" s="678">
        <v>1</v>
      </c>
      <c r="L166" s="665">
        <v>2</v>
      </c>
      <c r="M166" s="666">
        <v>601.36</v>
      </c>
    </row>
    <row r="167" spans="1:13" ht="14.4" customHeight="1" x14ac:dyDescent="0.3">
      <c r="A167" s="661" t="s">
        <v>3154</v>
      </c>
      <c r="B167" s="662" t="s">
        <v>4799</v>
      </c>
      <c r="C167" s="662" t="s">
        <v>3845</v>
      </c>
      <c r="D167" s="662" t="s">
        <v>3827</v>
      </c>
      <c r="E167" s="662" t="s">
        <v>3846</v>
      </c>
      <c r="F167" s="665">
        <v>1</v>
      </c>
      <c r="G167" s="665">
        <v>90.6</v>
      </c>
      <c r="H167" s="678">
        <v>1</v>
      </c>
      <c r="I167" s="665"/>
      <c r="J167" s="665"/>
      <c r="K167" s="678">
        <v>0</v>
      </c>
      <c r="L167" s="665">
        <v>1</v>
      </c>
      <c r="M167" s="666">
        <v>90.6</v>
      </c>
    </row>
    <row r="168" spans="1:13" ht="14.4" customHeight="1" x14ac:dyDescent="0.3">
      <c r="A168" s="661" t="s">
        <v>3154</v>
      </c>
      <c r="B168" s="662" t="s">
        <v>3057</v>
      </c>
      <c r="C168" s="662" t="s">
        <v>4114</v>
      </c>
      <c r="D168" s="662" t="s">
        <v>3058</v>
      </c>
      <c r="E168" s="662" t="s">
        <v>3608</v>
      </c>
      <c r="F168" s="665"/>
      <c r="G168" s="665"/>
      <c r="H168" s="678"/>
      <c r="I168" s="665">
        <v>3</v>
      </c>
      <c r="J168" s="665">
        <v>0</v>
      </c>
      <c r="K168" s="678"/>
      <c r="L168" s="665">
        <v>3</v>
      </c>
      <c r="M168" s="666">
        <v>0</v>
      </c>
    </row>
    <row r="169" spans="1:13" ht="14.4" customHeight="1" x14ac:dyDescent="0.3">
      <c r="A169" s="661" t="s">
        <v>3154</v>
      </c>
      <c r="B169" s="662" t="s">
        <v>3060</v>
      </c>
      <c r="C169" s="662" t="s">
        <v>4403</v>
      </c>
      <c r="D169" s="662" t="s">
        <v>4404</v>
      </c>
      <c r="E169" s="662" t="s">
        <v>3271</v>
      </c>
      <c r="F169" s="665">
        <v>4</v>
      </c>
      <c r="G169" s="665">
        <v>3393.96</v>
      </c>
      <c r="H169" s="678">
        <v>1</v>
      </c>
      <c r="I169" s="665"/>
      <c r="J169" s="665"/>
      <c r="K169" s="678">
        <v>0</v>
      </c>
      <c r="L169" s="665">
        <v>4</v>
      </c>
      <c r="M169" s="666">
        <v>3393.96</v>
      </c>
    </row>
    <row r="170" spans="1:13" ht="14.4" customHeight="1" x14ac:dyDescent="0.3">
      <c r="A170" s="661" t="s">
        <v>3154</v>
      </c>
      <c r="B170" s="662" t="s">
        <v>3060</v>
      </c>
      <c r="C170" s="662" t="s">
        <v>4068</v>
      </c>
      <c r="D170" s="662" t="s">
        <v>3061</v>
      </c>
      <c r="E170" s="662" t="s">
        <v>4069</v>
      </c>
      <c r="F170" s="665"/>
      <c r="G170" s="665"/>
      <c r="H170" s="678">
        <v>0</v>
      </c>
      <c r="I170" s="665">
        <v>2</v>
      </c>
      <c r="J170" s="665">
        <v>1131.8800000000001</v>
      </c>
      <c r="K170" s="678">
        <v>1</v>
      </c>
      <c r="L170" s="665">
        <v>2</v>
      </c>
      <c r="M170" s="666">
        <v>1131.8800000000001</v>
      </c>
    </row>
    <row r="171" spans="1:13" ht="14.4" customHeight="1" x14ac:dyDescent="0.3">
      <c r="A171" s="661" t="s">
        <v>3154</v>
      </c>
      <c r="B171" s="662" t="s">
        <v>3060</v>
      </c>
      <c r="C171" s="662" t="s">
        <v>2120</v>
      </c>
      <c r="D171" s="662" t="s">
        <v>3061</v>
      </c>
      <c r="E171" s="662" t="s">
        <v>3062</v>
      </c>
      <c r="F171" s="665"/>
      <c r="G171" s="665"/>
      <c r="H171" s="678">
        <v>0</v>
      </c>
      <c r="I171" s="665">
        <v>1</v>
      </c>
      <c r="J171" s="665">
        <v>107.42</v>
      </c>
      <c r="K171" s="678">
        <v>1</v>
      </c>
      <c r="L171" s="665">
        <v>1</v>
      </c>
      <c r="M171" s="666">
        <v>107.42</v>
      </c>
    </row>
    <row r="172" spans="1:13" ht="14.4" customHeight="1" x14ac:dyDescent="0.3">
      <c r="A172" s="661" t="s">
        <v>3154</v>
      </c>
      <c r="B172" s="662" t="s">
        <v>3060</v>
      </c>
      <c r="C172" s="662" t="s">
        <v>3890</v>
      </c>
      <c r="D172" s="662" t="s">
        <v>3061</v>
      </c>
      <c r="E172" s="662" t="s">
        <v>3891</v>
      </c>
      <c r="F172" s="665"/>
      <c r="G172" s="665"/>
      <c r="H172" s="678">
        <v>0</v>
      </c>
      <c r="I172" s="665">
        <v>16</v>
      </c>
      <c r="J172" s="665">
        <v>8593.92</v>
      </c>
      <c r="K172" s="678">
        <v>1</v>
      </c>
      <c r="L172" s="665">
        <v>16</v>
      </c>
      <c r="M172" s="666">
        <v>8593.92</v>
      </c>
    </row>
    <row r="173" spans="1:13" ht="14.4" customHeight="1" x14ac:dyDescent="0.3">
      <c r="A173" s="661" t="s">
        <v>3154</v>
      </c>
      <c r="B173" s="662" t="s">
        <v>3060</v>
      </c>
      <c r="C173" s="662" t="s">
        <v>3270</v>
      </c>
      <c r="D173" s="662" t="s">
        <v>3061</v>
      </c>
      <c r="E173" s="662" t="s">
        <v>3271</v>
      </c>
      <c r="F173" s="665"/>
      <c r="G173" s="665"/>
      <c r="H173" s="678">
        <v>0</v>
      </c>
      <c r="I173" s="665">
        <v>154</v>
      </c>
      <c r="J173" s="665">
        <v>130667.46000000002</v>
      </c>
      <c r="K173" s="678">
        <v>1</v>
      </c>
      <c r="L173" s="665">
        <v>154</v>
      </c>
      <c r="M173" s="666">
        <v>130667.46000000002</v>
      </c>
    </row>
    <row r="174" spans="1:13" ht="14.4" customHeight="1" x14ac:dyDescent="0.3">
      <c r="A174" s="661" t="s">
        <v>3154</v>
      </c>
      <c r="B174" s="662" t="s">
        <v>3072</v>
      </c>
      <c r="C174" s="662" t="s">
        <v>4360</v>
      </c>
      <c r="D174" s="662" t="s">
        <v>4361</v>
      </c>
      <c r="E174" s="662" t="s">
        <v>3074</v>
      </c>
      <c r="F174" s="665">
        <v>2</v>
      </c>
      <c r="G174" s="665">
        <v>9.4</v>
      </c>
      <c r="H174" s="678">
        <v>1</v>
      </c>
      <c r="I174" s="665"/>
      <c r="J174" s="665"/>
      <c r="K174" s="678">
        <v>0</v>
      </c>
      <c r="L174" s="665">
        <v>2</v>
      </c>
      <c r="M174" s="666">
        <v>9.4</v>
      </c>
    </row>
    <row r="175" spans="1:13" ht="14.4" customHeight="1" x14ac:dyDescent="0.3">
      <c r="A175" s="661" t="s">
        <v>3154</v>
      </c>
      <c r="B175" s="662" t="s">
        <v>3081</v>
      </c>
      <c r="C175" s="662" t="s">
        <v>2059</v>
      </c>
      <c r="D175" s="662" t="s">
        <v>2060</v>
      </c>
      <c r="E175" s="662" t="s">
        <v>2929</v>
      </c>
      <c r="F175" s="665"/>
      <c r="G175" s="665"/>
      <c r="H175" s="678">
        <v>0</v>
      </c>
      <c r="I175" s="665">
        <v>66</v>
      </c>
      <c r="J175" s="665">
        <v>3207.76</v>
      </c>
      <c r="K175" s="678">
        <v>1</v>
      </c>
      <c r="L175" s="665">
        <v>66</v>
      </c>
      <c r="M175" s="666">
        <v>3207.76</v>
      </c>
    </row>
    <row r="176" spans="1:13" ht="14.4" customHeight="1" x14ac:dyDescent="0.3">
      <c r="A176" s="661" t="s">
        <v>3154</v>
      </c>
      <c r="B176" s="662" t="s">
        <v>3081</v>
      </c>
      <c r="C176" s="662" t="s">
        <v>2116</v>
      </c>
      <c r="D176" s="662" t="s">
        <v>2117</v>
      </c>
      <c r="E176" s="662" t="s">
        <v>2948</v>
      </c>
      <c r="F176" s="665"/>
      <c r="G176" s="665"/>
      <c r="H176" s="678">
        <v>0</v>
      </c>
      <c r="I176" s="665">
        <v>12</v>
      </c>
      <c r="J176" s="665">
        <v>1162.44</v>
      </c>
      <c r="K176" s="678">
        <v>1</v>
      </c>
      <c r="L176" s="665">
        <v>12</v>
      </c>
      <c r="M176" s="666">
        <v>1162.44</v>
      </c>
    </row>
    <row r="177" spans="1:13" ht="14.4" customHeight="1" x14ac:dyDescent="0.3">
      <c r="A177" s="661" t="s">
        <v>3154</v>
      </c>
      <c r="B177" s="662" t="s">
        <v>3082</v>
      </c>
      <c r="C177" s="662" t="s">
        <v>4315</v>
      </c>
      <c r="D177" s="662" t="s">
        <v>4316</v>
      </c>
      <c r="E177" s="662" t="s">
        <v>2929</v>
      </c>
      <c r="F177" s="665"/>
      <c r="G177" s="665"/>
      <c r="H177" s="678">
        <v>0</v>
      </c>
      <c r="I177" s="665">
        <v>6</v>
      </c>
      <c r="J177" s="665">
        <v>651.48</v>
      </c>
      <c r="K177" s="678">
        <v>1</v>
      </c>
      <c r="L177" s="665">
        <v>6</v>
      </c>
      <c r="M177" s="666">
        <v>651.48</v>
      </c>
    </row>
    <row r="178" spans="1:13" ht="14.4" customHeight="1" x14ac:dyDescent="0.3">
      <c r="A178" s="661" t="s">
        <v>3154</v>
      </c>
      <c r="B178" s="662" t="s">
        <v>3090</v>
      </c>
      <c r="C178" s="662" t="s">
        <v>2726</v>
      </c>
      <c r="D178" s="662" t="s">
        <v>2727</v>
      </c>
      <c r="E178" s="662" t="s">
        <v>3113</v>
      </c>
      <c r="F178" s="665"/>
      <c r="G178" s="665"/>
      <c r="H178" s="678">
        <v>0</v>
      </c>
      <c r="I178" s="665">
        <v>1</v>
      </c>
      <c r="J178" s="665">
        <v>63.75</v>
      </c>
      <c r="K178" s="678">
        <v>1</v>
      </c>
      <c r="L178" s="665">
        <v>1</v>
      </c>
      <c r="M178" s="666">
        <v>63.75</v>
      </c>
    </row>
    <row r="179" spans="1:13" ht="14.4" customHeight="1" x14ac:dyDescent="0.3">
      <c r="A179" s="661" t="s">
        <v>3154</v>
      </c>
      <c r="B179" s="662" t="s">
        <v>3115</v>
      </c>
      <c r="C179" s="662" t="s">
        <v>2785</v>
      </c>
      <c r="D179" s="662" t="s">
        <v>2786</v>
      </c>
      <c r="E179" s="662" t="s">
        <v>3116</v>
      </c>
      <c r="F179" s="665"/>
      <c r="G179" s="665"/>
      <c r="H179" s="678">
        <v>0</v>
      </c>
      <c r="I179" s="665">
        <v>1</v>
      </c>
      <c r="J179" s="665">
        <v>138.31</v>
      </c>
      <c r="K179" s="678">
        <v>1</v>
      </c>
      <c r="L179" s="665">
        <v>1</v>
      </c>
      <c r="M179" s="666">
        <v>138.31</v>
      </c>
    </row>
    <row r="180" spans="1:13" ht="14.4" customHeight="1" x14ac:dyDescent="0.3">
      <c r="A180" s="661" t="s">
        <v>3154</v>
      </c>
      <c r="B180" s="662" t="s">
        <v>3115</v>
      </c>
      <c r="C180" s="662" t="s">
        <v>3691</v>
      </c>
      <c r="D180" s="662" t="s">
        <v>2786</v>
      </c>
      <c r="E180" s="662" t="s">
        <v>3557</v>
      </c>
      <c r="F180" s="665"/>
      <c r="G180" s="665"/>
      <c r="H180" s="678">
        <v>0</v>
      </c>
      <c r="I180" s="665">
        <v>3</v>
      </c>
      <c r="J180" s="665">
        <v>622.34999999999991</v>
      </c>
      <c r="K180" s="678">
        <v>1</v>
      </c>
      <c r="L180" s="665">
        <v>3</v>
      </c>
      <c r="M180" s="666">
        <v>622.34999999999991</v>
      </c>
    </row>
    <row r="181" spans="1:13" ht="14.4" customHeight="1" x14ac:dyDescent="0.3">
      <c r="A181" s="661" t="s">
        <v>3154</v>
      </c>
      <c r="B181" s="662" t="s">
        <v>4798</v>
      </c>
      <c r="C181" s="662" t="s">
        <v>4417</v>
      </c>
      <c r="D181" s="662" t="s">
        <v>3351</v>
      </c>
      <c r="E181" s="662" t="s">
        <v>4418</v>
      </c>
      <c r="F181" s="665">
        <v>1</v>
      </c>
      <c r="G181" s="665">
        <v>115.26</v>
      </c>
      <c r="H181" s="678">
        <v>1</v>
      </c>
      <c r="I181" s="665"/>
      <c r="J181" s="665"/>
      <c r="K181" s="678">
        <v>0</v>
      </c>
      <c r="L181" s="665">
        <v>1</v>
      </c>
      <c r="M181" s="666">
        <v>115.26</v>
      </c>
    </row>
    <row r="182" spans="1:13" ht="14.4" customHeight="1" x14ac:dyDescent="0.3">
      <c r="A182" s="661" t="s">
        <v>3154</v>
      </c>
      <c r="B182" s="662" t="s">
        <v>4808</v>
      </c>
      <c r="C182" s="662" t="s">
        <v>4424</v>
      </c>
      <c r="D182" s="662" t="s">
        <v>4425</v>
      </c>
      <c r="E182" s="662" t="s">
        <v>3391</v>
      </c>
      <c r="F182" s="665"/>
      <c r="G182" s="665"/>
      <c r="H182" s="678">
        <v>0</v>
      </c>
      <c r="I182" s="665">
        <v>1</v>
      </c>
      <c r="J182" s="665">
        <v>207.45</v>
      </c>
      <c r="K182" s="678">
        <v>1</v>
      </c>
      <c r="L182" s="665">
        <v>1</v>
      </c>
      <c r="M182" s="666">
        <v>207.45</v>
      </c>
    </row>
    <row r="183" spans="1:13" ht="14.4" customHeight="1" x14ac:dyDescent="0.3">
      <c r="A183" s="661" t="s">
        <v>3154</v>
      </c>
      <c r="B183" s="662" t="s">
        <v>4809</v>
      </c>
      <c r="C183" s="662" t="s">
        <v>4368</v>
      </c>
      <c r="D183" s="662" t="s">
        <v>4369</v>
      </c>
      <c r="E183" s="662" t="s">
        <v>4370</v>
      </c>
      <c r="F183" s="665"/>
      <c r="G183" s="665"/>
      <c r="H183" s="678">
        <v>0</v>
      </c>
      <c r="I183" s="665">
        <v>4</v>
      </c>
      <c r="J183" s="665">
        <v>829.8</v>
      </c>
      <c r="K183" s="678">
        <v>1</v>
      </c>
      <c r="L183" s="665">
        <v>4</v>
      </c>
      <c r="M183" s="666">
        <v>829.8</v>
      </c>
    </row>
    <row r="184" spans="1:13" ht="14.4" customHeight="1" x14ac:dyDescent="0.3">
      <c r="A184" s="661" t="s">
        <v>3155</v>
      </c>
      <c r="B184" s="662" t="s">
        <v>4795</v>
      </c>
      <c r="C184" s="662" t="s">
        <v>3203</v>
      </c>
      <c r="D184" s="662" t="s">
        <v>3204</v>
      </c>
      <c r="E184" s="662" t="s">
        <v>3205</v>
      </c>
      <c r="F184" s="665"/>
      <c r="G184" s="665"/>
      <c r="H184" s="678">
        <v>0</v>
      </c>
      <c r="I184" s="665">
        <v>2</v>
      </c>
      <c r="J184" s="665">
        <v>282.18</v>
      </c>
      <c r="K184" s="678">
        <v>1</v>
      </c>
      <c r="L184" s="665">
        <v>2</v>
      </c>
      <c r="M184" s="666">
        <v>282.18</v>
      </c>
    </row>
    <row r="185" spans="1:13" ht="14.4" customHeight="1" x14ac:dyDescent="0.3">
      <c r="A185" s="661" t="s">
        <v>3156</v>
      </c>
      <c r="B185" s="662" t="s">
        <v>2906</v>
      </c>
      <c r="C185" s="662" t="s">
        <v>3839</v>
      </c>
      <c r="D185" s="662" t="s">
        <v>1999</v>
      </c>
      <c r="E185" s="662" t="s">
        <v>3840</v>
      </c>
      <c r="F185" s="665"/>
      <c r="G185" s="665"/>
      <c r="H185" s="678">
        <v>0</v>
      </c>
      <c r="I185" s="665">
        <v>1</v>
      </c>
      <c r="J185" s="665">
        <v>147.26</v>
      </c>
      <c r="K185" s="678">
        <v>1</v>
      </c>
      <c r="L185" s="665">
        <v>1</v>
      </c>
      <c r="M185" s="666">
        <v>147.26</v>
      </c>
    </row>
    <row r="186" spans="1:13" ht="14.4" customHeight="1" x14ac:dyDescent="0.3">
      <c r="A186" s="661" t="s">
        <v>3156</v>
      </c>
      <c r="B186" s="662" t="s">
        <v>2906</v>
      </c>
      <c r="C186" s="662" t="s">
        <v>3841</v>
      </c>
      <c r="D186" s="662" t="s">
        <v>1999</v>
      </c>
      <c r="E186" s="662" t="s">
        <v>3842</v>
      </c>
      <c r="F186" s="665"/>
      <c r="G186" s="665"/>
      <c r="H186" s="678"/>
      <c r="I186" s="665">
        <v>1</v>
      </c>
      <c r="J186" s="665">
        <v>0</v>
      </c>
      <c r="K186" s="678"/>
      <c r="L186" s="665">
        <v>1</v>
      </c>
      <c r="M186" s="666">
        <v>0</v>
      </c>
    </row>
    <row r="187" spans="1:13" ht="14.4" customHeight="1" x14ac:dyDescent="0.3">
      <c r="A187" s="661" t="s">
        <v>3156</v>
      </c>
      <c r="B187" s="662" t="s">
        <v>4795</v>
      </c>
      <c r="C187" s="662" t="s">
        <v>3203</v>
      </c>
      <c r="D187" s="662" t="s">
        <v>3204</v>
      </c>
      <c r="E187" s="662" t="s">
        <v>3205</v>
      </c>
      <c r="F187" s="665"/>
      <c r="G187" s="665"/>
      <c r="H187" s="678">
        <v>0</v>
      </c>
      <c r="I187" s="665">
        <v>1</v>
      </c>
      <c r="J187" s="665">
        <v>141.09</v>
      </c>
      <c r="K187" s="678">
        <v>1</v>
      </c>
      <c r="L187" s="665">
        <v>1</v>
      </c>
      <c r="M187" s="666">
        <v>141.09</v>
      </c>
    </row>
    <row r="188" spans="1:13" ht="14.4" customHeight="1" x14ac:dyDescent="0.3">
      <c r="A188" s="661" t="s">
        <v>3156</v>
      </c>
      <c r="B188" s="662" t="s">
        <v>4799</v>
      </c>
      <c r="C188" s="662" t="s">
        <v>3845</v>
      </c>
      <c r="D188" s="662" t="s">
        <v>3827</v>
      </c>
      <c r="E188" s="662" t="s">
        <v>3846</v>
      </c>
      <c r="F188" s="665">
        <v>2</v>
      </c>
      <c r="G188" s="665">
        <v>181.2</v>
      </c>
      <c r="H188" s="678">
        <v>1</v>
      </c>
      <c r="I188" s="665"/>
      <c r="J188" s="665"/>
      <c r="K188" s="678">
        <v>0</v>
      </c>
      <c r="L188" s="665">
        <v>2</v>
      </c>
      <c r="M188" s="666">
        <v>181.2</v>
      </c>
    </row>
    <row r="189" spans="1:13" ht="14.4" customHeight="1" x14ac:dyDescent="0.3">
      <c r="A189" s="661" t="s">
        <v>3157</v>
      </c>
      <c r="B189" s="662" t="s">
        <v>4810</v>
      </c>
      <c r="C189" s="662" t="s">
        <v>3389</v>
      </c>
      <c r="D189" s="662" t="s">
        <v>3390</v>
      </c>
      <c r="E189" s="662" t="s">
        <v>3391</v>
      </c>
      <c r="F189" s="665"/>
      <c r="G189" s="665"/>
      <c r="H189" s="678"/>
      <c r="I189" s="665">
        <v>1</v>
      </c>
      <c r="J189" s="665">
        <v>0</v>
      </c>
      <c r="K189" s="678"/>
      <c r="L189" s="665">
        <v>1</v>
      </c>
      <c r="M189" s="666">
        <v>0</v>
      </c>
    </row>
    <row r="190" spans="1:13" ht="14.4" customHeight="1" x14ac:dyDescent="0.3">
      <c r="A190" s="661" t="s">
        <v>3158</v>
      </c>
      <c r="B190" s="662" t="s">
        <v>2958</v>
      </c>
      <c r="C190" s="662" t="s">
        <v>3836</v>
      </c>
      <c r="D190" s="662" t="s">
        <v>2959</v>
      </c>
      <c r="E190" s="662" t="s">
        <v>3837</v>
      </c>
      <c r="F190" s="665"/>
      <c r="G190" s="665"/>
      <c r="H190" s="678"/>
      <c r="I190" s="665">
        <v>1</v>
      </c>
      <c r="J190" s="665">
        <v>0</v>
      </c>
      <c r="K190" s="678"/>
      <c r="L190" s="665">
        <v>1</v>
      </c>
      <c r="M190" s="666">
        <v>0</v>
      </c>
    </row>
    <row r="191" spans="1:13" ht="14.4" customHeight="1" x14ac:dyDescent="0.3">
      <c r="A191" s="661" t="s">
        <v>3158</v>
      </c>
      <c r="B191" s="662" t="s">
        <v>3044</v>
      </c>
      <c r="C191" s="662" t="s">
        <v>1988</v>
      </c>
      <c r="D191" s="662" t="s">
        <v>801</v>
      </c>
      <c r="E191" s="662" t="s">
        <v>3045</v>
      </c>
      <c r="F191" s="665"/>
      <c r="G191" s="665"/>
      <c r="H191" s="678">
        <v>0</v>
      </c>
      <c r="I191" s="665">
        <v>1</v>
      </c>
      <c r="J191" s="665">
        <v>48.42</v>
      </c>
      <c r="K191" s="678">
        <v>1</v>
      </c>
      <c r="L191" s="665">
        <v>1</v>
      </c>
      <c r="M191" s="666">
        <v>48.42</v>
      </c>
    </row>
    <row r="192" spans="1:13" ht="14.4" customHeight="1" x14ac:dyDescent="0.3">
      <c r="A192" s="661" t="s">
        <v>3159</v>
      </c>
      <c r="B192" s="662" t="s">
        <v>2943</v>
      </c>
      <c r="C192" s="662" t="s">
        <v>4769</v>
      </c>
      <c r="D192" s="662" t="s">
        <v>4127</v>
      </c>
      <c r="E192" s="662" t="s">
        <v>4770</v>
      </c>
      <c r="F192" s="665"/>
      <c r="G192" s="665"/>
      <c r="H192" s="678">
        <v>0</v>
      </c>
      <c r="I192" s="665">
        <v>1</v>
      </c>
      <c r="J192" s="665">
        <v>140.18</v>
      </c>
      <c r="K192" s="678">
        <v>1</v>
      </c>
      <c r="L192" s="665">
        <v>1</v>
      </c>
      <c r="M192" s="666">
        <v>140.18</v>
      </c>
    </row>
    <row r="193" spans="1:13" ht="14.4" customHeight="1" x14ac:dyDescent="0.3">
      <c r="A193" s="661" t="s">
        <v>3159</v>
      </c>
      <c r="B193" s="662" t="s">
        <v>2943</v>
      </c>
      <c r="C193" s="662" t="s">
        <v>4126</v>
      </c>
      <c r="D193" s="662" t="s">
        <v>4127</v>
      </c>
      <c r="E193" s="662" t="s">
        <v>4128</v>
      </c>
      <c r="F193" s="665"/>
      <c r="G193" s="665"/>
      <c r="H193" s="678"/>
      <c r="I193" s="665">
        <v>1</v>
      </c>
      <c r="J193" s="665">
        <v>0</v>
      </c>
      <c r="K193" s="678"/>
      <c r="L193" s="665">
        <v>1</v>
      </c>
      <c r="M193" s="666">
        <v>0</v>
      </c>
    </row>
    <row r="194" spans="1:13" ht="14.4" customHeight="1" x14ac:dyDescent="0.3">
      <c r="A194" s="661" t="s">
        <v>3160</v>
      </c>
      <c r="B194" s="662" t="s">
        <v>2958</v>
      </c>
      <c r="C194" s="662" t="s">
        <v>3836</v>
      </c>
      <c r="D194" s="662" t="s">
        <v>2959</v>
      </c>
      <c r="E194" s="662" t="s">
        <v>3837</v>
      </c>
      <c r="F194" s="665"/>
      <c r="G194" s="665"/>
      <c r="H194" s="678"/>
      <c r="I194" s="665">
        <v>1</v>
      </c>
      <c r="J194" s="665">
        <v>0</v>
      </c>
      <c r="K194" s="678"/>
      <c r="L194" s="665">
        <v>1</v>
      </c>
      <c r="M194" s="666">
        <v>0</v>
      </c>
    </row>
    <row r="195" spans="1:13" ht="14.4" customHeight="1" x14ac:dyDescent="0.3">
      <c r="A195" s="661" t="s">
        <v>3161</v>
      </c>
      <c r="B195" s="662" t="s">
        <v>2958</v>
      </c>
      <c r="C195" s="662" t="s">
        <v>3404</v>
      </c>
      <c r="D195" s="662" t="s">
        <v>2176</v>
      </c>
      <c r="E195" s="662" t="s">
        <v>3405</v>
      </c>
      <c r="F195" s="665"/>
      <c r="G195" s="665"/>
      <c r="H195" s="678">
        <v>0</v>
      </c>
      <c r="I195" s="665">
        <v>1</v>
      </c>
      <c r="J195" s="665">
        <v>46.07</v>
      </c>
      <c r="K195" s="678">
        <v>1</v>
      </c>
      <c r="L195" s="665">
        <v>1</v>
      </c>
      <c r="M195" s="666">
        <v>46.07</v>
      </c>
    </row>
    <row r="196" spans="1:13" ht="14.4" customHeight="1" x14ac:dyDescent="0.3">
      <c r="A196" s="661" t="s">
        <v>3161</v>
      </c>
      <c r="B196" s="662" t="s">
        <v>2958</v>
      </c>
      <c r="C196" s="662" t="s">
        <v>3397</v>
      </c>
      <c r="D196" s="662" t="s">
        <v>2176</v>
      </c>
      <c r="E196" s="662" t="s">
        <v>4811</v>
      </c>
      <c r="F196" s="665">
        <v>1</v>
      </c>
      <c r="G196" s="665">
        <v>0</v>
      </c>
      <c r="H196" s="678"/>
      <c r="I196" s="665"/>
      <c r="J196" s="665"/>
      <c r="K196" s="678"/>
      <c r="L196" s="665">
        <v>1</v>
      </c>
      <c r="M196" s="666">
        <v>0</v>
      </c>
    </row>
    <row r="197" spans="1:13" ht="14.4" customHeight="1" x14ac:dyDescent="0.3">
      <c r="A197" s="661" t="s">
        <v>3161</v>
      </c>
      <c r="B197" s="662" t="s">
        <v>3084</v>
      </c>
      <c r="C197" s="662" t="s">
        <v>3407</v>
      </c>
      <c r="D197" s="662" t="s">
        <v>3408</v>
      </c>
      <c r="E197" s="662" t="s">
        <v>3409</v>
      </c>
      <c r="F197" s="665"/>
      <c r="G197" s="665"/>
      <c r="H197" s="678">
        <v>0</v>
      </c>
      <c r="I197" s="665">
        <v>1</v>
      </c>
      <c r="J197" s="665">
        <v>177.82</v>
      </c>
      <c r="K197" s="678">
        <v>1</v>
      </c>
      <c r="L197" s="665">
        <v>1</v>
      </c>
      <c r="M197" s="666">
        <v>177.82</v>
      </c>
    </row>
    <row r="198" spans="1:13" ht="14.4" customHeight="1" x14ac:dyDescent="0.3">
      <c r="A198" s="661" t="s">
        <v>3161</v>
      </c>
      <c r="B198" s="662" t="s">
        <v>2990</v>
      </c>
      <c r="C198" s="662" t="s">
        <v>2427</v>
      </c>
      <c r="D198" s="662" t="s">
        <v>2991</v>
      </c>
      <c r="E198" s="662" t="s">
        <v>2992</v>
      </c>
      <c r="F198" s="665"/>
      <c r="G198" s="665"/>
      <c r="H198" s="678">
        <v>0</v>
      </c>
      <c r="I198" s="665">
        <v>20</v>
      </c>
      <c r="J198" s="665">
        <v>1315</v>
      </c>
      <c r="K198" s="678">
        <v>1</v>
      </c>
      <c r="L198" s="665">
        <v>20</v>
      </c>
      <c r="M198" s="666">
        <v>1315</v>
      </c>
    </row>
    <row r="199" spans="1:13" ht="14.4" customHeight="1" x14ac:dyDescent="0.3">
      <c r="A199" s="661" t="s">
        <v>3162</v>
      </c>
      <c r="B199" s="662" t="s">
        <v>4795</v>
      </c>
      <c r="C199" s="662" t="s">
        <v>3203</v>
      </c>
      <c r="D199" s="662" t="s">
        <v>3204</v>
      </c>
      <c r="E199" s="662" t="s">
        <v>3205</v>
      </c>
      <c r="F199" s="665"/>
      <c r="G199" s="665"/>
      <c r="H199" s="678">
        <v>0</v>
      </c>
      <c r="I199" s="665">
        <v>1</v>
      </c>
      <c r="J199" s="665">
        <v>141.09</v>
      </c>
      <c r="K199" s="678">
        <v>1</v>
      </c>
      <c r="L199" s="665">
        <v>1</v>
      </c>
      <c r="M199" s="666">
        <v>141.09</v>
      </c>
    </row>
    <row r="200" spans="1:13" ht="14.4" customHeight="1" x14ac:dyDescent="0.3">
      <c r="A200" s="661" t="s">
        <v>3163</v>
      </c>
      <c r="B200" s="662" t="s">
        <v>3044</v>
      </c>
      <c r="C200" s="662" t="s">
        <v>1988</v>
      </c>
      <c r="D200" s="662" t="s">
        <v>801</v>
      </c>
      <c r="E200" s="662" t="s">
        <v>3045</v>
      </c>
      <c r="F200" s="665"/>
      <c r="G200" s="665"/>
      <c r="H200" s="678">
        <v>0</v>
      </c>
      <c r="I200" s="665">
        <v>2</v>
      </c>
      <c r="J200" s="665">
        <v>73.08</v>
      </c>
      <c r="K200" s="678">
        <v>1</v>
      </c>
      <c r="L200" s="665">
        <v>2</v>
      </c>
      <c r="M200" s="666">
        <v>73.08</v>
      </c>
    </row>
    <row r="201" spans="1:13" ht="14.4" customHeight="1" x14ac:dyDescent="0.3">
      <c r="A201" s="661" t="s">
        <v>3163</v>
      </c>
      <c r="B201" s="662" t="s">
        <v>3044</v>
      </c>
      <c r="C201" s="662" t="s">
        <v>3477</v>
      </c>
      <c r="D201" s="662" t="s">
        <v>801</v>
      </c>
      <c r="E201" s="662" t="s">
        <v>3478</v>
      </c>
      <c r="F201" s="665"/>
      <c r="G201" s="665"/>
      <c r="H201" s="678"/>
      <c r="I201" s="665">
        <v>1</v>
      </c>
      <c r="J201" s="665">
        <v>0</v>
      </c>
      <c r="K201" s="678"/>
      <c r="L201" s="665">
        <v>1</v>
      </c>
      <c r="M201" s="666">
        <v>0</v>
      </c>
    </row>
    <row r="202" spans="1:13" ht="14.4" customHeight="1" x14ac:dyDescent="0.3">
      <c r="A202" s="661" t="s">
        <v>3163</v>
      </c>
      <c r="B202" s="662" t="s">
        <v>4797</v>
      </c>
      <c r="C202" s="662" t="s">
        <v>3864</v>
      </c>
      <c r="D202" s="662" t="s">
        <v>3865</v>
      </c>
      <c r="E202" s="662" t="s">
        <v>3866</v>
      </c>
      <c r="F202" s="665"/>
      <c r="G202" s="665"/>
      <c r="H202" s="678">
        <v>0</v>
      </c>
      <c r="I202" s="665">
        <v>39</v>
      </c>
      <c r="J202" s="665">
        <v>29407.559999999998</v>
      </c>
      <c r="K202" s="678">
        <v>1</v>
      </c>
      <c r="L202" s="665">
        <v>39</v>
      </c>
      <c r="M202" s="666">
        <v>29407.559999999998</v>
      </c>
    </row>
    <row r="203" spans="1:13" ht="14.4" customHeight="1" x14ac:dyDescent="0.3">
      <c r="A203" s="661" t="s">
        <v>3163</v>
      </c>
      <c r="B203" s="662" t="s">
        <v>4797</v>
      </c>
      <c r="C203" s="662" t="s">
        <v>4041</v>
      </c>
      <c r="D203" s="662" t="s">
        <v>3865</v>
      </c>
      <c r="E203" s="662" t="s">
        <v>4042</v>
      </c>
      <c r="F203" s="665"/>
      <c r="G203" s="665"/>
      <c r="H203" s="678">
        <v>0</v>
      </c>
      <c r="I203" s="665">
        <v>73</v>
      </c>
      <c r="J203" s="665">
        <v>82567.37999999999</v>
      </c>
      <c r="K203" s="678">
        <v>1</v>
      </c>
      <c r="L203" s="665">
        <v>73</v>
      </c>
      <c r="M203" s="666">
        <v>82567.37999999999</v>
      </c>
    </row>
    <row r="204" spans="1:13" ht="14.4" customHeight="1" x14ac:dyDescent="0.3">
      <c r="A204" s="661" t="s">
        <v>3163</v>
      </c>
      <c r="B204" s="662" t="s">
        <v>4797</v>
      </c>
      <c r="C204" s="662" t="s">
        <v>3973</v>
      </c>
      <c r="D204" s="662" t="s">
        <v>3865</v>
      </c>
      <c r="E204" s="662" t="s">
        <v>3974</v>
      </c>
      <c r="F204" s="665"/>
      <c r="G204" s="665"/>
      <c r="H204" s="678">
        <v>0</v>
      </c>
      <c r="I204" s="665">
        <v>30</v>
      </c>
      <c r="J204" s="665">
        <v>45242.399999999994</v>
      </c>
      <c r="K204" s="678">
        <v>1</v>
      </c>
      <c r="L204" s="665">
        <v>30</v>
      </c>
      <c r="M204" s="666">
        <v>45242.399999999994</v>
      </c>
    </row>
    <row r="205" spans="1:13" ht="14.4" customHeight="1" x14ac:dyDescent="0.3">
      <c r="A205" s="661" t="s">
        <v>3163</v>
      </c>
      <c r="B205" s="662" t="s">
        <v>4797</v>
      </c>
      <c r="C205" s="662" t="s">
        <v>3975</v>
      </c>
      <c r="D205" s="662" t="s">
        <v>3976</v>
      </c>
      <c r="E205" s="662" t="s">
        <v>3866</v>
      </c>
      <c r="F205" s="665">
        <v>35</v>
      </c>
      <c r="G205" s="665">
        <v>22621.200000000001</v>
      </c>
      <c r="H205" s="678">
        <v>1</v>
      </c>
      <c r="I205" s="665"/>
      <c r="J205" s="665"/>
      <c r="K205" s="678">
        <v>0</v>
      </c>
      <c r="L205" s="665">
        <v>35</v>
      </c>
      <c r="M205" s="666">
        <v>22621.200000000001</v>
      </c>
    </row>
    <row r="206" spans="1:13" ht="14.4" customHeight="1" x14ac:dyDescent="0.3">
      <c r="A206" s="661" t="s">
        <v>3163</v>
      </c>
      <c r="B206" s="662" t="s">
        <v>2882</v>
      </c>
      <c r="C206" s="662" t="s">
        <v>4534</v>
      </c>
      <c r="D206" s="662" t="s">
        <v>4535</v>
      </c>
      <c r="E206" s="662" t="s">
        <v>3938</v>
      </c>
      <c r="F206" s="665">
        <v>2</v>
      </c>
      <c r="G206" s="665">
        <v>375.84</v>
      </c>
      <c r="H206" s="678">
        <v>1</v>
      </c>
      <c r="I206" s="665"/>
      <c r="J206" s="665"/>
      <c r="K206" s="678">
        <v>0</v>
      </c>
      <c r="L206" s="665">
        <v>2</v>
      </c>
      <c r="M206" s="666">
        <v>375.84</v>
      </c>
    </row>
    <row r="207" spans="1:13" ht="14.4" customHeight="1" x14ac:dyDescent="0.3">
      <c r="A207" s="661" t="s">
        <v>3163</v>
      </c>
      <c r="B207" s="662" t="s">
        <v>2882</v>
      </c>
      <c r="C207" s="662" t="s">
        <v>3730</v>
      </c>
      <c r="D207" s="662" t="s">
        <v>3731</v>
      </c>
      <c r="E207" s="662" t="s">
        <v>3732</v>
      </c>
      <c r="F207" s="665"/>
      <c r="G207" s="665"/>
      <c r="H207" s="678">
        <v>0</v>
      </c>
      <c r="I207" s="665">
        <v>22</v>
      </c>
      <c r="J207" s="665">
        <v>3100.8999999999996</v>
      </c>
      <c r="K207" s="678">
        <v>1</v>
      </c>
      <c r="L207" s="665">
        <v>22</v>
      </c>
      <c r="M207" s="666">
        <v>3100.8999999999996</v>
      </c>
    </row>
    <row r="208" spans="1:13" ht="14.4" customHeight="1" x14ac:dyDescent="0.3">
      <c r="A208" s="661" t="s">
        <v>3163</v>
      </c>
      <c r="B208" s="662" t="s">
        <v>2882</v>
      </c>
      <c r="C208" s="662" t="s">
        <v>3435</v>
      </c>
      <c r="D208" s="662" t="s">
        <v>3436</v>
      </c>
      <c r="E208" s="662" t="s">
        <v>3437</v>
      </c>
      <c r="F208" s="665"/>
      <c r="G208" s="665"/>
      <c r="H208" s="678">
        <v>0</v>
      </c>
      <c r="I208" s="665">
        <v>13</v>
      </c>
      <c r="J208" s="665">
        <v>2442.96</v>
      </c>
      <c r="K208" s="678">
        <v>1</v>
      </c>
      <c r="L208" s="665">
        <v>13</v>
      </c>
      <c r="M208" s="666">
        <v>2442.96</v>
      </c>
    </row>
    <row r="209" spans="1:13" ht="14.4" customHeight="1" x14ac:dyDescent="0.3">
      <c r="A209" s="661" t="s">
        <v>3163</v>
      </c>
      <c r="B209" s="662" t="s">
        <v>2882</v>
      </c>
      <c r="C209" s="662" t="s">
        <v>4458</v>
      </c>
      <c r="D209" s="662" t="s">
        <v>4345</v>
      </c>
      <c r="E209" s="662" t="s">
        <v>3735</v>
      </c>
      <c r="F209" s="665">
        <v>16</v>
      </c>
      <c r="G209" s="665">
        <v>0</v>
      </c>
      <c r="H209" s="678"/>
      <c r="I209" s="665"/>
      <c r="J209" s="665"/>
      <c r="K209" s="678"/>
      <c r="L209" s="665">
        <v>16</v>
      </c>
      <c r="M209" s="666">
        <v>0</v>
      </c>
    </row>
    <row r="210" spans="1:13" ht="14.4" customHeight="1" x14ac:dyDescent="0.3">
      <c r="A210" s="661" t="s">
        <v>3163</v>
      </c>
      <c r="B210" s="662" t="s">
        <v>2882</v>
      </c>
      <c r="C210" s="662" t="s">
        <v>4344</v>
      </c>
      <c r="D210" s="662" t="s">
        <v>4345</v>
      </c>
      <c r="E210" s="662" t="s">
        <v>3381</v>
      </c>
      <c r="F210" s="665">
        <v>12</v>
      </c>
      <c r="G210" s="665">
        <v>1879.3200000000002</v>
      </c>
      <c r="H210" s="678">
        <v>1</v>
      </c>
      <c r="I210" s="665"/>
      <c r="J210" s="665"/>
      <c r="K210" s="678">
        <v>0</v>
      </c>
      <c r="L210" s="665">
        <v>12</v>
      </c>
      <c r="M210" s="666">
        <v>1879.3200000000002</v>
      </c>
    </row>
    <row r="211" spans="1:13" ht="14.4" customHeight="1" x14ac:dyDescent="0.3">
      <c r="A211" s="661" t="s">
        <v>3163</v>
      </c>
      <c r="B211" s="662" t="s">
        <v>2882</v>
      </c>
      <c r="C211" s="662" t="s">
        <v>3733</v>
      </c>
      <c r="D211" s="662" t="s">
        <v>3734</v>
      </c>
      <c r="E211" s="662" t="s">
        <v>3735</v>
      </c>
      <c r="F211" s="665"/>
      <c r="G211" s="665"/>
      <c r="H211" s="678">
        <v>0</v>
      </c>
      <c r="I211" s="665">
        <v>11</v>
      </c>
      <c r="J211" s="665">
        <v>1033.56</v>
      </c>
      <c r="K211" s="678">
        <v>1</v>
      </c>
      <c r="L211" s="665">
        <v>11</v>
      </c>
      <c r="M211" s="666">
        <v>1033.56</v>
      </c>
    </row>
    <row r="212" spans="1:13" ht="14.4" customHeight="1" x14ac:dyDescent="0.3">
      <c r="A212" s="661" t="s">
        <v>3163</v>
      </c>
      <c r="B212" s="662" t="s">
        <v>2882</v>
      </c>
      <c r="C212" s="662" t="s">
        <v>4272</v>
      </c>
      <c r="D212" s="662" t="s">
        <v>3734</v>
      </c>
      <c r="E212" s="662" t="s">
        <v>3381</v>
      </c>
      <c r="F212" s="665"/>
      <c r="G212" s="665"/>
      <c r="H212" s="678">
        <v>0</v>
      </c>
      <c r="I212" s="665">
        <v>7</v>
      </c>
      <c r="J212" s="665">
        <v>1096.27</v>
      </c>
      <c r="K212" s="678">
        <v>1</v>
      </c>
      <c r="L212" s="665">
        <v>7</v>
      </c>
      <c r="M212" s="666">
        <v>1096.27</v>
      </c>
    </row>
    <row r="213" spans="1:13" ht="14.4" customHeight="1" x14ac:dyDescent="0.3">
      <c r="A213" s="661" t="s">
        <v>3163</v>
      </c>
      <c r="B213" s="662" t="s">
        <v>2882</v>
      </c>
      <c r="C213" s="662" t="s">
        <v>4273</v>
      </c>
      <c r="D213" s="662" t="s">
        <v>4274</v>
      </c>
      <c r="E213" s="662" t="s">
        <v>4275</v>
      </c>
      <c r="F213" s="665"/>
      <c r="G213" s="665"/>
      <c r="H213" s="678">
        <v>0</v>
      </c>
      <c r="I213" s="665">
        <v>2</v>
      </c>
      <c r="J213" s="665">
        <v>601.36</v>
      </c>
      <c r="K213" s="678">
        <v>1</v>
      </c>
      <c r="L213" s="665">
        <v>2</v>
      </c>
      <c r="M213" s="666">
        <v>601.36</v>
      </c>
    </row>
    <row r="214" spans="1:13" ht="14.4" customHeight="1" x14ac:dyDescent="0.3">
      <c r="A214" s="661" t="s">
        <v>3163</v>
      </c>
      <c r="B214" s="662" t="s">
        <v>3060</v>
      </c>
      <c r="C214" s="662" t="s">
        <v>4403</v>
      </c>
      <c r="D214" s="662" t="s">
        <v>4404</v>
      </c>
      <c r="E214" s="662" t="s">
        <v>3271</v>
      </c>
      <c r="F214" s="665">
        <v>8</v>
      </c>
      <c r="G214" s="665">
        <v>6787.92</v>
      </c>
      <c r="H214" s="678">
        <v>1</v>
      </c>
      <c r="I214" s="665"/>
      <c r="J214" s="665"/>
      <c r="K214" s="678">
        <v>0</v>
      </c>
      <c r="L214" s="665">
        <v>8</v>
      </c>
      <c r="M214" s="666">
        <v>6787.92</v>
      </c>
    </row>
    <row r="215" spans="1:13" ht="14.4" customHeight="1" x14ac:dyDescent="0.3">
      <c r="A215" s="661" t="s">
        <v>3163</v>
      </c>
      <c r="B215" s="662" t="s">
        <v>3060</v>
      </c>
      <c r="C215" s="662" t="s">
        <v>4066</v>
      </c>
      <c r="D215" s="662" t="s">
        <v>4067</v>
      </c>
      <c r="E215" s="662" t="s">
        <v>3271</v>
      </c>
      <c r="F215" s="665">
        <v>3</v>
      </c>
      <c r="G215" s="665">
        <v>2545.4700000000003</v>
      </c>
      <c r="H215" s="678">
        <v>1</v>
      </c>
      <c r="I215" s="665"/>
      <c r="J215" s="665"/>
      <c r="K215" s="678">
        <v>0</v>
      </c>
      <c r="L215" s="665">
        <v>3</v>
      </c>
      <c r="M215" s="666">
        <v>2545.4700000000003</v>
      </c>
    </row>
    <row r="216" spans="1:13" ht="14.4" customHeight="1" x14ac:dyDescent="0.3">
      <c r="A216" s="661" t="s">
        <v>3163</v>
      </c>
      <c r="B216" s="662" t="s">
        <v>3060</v>
      </c>
      <c r="C216" s="662" t="s">
        <v>4500</v>
      </c>
      <c r="D216" s="662" t="s">
        <v>4501</v>
      </c>
      <c r="E216" s="662" t="s">
        <v>3271</v>
      </c>
      <c r="F216" s="665">
        <v>4</v>
      </c>
      <c r="G216" s="665">
        <v>3393.96</v>
      </c>
      <c r="H216" s="678">
        <v>1</v>
      </c>
      <c r="I216" s="665"/>
      <c r="J216" s="665"/>
      <c r="K216" s="678">
        <v>0</v>
      </c>
      <c r="L216" s="665">
        <v>4</v>
      </c>
      <c r="M216" s="666">
        <v>3393.96</v>
      </c>
    </row>
    <row r="217" spans="1:13" ht="14.4" customHeight="1" x14ac:dyDescent="0.3">
      <c r="A217" s="661" t="s">
        <v>3163</v>
      </c>
      <c r="B217" s="662" t="s">
        <v>3060</v>
      </c>
      <c r="C217" s="662" t="s">
        <v>3890</v>
      </c>
      <c r="D217" s="662" t="s">
        <v>3061</v>
      </c>
      <c r="E217" s="662" t="s">
        <v>3891</v>
      </c>
      <c r="F217" s="665"/>
      <c r="G217" s="665"/>
      <c r="H217" s="678">
        <v>0</v>
      </c>
      <c r="I217" s="665">
        <v>41</v>
      </c>
      <c r="J217" s="665">
        <v>22021.919999999998</v>
      </c>
      <c r="K217" s="678">
        <v>1</v>
      </c>
      <c r="L217" s="665">
        <v>41</v>
      </c>
      <c r="M217" s="666">
        <v>22021.919999999998</v>
      </c>
    </row>
    <row r="218" spans="1:13" ht="14.4" customHeight="1" x14ac:dyDescent="0.3">
      <c r="A218" s="661" t="s">
        <v>3163</v>
      </c>
      <c r="B218" s="662" t="s">
        <v>3060</v>
      </c>
      <c r="C218" s="662" t="s">
        <v>3270</v>
      </c>
      <c r="D218" s="662" t="s">
        <v>3061</v>
      </c>
      <c r="E218" s="662" t="s">
        <v>3271</v>
      </c>
      <c r="F218" s="665"/>
      <c r="G218" s="665"/>
      <c r="H218" s="678">
        <v>0</v>
      </c>
      <c r="I218" s="665">
        <v>174</v>
      </c>
      <c r="J218" s="665">
        <v>147637.26000000004</v>
      </c>
      <c r="K218" s="678">
        <v>1</v>
      </c>
      <c r="L218" s="665">
        <v>174</v>
      </c>
      <c r="M218" s="666">
        <v>147637.26000000004</v>
      </c>
    </row>
    <row r="219" spans="1:13" ht="14.4" customHeight="1" x14ac:dyDescent="0.3">
      <c r="A219" s="661" t="s">
        <v>3163</v>
      </c>
      <c r="B219" s="662" t="s">
        <v>3060</v>
      </c>
      <c r="C219" s="662" t="s">
        <v>4070</v>
      </c>
      <c r="D219" s="662" t="s">
        <v>3061</v>
      </c>
      <c r="E219" s="662" t="s">
        <v>4071</v>
      </c>
      <c r="F219" s="665"/>
      <c r="G219" s="665"/>
      <c r="H219" s="678">
        <v>0</v>
      </c>
      <c r="I219" s="665">
        <v>18</v>
      </c>
      <c r="J219" s="665">
        <v>8605.26</v>
      </c>
      <c r="K219" s="678">
        <v>1</v>
      </c>
      <c r="L219" s="665">
        <v>18</v>
      </c>
      <c r="M219" s="666">
        <v>8605.26</v>
      </c>
    </row>
    <row r="220" spans="1:13" ht="14.4" customHeight="1" x14ac:dyDescent="0.3">
      <c r="A220" s="661" t="s">
        <v>3163</v>
      </c>
      <c r="B220" s="662" t="s">
        <v>3081</v>
      </c>
      <c r="C220" s="662" t="s">
        <v>2059</v>
      </c>
      <c r="D220" s="662" t="s">
        <v>2060</v>
      </c>
      <c r="E220" s="662" t="s">
        <v>2929</v>
      </c>
      <c r="F220" s="665"/>
      <c r="G220" s="665"/>
      <c r="H220" s="678">
        <v>0</v>
      </c>
      <c r="I220" s="665">
        <v>18</v>
      </c>
      <c r="J220" s="665">
        <v>1117.56</v>
      </c>
      <c r="K220" s="678">
        <v>1</v>
      </c>
      <c r="L220" s="665">
        <v>18</v>
      </c>
      <c r="M220" s="666">
        <v>1117.56</v>
      </c>
    </row>
    <row r="221" spans="1:13" ht="14.4" customHeight="1" x14ac:dyDescent="0.3">
      <c r="A221" s="661" t="s">
        <v>3163</v>
      </c>
      <c r="B221" s="662" t="s">
        <v>3081</v>
      </c>
      <c r="C221" s="662" t="s">
        <v>2116</v>
      </c>
      <c r="D221" s="662" t="s">
        <v>2117</v>
      </c>
      <c r="E221" s="662" t="s">
        <v>2948</v>
      </c>
      <c r="F221" s="665"/>
      <c r="G221" s="665"/>
      <c r="H221" s="678">
        <v>0</v>
      </c>
      <c r="I221" s="665">
        <v>18</v>
      </c>
      <c r="J221" s="665">
        <v>2235.48</v>
      </c>
      <c r="K221" s="678">
        <v>1</v>
      </c>
      <c r="L221" s="665">
        <v>18</v>
      </c>
      <c r="M221" s="666">
        <v>2235.48</v>
      </c>
    </row>
    <row r="222" spans="1:13" ht="14.4" customHeight="1" x14ac:dyDescent="0.3">
      <c r="A222" s="661" t="s">
        <v>3163</v>
      </c>
      <c r="B222" s="662" t="s">
        <v>3081</v>
      </c>
      <c r="C222" s="662" t="s">
        <v>3257</v>
      </c>
      <c r="D222" s="662" t="s">
        <v>1172</v>
      </c>
      <c r="E222" s="662" t="s">
        <v>2924</v>
      </c>
      <c r="F222" s="665">
        <v>3</v>
      </c>
      <c r="G222" s="665">
        <v>369.6</v>
      </c>
      <c r="H222" s="678">
        <v>1</v>
      </c>
      <c r="I222" s="665"/>
      <c r="J222" s="665"/>
      <c r="K222" s="678">
        <v>0</v>
      </c>
      <c r="L222" s="665">
        <v>3</v>
      </c>
      <c r="M222" s="666">
        <v>369.6</v>
      </c>
    </row>
    <row r="223" spans="1:13" ht="14.4" customHeight="1" x14ac:dyDescent="0.3">
      <c r="A223" s="661" t="s">
        <v>3163</v>
      </c>
      <c r="B223" s="662" t="s">
        <v>3082</v>
      </c>
      <c r="C223" s="662" t="s">
        <v>4315</v>
      </c>
      <c r="D223" s="662" t="s">
        <v>4316</v>
      </c>
      <c r="E223" s="662" t="s">
        <v>2929</v>
      </c>
      <c r="F223" s="665"/>
      <c r="G223" s="665"/>
      <c r="H223" s="678">
        <v>0</v>
      </c>
      <c r="I223" s="665">
        <v>2</v>
      </c>
      <c r="J223" s="665">
        <v>170.32</v>
      </c>
      <c r="K223" s="678">
        <v>1</v>
      </c>
      <c r="L223" s="665">
        <v>2</v>
      </c>
      <c r="M223" s="666">
        <v>170.32</v>
      </c>
    </row>
    <row r="224" spans="1:13" ht="14.4" customHeight="1" x14ac:dyDescent="0.3">
      <c r="A224" s="661" t="s">
        <v>3163</v>
      </c>
      <c r="B224" s="662" t="s">
        <v>4798</v>
      </c>
      <c r="C224" s="662" t="s">
        <v>3186</v>
      </c>
      <c r="D224" s="662" t="s">
        <v>3187</v>
      </c>
      <c r="E224" s="662" t="s">
        <v>3188</v>
      </c>
      <c r="F224" s="665"/>
      <c r="G224" s="665"/>
      <c r="H224" s="678">
        <v>0</v>
      </c>
      <c r="I224" s="665">
        <v>6</v>
      </c>
      <c r="J224" s="665">
        <v>414.96</v>
      </c>
      <c r="K224" s="678">
        <v>1</v>
      </c>
      <c r="L224" s="665">
        <v>6</v>
      </c>
      <c r="M224" s="666">
        <v>414.96</v>
      </c>
    </row>
    <row r="225" spans="1:13" ht="14.4" customHeight="1" x14ac:dyDescent="0.3">
      <c r="A225" s="661" t="s">
        <v>3163</v>
      </c>
      <c r="B225" s="662" t="s">
        <v>2892</v>
      </c>
      <c r="C225" s="662" t="s">
        <v>3323</v>
      </c>
      <c r="D225" s="662" t="s">
        <v>2893</v>
      </c>
      <c r="E225" s="662" t="s">
        <v>3324</v>
      </c>
      <c r="F225" s="665"/>
      <c r="G225" s="665"/>
      <c r="H225" s="678">
        <v>0</v>
      </c>
      <c r="I225" s="665">
        <v>4</v>
      </c>
      <c r="J225" s="665">
        <v>535.76</v>
      </c>
      <c r="K225" s="678">
        <v>1</v>
      </c>
      <c r="L225" s="665">
        <v>4</v>
      </c>
      <c r="M225" s="666">
        <v>535.76</v>
      </c>
    </row>
    <row r="226" spans="1:13" ht="14.4" customHeight="1" x14ac:dyDescent="0.3">
      <c r="A226" s="661" t="s">
        <v>3164</v>
      </c>
      <c r="B226" s="662" t="s">
        <v>2950</v>
      </c>
      <c r="C226" s="662" t="s">
        <v>2048</v>
      </c>
      <c r="D226" s="662" t="s">
        <v>2951</v>
      </c>
      <c r="E226" s="662" t="s">
        <v>2948</v>
      </c>
      <c r="F226" s="665"/>
      <c r="G226" s="665"/>
      <c r="H226" s="678">
        <v>0</v>
      </c>
      <c r="I226" s="665">
        <v>1</v>
      </c>
      <c r="J226" s="665">
        <v>181.13</v>
      </c>
      <c r="K226" s="678">
        <v>1</v>
      </c>
      <c r="L226" s="665">
        <v>1</v>
      </c>
      <c r="M226" s="666">
        <v>181.13</v>
      </c>
    </row>
    <row r="227" spans="1:13" ht="14.4" customHeight="1" x14ac:dyDescent="0.3">
      <c r="A227" s="661" t="s">
        <v>3164</v>
      </c>
      <c r="B227" s="662" t="s">
        <v>2882</v>
      </c>
      <c r="C227" s="662" t="s">
        <v>3435</v>
      </c>
      <c r="D227" s="662" t="s">
        <v>3436</v>
      </c>
      <c r="E227" s="662" t="s">
        <v>3437</v>
      </c>
      <c r="F227" s="665"/>
      <c r="G227" s="665"/>
      <c r="H227" s="678">
        <v>0</v>
      </c>
      <c r="I227" s="665">
        <v>3</v>
      </c>
      <c r="J227" s="665">
        <v>563.76</v>
      </c>
      <c r="K227" s="678">
        <v>1</v>
      </c>
      <c r="L227" s="665">
        <v>3</v>
      </c>
      <c r="M227" s="666">
        <v>563.76</v>
      </c>
    </row>
    <row r="228" spans="1:13" ht="14.4" customHeight="1" x14ac:dyDescent="0.3">
      <c r="A228" s="661" t="s">
        <v>3165</v>
      </c>
      <c r="B228" s="662" t="s">
        <v>4802</v>
      </c>
      <c r="C228" s="662" t="s">
        <v>3367</v>
      </c>
      <c r="D228" s="662" t="s">
        <v>3368</v>
      </c>
      <c r="E228" s="662" t="s">
        <v>3369</v>
      </c>
      <c r="F228" s="665"/>
      <c r="G228" s="665"/>
      <c r="H228" s="678"/>
      <c r="I228" s="665">
        <v>1</v>
      </c>
      <c r="J228" s="665">
        <v>0</v>
      </c>
      <c r="K228" s="678"/>
      <c r="L228" s="665">
        <v>1</v>
      </c>
      <c r="M228" s="666">
        <v>0</v>
      </c>
    </row>
    <row r="229" spans="1:13" ht="14.4" customHeight="1" x14ac:dyDescent="0.3">
      <c r="A229" s="661" t="s">
        <v>3165</v>
      </c>
      <c r="B229" s="662" t="s">
        <v>4795</v>
      </c>
      <c r="C229" s="662" t="s">
        <v>3442</v>
      </c>
      <c r="D229" s="662" t="s">
        <v>3204</v>
      </c>
      <c r="E229" s="662" t="s">
        <v>3443</v>
      </c>
      <c r="F229" s="665"/>
      <c r="G229" s="665"/>
      <c r="H229" s="678">
        <v>0</v>
      </c>
      <c r="I229" s="665">
        <v>2</v>
      </c>
      <c r="J229" s="665">
        <v>141.08000000000001</v>
      </c>
      <c r="K229" s="678">
        <v>1</v>
      </c>
      <c r="L229" s="665">
        <v>2</v>
      </c>
      <c r="M229" s="666">
        <v>141.08000000000001</v>
      </c>
    </row>
    <row r="230" spans="1:13" ht="14.4" customHeight="1" x14ac:dyDescent="0.3">
      <c r="A230" s="661" t="s">
        <v>3165</v>
      </c>
      <c r="B230" s="662" t="s">
        <v>3044</v>
      </c>
      <c r="C230" s="662" t="s">
        <v>3477</v>
      </c>
      <c r="D230" s="662" t="s">
        <v>801</v>
      </c>
      <c r="E230" s="662" t="s">
        <v>3478</v>
      </c>
      <c r="F230" s="665"/>
      <c r="G230" s="665"/>
      <c r="H230" s="678"/>
      <c r="I230" s="665">
        <v>1</v>
      </c>
      <c r="J230" s="665">
        <v>0</v>
      </c>
      <c r="K230" s="678"/>
      <c r="L230" s="665">
        <v>1</v>
      </c>
      <c r="M230" s="666">
        <v>0</v>
      </c>
    </row>
    <row r="231" spans="1:13" ht="14.4" customHeight="1" x14ac:dyDescent="0.3">
      <c r="A231" s="661" t="s">
        <v>3165</v>
      </c>
      <c r="B231" s="662" t="s">
        <v>3081</v>
      </c>
      <c r="C231" s="662" t="s">
        <v>3451</v>
      </c>
      <c r="D231" s="662" t="s">
        <v>2117</v>
      </c>
      <c r="E231" s="662" t="s">
        <v>3452</v>
      </c>
      <c r="F231" s="665"/>
      <c r="G231" s="665"/>
      <c r="H231" s="678">
        <v>0</v>
      </c>
      <c r="I231" s="665">
        <v>1</v>
      </c>
      <c r="J231" s="665">
        <v>264</v>
      </c>
      <c r="K231" s="678">
        <v>1</v>
      </c>
      <c r="L231" s="665">
        <v>1</v>
      </c>
      <c r="M231" s="666">
        <v>264</v>
      </c>
    </row>
    <row r="232" spans="1:13" ht="14.4" customHeight="1" x14ac:dyDescent="0.3">
      <c r="A232" s="661" t="s">
        <v>3165</v>
      </c>
      <c r="B232" s="662" t="s">
        <v>3090</v>
      </c>
      <c r="C232" s="662" t="s">
        <v>2726</v>
      </c>
      <c r="D232" s="662" t="s">
        <v>2727</v>
      </c>
      <c r="E232" s="662" t="s">
        <v>3113</v>
      </c>
      <c r="F232" s="665"/>
      <c r="G232" s="665"/>
      <c r="H232" s="678">
        <v>0</v>
      </c>
      <c r="I232" s="665">
        <v>2</v>
      </c>
      <c r="J232" s="665">
        <v>127.5</v>
      </c>
      <c r="K232" s="678">
        <v>1</v>
      </c>
      <c r="L232" s="665">
        <v>2</v>
      </c>
      <c r="M232" s="666">
        <v>127.5</v>
      </c>
    </row>
    <row r="233" spans="1:13" ht="14.4" customHeight="1" x14ac:dyDescent="0.3">
      <c r="A233" s="661" t="s">
        <v>3165</v>
      </c>
      <c r="B233" s="662" t="s">
        <v>2892</v>
      </c>
      <c r="C233" s="662" t="s">
        <v>3323</v>
      </c>
      <c r="D233" s="662" t="s">
        <v>2893</v>
      </c>
      <c r="E233" s="662" t="s">
        <v>3324</v>
      </c>
      <c r="F233" s="665"/>
      <c r="G233" s="665"/>
      <c r="H233" s="678">
        <v>0</v>
      </c>
      <c r="I233" s="665">
        <v>3</v>
      </c>
      <c r="J233" s="665">
        <v>401.82</v>
      </c>
      <c r="K233" s="678">
        <v>1</v>
      </c>
      <c r="L233" s="665">
        <v>3</v>
      </c>
      <c r="M233" s="666">
        <v>401.82</v>
      </c>
    </row>
    <row r="234" spans="1:13" ht="14.4" customHeight="1" x14ac:dyDescent="0.3">
      <c r="A234" s="661" t="s">
        <v>3166</v>
      </c>
      <c r="B234" s="662" t="s">
        <v>2932</v>
      </c>
      <c r="C234" s="662" t="s">
        <v>3515</v>
      </c>
      <c r="D234" s="662" t="s">
        <v>3516</v>
      </c>
      <c r="E234" s="662" t="s">
        <v>3517</v>
      </c>
      <c r="F234" s="665">
        <v>2</v>
      </c>
      <c r="G234" s="665">
        <v>193.06</v>
      </c>
      <c r="H234" s="678">
        <v>1</v>
      </c>
      <c r="I234" s="665"/>
      <c r="J234" s="665"/>
      <c r="K234" s="678">
        <v>0</v>
      </c>
      <c r="L234" s="665">
        <v>2</v>
      </c>
      <c r="M234" s="666">
        <v>193.06</v>
      </c>
    </row>
    <row r="235" spans="1:13" ht="14.4" customHeight="1" x14ac:dyDescent="0.3">
      <c r="A235" s="661" t="s">
        <v>3166</v>
      </c>
      <c r="B235" s="662" t="s">
        <v>2932</v>
      </c>
      <c r="C235" s="662" t="s">
        <v>3518</v>
      </c>
      <c r="D235" s="662" t="s">
        <v>3516</v>
      </c>
      <c r="E235" s="662" t="s">
        <v>3519</v>
      </c>
      <c r="F235" s="665">
        <v>1</v>
      </c>
      <c r="G235" s="665">
        <v>0</v>
      </c>
      <c r="H235" s="678"/>
      <c r="I235" s="665"/>
      <c r="J235" s="665"/>
      <c r="K235" s="678"/>
      <c r="L235" s="665">
        <v>1</v>
      </c>
      <c r="M235" s="666">
        <v>0</v>
      </c>
    </row>
    <row r="236" spans="1:13" ht="14.4" customHeight="1" x14ac:dyDescent="0.3">
      <c r="A236" s="661" t="s">
        <v>3166</v>
      </c>
      <c r="B236" s="662" t="s">
        <v>4801</v>
      </c>
      <c r="C236" s="662" t="s">
        <v>3500</v>
      </c>
      <c r="D236" s="662" t="s">
        <v>3219</v>
      </c>
      <c r="E236" s="662" t="s">
        <v>3501</v>
      </c>
      <c r="F236" s="665"/>
      <c r="G236" s="665"/>
      <c r="H236" s="678">
        <v>0</v>
      </c>
      <c r="I236" s="665">
        <v>1</v>
      </c>
      <c r="J236" s="665">
        <v>32.200000000000003</v>
      </c>
      <c r="K236" s="678">
        <v>1</v>
      </c>
      <c r="L236" s="665">
        <v>1</v>
      </c>
      <c r="M236" s="666">
        <v>32.200000000000003</v>
      </c>
    </row>
    <row r="237" spans="1:13" ht="14.4" customHeight="1" x14ac:dyDescent="0.3">
      <c r="A237" s="661" t="s">
        <v>3166</v>
      </c>
      <c r="B237" s="662" t="s">
        <v>2945</v>
      </c>
      <c r="C237" s="662" t="s">
        <v>3491</v>
      </c>
      <c r="D237" s="662" t="s">
        <v>3492</v>
      </c>
      <c r="E237" s="662" t="s">
        <v>3493</v>
      </c>
      <c r="F237" s="665"/>
      <c r="G237" s="665"/>
      <c r="H237" s="678">
        <v>0</v>
      </c>
      <c r="I237" s="665">
        <v>1</v>
      </c>
      <c r="J237" s="665">
        <v>58.86</v>
      </c>
      <c r="K237" s="678">
        <v>1</v>
      </c>
      <c r="L237" s="665">
        <v>1</v>
      </c>
      <c r="M237" s="666">
        <v>58.86</v>
      </c>
    </row>
    <row r="238" spans="1:13" ht="14.4" customHeight="1" x14ac:dyDescent="0.3">
      <c r="A238" s="661" t="s">
        <v>3166</v>
      </c>
      <c r="B238" s="662" t="s">
        <v>2945</v>
      </c>
      <c r="C238" s="662" t="s">
        <v>2028</v>
      </c>
      <c r="D238" s="662" t="s">
        <v>2946</v>
      </c>
      <c r="E238" s="662" t="s">
        <v>2929</v>
      </c>
      <c r="F238" s="665"/>
      <c r="G238" s="665"/>
      <c r="H238" s="678">
        <v>0</v>
      </c>
      <c r="I238" s="665">
        <v>1</v>
      </c>
      <c r="J238" s="665">
        <v>58.86</v>
      </c>
      <c r="K238" s="678">
        <v>1</v>
      </c>
      <c r="L238" s="665">
        <v>1</v>
      </c>
      <c r="M238" s="666">
        <v>58.86</v>
      </c>
    </row>
    <row r="239" spans="1:13" ht="14.4" customHeight="1" x14ac:dyDescent="0.3">
      <c r="A239" s="661" t="s">
        <v>3166</v>
      </c>
      <c r="B239" s="662" t="s">
        <v>2945</v>
      </c>
      <c r="C239" s="662" t="s">
        <v>3494</v>
      </c>
      <c r="D239" s="662" t="s">
        <v>2946</v>
      </c>
      <c r="E239" s="662" t="s">
        <v>3321</v>
      </c>
      <c r="F239" s="665"/>
      <c r="G239" s="665"/>
      <c r="H239" s="678">
        <v>0</v>
      </c>
      <c r="I239" s="665">
        <v>1</v>
      </c>
      <c r="J239" s="665">
        <v>196.21</v>
      </c>
      <c r="K239" s="678">
        <v>1</v>
      </c>
      <c r="L239" s="665">
        <v>1</v>
      </c>
      <c r="M239" s="666">
        <v>196.21</v>
      </c>
    </row>
    <row r="240" spans="1:13" ht="14.4" customHeight="1" x14ac:dyDescent="0.3">
      <c r="A240" s="661" t="s">
        <v>3166</v>
      </c>
      <c r="B240" s="662" t="s">
        <v>3044</v>
      </c>
      <c r="C240" s="662" t="s">
        <v>3509</v>
      </c>
      <c r="D240" s="662" t="s">
        <v>801</v>
      </c>
      <c r="E240" s="662" t="s">
        <v>3510</v>
      </c>
      <c r="F240" s="665"/>
      <c r="G240" s="665"/>
      <c r="H240" s="678">
        <v>0</v>
      </c>
      <c r="I240" s="665">
        <v>1</v>
      </c>
      <c r="J240" s="665">
        <v>24.22</v>
      </c>
      <c r="K240" s="678">
        <v>1</v>
      </c>
      <c r="L240" s="665">
        <v>1</v>
      </c>
      <c r="M240" s="666">
        <v>24.22</v>
      </c>
    </row>
    <row r="241" spans="1:13" ht="14.4" customHeight="1" x14ac:dyDescent="0.3">
      <c r="A241" s="661" t="s">
        <v>3166</v>
      </c>
      <c r="B241" s="662" t="s">
        <v>3044</v>
      </c>
      <c r="C241" s="662" t="s">
        <v>1988</v>
      </c>
      <c r="D241" s="662" t="s">
        <v>801</v>
      </c>
      <c r="E241" s="662" t="s">
        <v>3045</v>
      </c>
      <c r="F241" s="665"/>
      <c r="G241" s="665"/>
      <c r="H241" s="678">
        <v>0</v>
      </c>
      <c r="I241" s="665">
        <v>1</v>
      </c>
      <c r="J241" s="665">
        <v>36.54</v>
      </c>
      <c r="K241" s="678">
        <v>1</v>
      </c>
      <c r="L241" s="665">
        <v>1</v>
      </c>
      <c r="M241" s="666">
        <v>36.54</v>
      </c>
    </row>
    <row r="242" spans="1:13" ht="14.4" customHeight="1" x14ac:dyDescent="0.3">
      <c r="A242" s="661" t="s">
        <v>3166</v>
      </c>
      <c r="B242" s="662" t="s">
        <v>3081</v>
      </c>
      <c r="C242" s="662" t="s">
        <v>2116</v>
      </c>
      <c r="D242" s="662" t="s">
        <v>2117</v>
      </c>
      <c r="E242" s="662" t="s">
        <v>2948</v>
      </c>
      <c r="F242" s="665"/>
      <c r="G242" s="665"/>
      <c r="H242" s="678">
        <v>0</v>
      </c>
      <c r="I242" s="665">
        <v>3</v>
      </c>
      <c r="J242" s="665">
        <v>255.48</v>
      </c>
      <c r="K242" s="678">
        <v>1</v>
      </c>
      <c r="L242" s="665">
        <v>3</v>
      </c>
      <c r="M242" s="666">
        <v>255.48</v>
      </c>
    </row>
    <row r="243" spans="1:13" ht="14.4" customHeight="1" x14ac:dyDescent="0.3">
      <c r="A243" s="661" t="s">
        <v>3166</v>
      </c>
      <c r="B243" s="662" t="s">
        <v>2892</v>
      </c>
      <c r="C243" s="662" t="s">
        <v>2017</v>
      </c>
      <c r="D243" s="662" t="s">
        <v>2893</v>
      </c>
      <c r="E243" s="662" t="s">
        <v>2894</v>
      </c>
      <c r="F243" s="665"/>
      <c r="G243" s="665"/>
      <c r="H243" s="678">
        <v>0</v>
      </c>
      <c r="I243" s="665">
        <v>2</v>
      </c>
      <c r="J243" s="665">
        <v>107.14</v>
      </c>
      <c r="K243" s="678">
        <v>1</v>
      </c>
      <c r="L243" s="665">
        <v>2</v>
      </c>
      <c r="M243" s="666">
        <v>107.14</v>
      </c>
    </row>
    <row r="244" spans="1:13" ht="14.4" customHeight="1" x14ac:dyDescent="0.3">
      <c r="A244" s="661" t="s">
        <v>3167</v>
      </c>
      <c r="B244" s="662" t="s">
        <v>2912</v>
      </c>
      <c r="C244" s="662" t="s">
        <v>2172</v>
      </c>
      <c r="D244" s="662" t="s">
        <v>2913</v>
      </c>
      <c r="E244" s="662" t="s">
        <v>2914</v>
      </c>
      <c r="F244" s="665"/>
      <c r="G244" s="665"/>
      <c r="H244" s="678">
        <v>0</v>
      </c>
      <c r="I244" s="665">
        <v>1</v>
      </c>
      <c r="J244" s="665">
        <v>93.43</v>
      </c>
      <c r="K244" s="678">
        <v>1</v>
      </c>
      <c r="L244" s="665">
        <v>1</v>
      </c>
      <c r="M244" s="666">
        <v>93.43</v>
      </c>
    </row>
    <row r="245" spans="1:13" ht="14.4" customHeight="1" x14ac:dyDescent="0.3">
      <c r="A245" s="661" t="s">
        <v>3167</v>
      </c>
      <c r="B245" s="662" t="s">
        <v>2937</v>
      </c>
      <c r="C245" s="662" t="s">
        <v>2042</v>
      </c>
      <c r="D245" s="662" t="s">
        <v>2938</v>
      </c>
      <c r="E245" s="662" t="s">
        <v>2939</v>
      </c>
      <c r="F245" s="665"/>
      <c r="G245" s="665"/>
      <c r="H245" s="678">
        <v>0</v>
      </c>
      <c r="I245" s="665">
        <v>1</v>
      </c>
      <c r="J245" s="665">
        <v>97.26</v>
      </c>
      <c r="K245" s="678">
        <v>1</v>
      </c>
      <c r="L245" s="665">
        <v>1</v>
      </c>
      <c r="M245" s="666">
        <v>97.26</v>
      </c>
    </row>
    <row r="246" spans="1:13" ht="14.4" customHeight="1" x14ac:dyDescent="0.3">
      <c r="A246" s="661" t="s">
        <v>3167</v>
      </c>
      <c r="B246" s="662" t="s">
        <v>4795</v>
      </c>
      <c r="C246" s="662" t="s">
        <v>4559</v>
      </c>
      <c r="D246" s="662" t="s">
        <v>3242</v>
      </c>
      <c r="E246" s="662" t="s">
        <v>3443</v>
      </c>
      <c r="F246" s="665">
        <v>1</v>
      </c>
      <c r="G246" s="665">
        <v>70.540000000000006</v>
      </c>
      <c r="H246" s="678">
        <v>1</v>
      </c>
      <c r="I246" s="665"/>
      <c r="J246" s="665"/>
      <c r="K246" s="678">
        <v>0</v>
      </c>
      <c r="L246" s="665">
        <v>1</v>
      </c>
      <c r="M246" s="666">
        <v>70.540000000000006</v>
      </c>
    </row>
    <row r="247" spans="1:13" ht="14.4" customHeight="1" x14ac:dyDescent="0.3">
      <c r="A247" s="661" t="s">
        <v>3167</v>
      </c>
      <c r="B247" s="662" t="s">
        <v>4796</v>
      </c>
      <c r="C247" s="662" t="s">
        <v>3907</v>
      </c>
      <c r="D247" s="662" t="s">
        <v>3908</v>
      </c>
      <c r="E247" s="662" t="s">
        <v>3909</v>
      </c>
      <c r="F247" s="665"/>
      <c r="G247" s="665"/>
      <c r="H247" s="678">
        <v>0</v>
      </c>
      <c r="I247" s="665">
        <v>10</v>
      </c>
      <c r="J247" s="665">
        <v>730.69999999999993</v>
      </c>
      <c r="K247" s="678">
        <v>1</v>
      </c>
      <c r="L247" s="665">
        <v>10</v>
      </c>
      <c r="M247" s="666">
        <v>730.69999999999993</v>
      </c>
    </row>
    <row r="248" spans="1:13" ht="14.4" customHeight="1" x14ac:dyDescent="0.3">
      <c r="A248" s="661" t="s">
        <v>3167</v>
      </c>
      <c r="B248" s="662" t="s">
        <v>3044</v>
      </c>
      <c r="C248" s="662" t="s">
        <v>1988</v>
      </c>
      <c r="D248" s="662" t="s">
        <v>801</v>
      </c>
      <c r="E248" s="662" t="s">
        <v>3045</v>
      </c>
      <c r="F248" s="665"/>
      <c r="G248" s="665"/>
      <c r="H248" s="678">
        <v>0</v>
      </c>
      <c r="I248" s="665">
        <v>10</v>
      </c>
      <c r="J248" s="665">
        <v>365.4</v>
      </c>
      <c r="K248" s="678">
        <v>1</v>
      </c>
      <c r="L248" s="665">
        <v>10</v>
      </c>
      <c r="M248" s="666">
        <v>365.4</v>
      </c>
    </row>
    <row r="249" spans="1:13" ht="14.4" customHeight="1" x14ac:dyDescent="0.3">
      <c r="A249" s="661" t="s">
        <v>3167</v>
      </c>
      <c r="B249" s="662" t="s">
        <v>3044</v>
      </c>
      <c r="C249" s="662" t="s">
        <v>4151</v>
      </c>
      <c r="D249" s="662" t="s">
        <v>4152</v>
      </c>
      <c r="E249" s="662" t="s">
        <v>4153</v>
      </c>
      <c r="F249" s="665">
        <v>1</v>
      </c>
      <c r="G249" s="665">
        <v>36.54</v>
      </c>
      <c r="H249" s="678">
        <v>1</v>
      </c>
      <c r="I249" s="665"/>
      <c r="J249" s="665"/>
      <c r="K249" s="678">
        <v>0</v>
      </c>
      <c r="L249" s="665">
        <v>1</v>
      </c>
      <c r="M249" s="666">
        <v>36.54</v>
      </c>
    </row>
    <row r="250" spans="1:13" ht="14.4" customHeight="1" x14ac:dyDescent="0.3">
      <c r="A250" s="661" t="s">
        <v>3167</v>
      </c>
      <c r="B250" s="662" t="s">
        <v>4797</v>
      </c>
      <c r="C250" s="662" t="s">
        <v>4305</v>
      </c>
      <c r="D250" s="662" t="s">
        <v>3976</v>
      </c>
      <c r="E250" s="662" t="s">
        <v>4042</v>
      </c>
      <c r="F250" s="665">
        <v>18</v>
      </c>
      <c r="G250" s="665">
        <v>17450.64</v>
      </c>
      <c r="H250" s="678">
        <v>1</v>
      </c>
      <c r="I250" s="665"/>
      <c r="J250" s="665"/>
      <c r="K250" s="678">
        <v>0</v>
      </c>
      <c r="L250" s="665">
        <v>18</v>
      </c>
      <c r="M250" s="666">
        <v>17450.64</v>
      </c>
    </row>
    <row r="251" spans="1:13" ht="14.4" customHeight="1" x14ac:dyDescent="0.3">
      <c r="A251" s="661" t="s">
        <v>3167</v>
      </c>
      <c r="B251" s="662" t="s">
        <v>4797</v>
      </c>
      <c r="C251" s="662" t="s">
        <v>3864</v>
      </c>
      <c r="D251" s="662" t="s">
        <v>3865</v>
      </c>
      <c r="E251" s="662" t="s">
        <v>3866</v>
      </c>
      <c r="F251" s="665"/>
      <c r="G251" s="665"/>
      <c r="H251" s="678">
        <v>0</v>
      </c>
      <c r="I251" s="665">
        <v>79</v>
      </c>
      <c r="J251" s="665">
        <v>59569.159999999996</v>
      </c>
      <c r="K251" s="678">
        <v>1</v>
      </c>
      <c r="L251" s="665">
        <v>79</v>
      </c>
      <c r="M251" s="666">
        <v>59569.159999999996</v>
      </c>
    </row>
    <row r="252" spans="1:13" ht="14.4" customHeight="1" x14ac:dyDescent="0.3">
      <c r="A252" s="661" t="s">
        <v>3167</v>
      </c>
      <c r="B252" s="662" t="s">
        <v>4797</v>
      </c>
      <c r="C252" s="662" t="s">
        <v>4041</v>
      </c>
      <c r="D252" s="662" t="s">
        <v>3865</v>
      </c>
      <c r="E252" s="662" t="s">
        <v>4042</v>
      </c>
      <c r="F252" s="665"/>
      <c r="G252" s="665"/>
      <c r="H252" s="678">
        <v>0</v>
      </c>
      <c r="I252" s="665">
        <v>39</v>
      </c>
      <c r="J252" s="665">
        <v>44111.34</v>
      </c>
      <c r="K252" s="678">
        <v>1</v>
      </c>
      <c r="L252" s="665">
        <v>39</v>
      </c>
      <c r="M252" s="666">
        <v>44111.34</v>
      </c>
    </row>
    <row r="253" spans="1:13" ht="14.4" customHeight="1" x14ac:dyDescent="0.3">
      <c r="A253" s="661" t="s">
        <v>3167</v>
      </c>
      <c r="B253" s="662" t="s">
        <v>4797</v>
      </c>
      <c r="C253" s="662" t="s">
        <v>3973</v>
      </c>
      <c r="D253" s="662" t="s">
        <v>3865</v>
      </c>
      <c r="E253" s="662" t="s">
        <v>3974</v>
      </c>
      <c r="F253" s="665"/>
      <c r="G253" s="665"/>
      <c r="H253" s="678">
        <v>0</v>
      </c>
      <c r="I253" s="665">
        <v>57</v>
      </c>
      <c r="J253" s="665">
        <v>85960.56</v>
      </c>
      <c r="K253" s="678">
        <v>1</v>
      </c>
      <c r="L253" s="665">
        <v>57</v>
      </c>
      <c r="M253" s="666">
        <v>85960.56</v>
      </c>
    </row>
    <row r="254" spans="1:13" ht="14.4" customHeight="1" x14ac:dyDescent="0.3">
      <c r="A254" s="661" t="s">
        <v>3167</v>
      </c>
      <c r="B254" s="662" t="s">
        <v>4797</v>
      </c>
      <c r="C254" s="662" t="s">
        <v>4367</v>
      </c>
      <c r="D254" s="662" t="s">
        <v>3976</v>
      </c>
      <c r="E254" s="662" t="s">
        <v>3974</v>
      </c>
      <c r="F254" s="665">
        <v>16</v>
      </c>
      <c r="G254" s="665">
        <v>20682.400000000001</v>
      </c>
      <c r="H254" s="678">
        <v>1</v>
      </c>
      <c r="I254" s="665"/>
      <c r="J254" s="665"/>
      <c r="K254" s="678">
        <v>0</v>
      </c>
      <c r="L254" s="665">
        <v>16</v>
      </c>
      <c r="M254" s="666">
        <v>20682.400000000001</v>
      </c>
    </row>
    <row r="255" spans="1:13" ht="14.4" customHeight="1" x14ac:dyDescent="0.3">
      <c r="A255" s="661" t="s">
        <v>3167</v>
      </c>
      <c r="B255" s="662" t="s">
        <v>4797</v>
      </c>
      <c r="C255" s="662" t="s">
        <v>3975</v>
      </c>
      <c r="D255" s="662" t="s">
        <v>3976</v>
      </c>
      <c r="E255" s="662" t="s">
        <v>3866</v>
      </c>
      <c r="F255" s="665">
        <v>34</v>
      </c>
      <c r="G255" s="665">
        <v>21974.879999999997</v>
      </c>
      <c r="H255" s="678">
        <v>1</v>
      </c>
      <c r="I255" s="665"/>
      <c r="J255" s="665"/>
      <c r="K255" s="678">
        <v>0</v>
      </c>
      <c r="L255" s="665">
        <v>34</v>
      </c>
      <c r="M255" s="666">
        <v>21974.879999999997</v>
      </c>
    </row>
    <row r="256" spans="1:13" ht="14.4" customHeight="1" x14ac:dyDescent="0.3">
      <c r="A256" s="661" t="s">
        <v>3167</v>
      </c>
      <c r="B256" s="662" t="s">
        <v>2882</v>
      </c>
      <c r="C256" s="662" t="s">
        <v>4634</v>
      </c>
      <c r="D256" s="662" t="s">
        <v>4007</v>
      </c>
      <c r="E256" s="662" t="s">
        <v>4635</v>
      </c>
      <c r="F256" s="665">
        <v>3</v>
      </c>
      <c r="G256" s="665">
        <v>328.62</v>
      </c>
      <c r="H256" s="678">
        <v>1</v>
      </c>
      <c r="I256" s="665"/>
      <c r="J256" s="665"/>
      <c r="K256" s="678">
        <v>0</v>
      </c>
      <c r="L256" s="665">
        <v>3</v>
      </c>
      <c r="M256" s="666">
        <v>328.62</v>
      </c>
    </row>
    <row r="257" spans="1:13" ht="14.4" customHeight="1" x14ac:dyDescent="0.3">
      <c r="A257" s="661" t="s">
        <v>3167</v>
      </c>
      <c r="B257" s="662" t="s">
        <v>2882</v>
      </c>
      <c r="C257" s="662" t="s">
        <v>4534</v>
      </c>
      <c r="D257" s="662" t="s">
        <v>4535</v>
      </c>
      <c r="E257" s="662" t="s">
        <v>3938</v>
      </c>
      <c r="F257" s="665">
        <v>1</v>
      </c>
      <c r="G257" s="665">
        <v>187.92</v>
      </c>
      <c r="H257" s="678">
        <v>1</v>
      </c>
      <c r="I257" s="665"/>
      <c r="J257" s="665"/>
      <c r="K257" s="678">
        <v>0</v>
      </c>
      <c r="L257" s="665">
        <v>1</v>
      </c>
      <c r="M257" s="666">
        <v>187.92</v>
      </c>
    </row>
    <row r="258" spans="1:13" ht="14.4" customHeight="1" x14ac:dyDescent="0.3">
      <c r="A258" s="661" t="s">
        <v>3167</v>
      </c>
      <c r="B258" s="662" t="s">
        <v>2882</v>
      </c>
      <c r="C258" s="662" t="s">
        <v>4636</v>
      </c>
      <c r="D258" s="662" t="s">
        <v>4539</v>
      </c>
      <c r="E258" s="662" t="s">
        <v>3437</v>
      </c>
      <c r="F258" s="665">
        <v>3</v>
      </c>
      <c r="G258" s="665">
        <v>563.76</v>
      </c>
      <c r="H258" s="678">
        <v>1</v>
      </c>
      <c r="I258" s="665"/>
      <c r="J258" s="665"/>
      <c r="K258" s="678">
        <v>0</v>
      </c>
      <c r="L258" s="665">
        <v>3</v>
      </c>
      <c r="M258" s="666">
        <v>563.76</v>
      </c>
    </row>
    <row r="259" spans="1:13" ht="14.4" customHeight="1" x14ac:dyDescent="0.3">
      <c r="A259" s="661" t="s">
        <v>3167</v>
      </c>
      <c r="B259" s="662" t="s">
        <v>2882</v>
      </c>
      <c r="C259" s="662" t="s">
        <v>4637</v>
      </c>
      <c r="D259" s="662" t="s">
        <v>4274</v>
      </c>
      <c r="E259" s="662" t="s">
        <v>4638</v>
      </c>
      <c r="F259" s="665"/>
      <c r="G259" s="665"/>
      <c r="H259" s="678">
        <v>0</v>
      </c>
      <c r="I259" s="665">
        <v>3</v>
      </c>
      <c r="J259" s="665">
        <v>93.960000000000008</v>
      </c>
      <c r="K259" s="678">
        <v>1</v>
      </c>
      <c r="L259" s="665">
        <v>3</v>
      </c>
      <c r="M259" s="666">
        <v>93.960000000000008</v>
      </c>
    </row>
    <row r="260" spans="1:13" ht="14.4" customHeight="1" x14ac:dyDescent="0.3">
      <c r="A260" s="661" t="s">
        <v>3167</v>
      </c>
      <c r="B260" s="662" t="s">
        <v>2882</v>
      </c>
      <c r="C260" s="662" t="s">
        <v>3730</v>
      </c>
      <c r="D260" s="662" t="s">
        <v>3731</v>
      </c>
      <c r="E260" s="662" t="s">
        <v>3732</v>
      </c>
      <c r="F260" s="665"/>
      <c r="G260" s="665"/>
      <c r="H260" s="678">
        <v>0</v>
      </c>
      <c r="I260" s="665">
        <v>11</v>
      </c>
      <c r="J260" s="665">
        <v>1550.4499999999998</v>
      </c>
      <c r="K260" s="678">
        <v>1</v>
      </c>
      <c r="L260" s="665">
        <v>11</v>
      </c>
      <c r="M260" s="666">
        <v>1550.4499999999998</v>
      </c>
    </row>
    <row r="261" spans="1:13" ht="14.4" customHeight="1" x14ac:dyDescent="0.3">
      <c r="A261" s="661" t="s">
        <v>3167</v>
      </c>
      <c r="B261" s="662" t="s">
        <v>2882</v>
      </c>
      <c r="C261" s="662" t="s">
        <v>3435</v>
      </c>
      <c r="D261" s="662" t="s">
        <v>3436</v>
      </c>
      <c r="E261" s="662" t="s">
        <v>3437</v>
      </c>
      <c r="F261" s="665"/>
      <c r="G261" s="665"/>
      <c r="H261" s="678">
        <v>0</v>
      </c>
      <c r="I261" s="665">
        <v>36</v>
      </c>
      <c r="J261" s="665">
        <v>6765.12</v>
      </c>
      <c r="K261" s="678">
        <v>1</v>
      </c>
      <c r="L261" s="665">
        <v>36</v>
      </c>
      <c r="M261" s="666">
        <v>6765.12</v>
      </c>
    </row>
    <row r="262" spans="1:13" ht="14.4" customHeight="1" x14ac:dyDescent="0.3">
      <c r="A262" s="661" t="s">
        <v>3167</v>
      </c>
      <c r="B262" s="662" t="s">
        <v>2882</v>
      </c>
      <c r="C262" s="662" t="s">
        <v>4458</v>
      </c>
      <c r="D262" s="662" t="s">
        <v>4345</v>
      </c>
      <c r="E262" s="662" t="s">
        <v>3735</v>
      </c>
      <c r="F262" s="665">
        <v>12</v>
      </c>
      <c r="G262" s="665">
        <v>0</v>
      </c>
      <c r="H262" s="678"/>
      <c r="I262" s="665"/>
      <c r="J262" s="665"/>
      <c r="K262" s="678"/>
      <c r="L262" s="665">
        <v>12</v>
      </c>
      <c r="M262" s="666">
        <v>0</v>
      </c>
    </row>
    <row r="263" spans="1:13" ht="14.4" customHeight="1" x14ac:dyDescent="0.3">
      <c r="A263" s="661" t="s">
        <v>3167</v>
      </c>
      <c r="B263" s="662" t="s">
        <v>2882</v>
      </c>
      <c r="C263" s="662" t="s">
        <v>3733</v>
      </c>
      <c r="D263" s="662" t="s">
        <v>3734</v>
      </c>
      <c r="E263" s="662" t="s">
        <v>3735</v>
      </c>
      <c r="F263" s="665"/>
      <c r="G263" s="665"/>
      <c r="H263" s="678">
        <v>0</v>
      </c>
      <c r="I263" s="665">
        <v>6</v>
      </c>
      <c r="J263" s="665">
        <v>563.76</v>
      </c>
      <c r="K263" s="678">
        <v>1</v>
      </c>
      <c r="L263" s="665">
        <v>6</v>
      </c>
      <c r="M263" s="666">
        <v>563.76</v>
      </c>
    </row>
    <row r="264" spans="1:13" ht="14.4" customHeight="1" x14ac:dyDescent="0.3">
      <c r="A264" s="661" t="s">
        <v>3167</v>
      </c>
      <c r="B264" s="662" t="s">
        <v>2882</v>
      </c>
      <c r="C264" s="662" t="s">
        <v>4272</v>
      </c>
      <c r="D264" s="662" t="s">
        <v>3734</v>
      </c>
      <c r="E264" s="662" t="s">
        <v>3381</v>
      </c>
      <c r="F264" s="665"/>
      <c r="G264" s="665"/>
      <c r="H264" s="678">
        <v>0</v>
      </c>
      <c r="I264" s="665">
        <v>2</v>
      </c>
      <c r="J264" s="665">
        <v>313.22000000000003</v>
      </c>
      <c r="K264" s="678">
        <v>1</v>
      </c>
      <c r="L264" s="665">
        <v>2</v>
      </c>
      <c r="M264" s="666">
        <v>313.22000000000003</v>
      </c>
    </row>
    <row r="265" spans="1:13" ht="14.4" customHeight="1" x14ac:dyDescent="0.3">
      <c r="A265" s="661" t="s">
        <v>3167</v>
      </c>
      <c r="B265" s="662" t="s">
        <v>4799</v>
      </c>
      <c r="C265" s="662" t="s">
        <v>4623</v>
      </c>
      <c r="D265" s="662" t="s">
        <v>4240</v>
      </c>
      <c r="E265" s="662" t="s">
        <v>4624</v>
      </c>
      <c r="F265" s="665">
        <v>20</v>
      </c>
      <c r="G265" s="665">
        <v>2415.4</v>
      </c>
      <c r="H265" s="678">
        <v>1</v>
      </c>
      <c r="I265" s="665"/>
      <c r="J265" s="665"/>
      <c r="K265" s="678">
        <v>0</v>
      </c>
      <c r="L265" s="665">
        <v>20</v>
      </c>
      <c r="M265" s="666">
        <v>2415.4</v>
      </c>
    </row>
    <row r="266" spans="1:13" ht="14.4" customHeight="1" x14ac:dyDescent="0.3">
      <c r="A266" s="661" t="s">
        <v>3167</v>
      </c>
      <c r="B266" s="662" t="s">
        <v>4799</v>
      </c>
      <c r="C266" s="662" t="s">
        <v>3826</v>
      </c>
      <c r="D266" s="662" t="s">
        <v>3827</v>
      </c>
      <c r="E266" s="662" t="s">
        <v>3828</v>
      </c>
      <c r="F266" s="665">
        <v>1</v>
      </c>
      <c r="G266" s="665">
        <v>0</v>
      </c>
      <c r="H266" s="678"/>
      <c r="I266" s="665"/>
      <c r="J266" s="665"/>
      <c r="K266" s="678"/>
      <c r="L266" s="665">
        <v>1</v>
      </c>
      <c r="M266" s="666">
        <v>0</v>
      </c>
    </row>
    <row r="267" spans="1:13" ht="14.4" customHeight="1" x14ac:dyDescent="0.3">
      <c r="A267" s="661" t="s">
        <v>3167</v>
      </c>
      <c r="B267" s="662" t="s">
        <v>3060</v>
      </c>
      <c r="C267" s="662" t="s">
        <v>4403</v>
      </c>
      <c r="D267" s="662" t="s">
        <v>4404</v>
      </c>
      <c r="E267" s="662" t="s">
        <v>3271</v>
      </c>
      <c r="F267" s="665">
        <v>11</v>
      </c>
      <c r="G267" s="665">
        <v>9333.39</v>
      </c>
      <c r="H267" s="678">
        <v>1</v>
      </c>
      <c r="I267" s="665"/>
      <c r="J267" s="665"/>
      <c r="K267" s="678">
        <v>0</v>
      </c>
      <c r="L267" s="665">
        <v>11</v>
      </c>
      <c r="M267" s="666">
        <v>9333.39</v>
      </c>
    </row>
    <row r="268" spans="1:13" ht="14.4" customHeight="1" x14ac:dyDescent="0.3">
      <c r="A268" s="661" t="s">
        <v>3167</v>
      </c>
      <c r="B268" s="662" t="s">
        <v>3060</v>
      </c>
      <c r="C268" s="662" t="s">
        <v>4066</v>
      </c>
      <c r="D268" s="662" t="s">
        <v>4067</v>
      </c>
      <c r="E268" s="662" t="s">
        <v>3271</v>
      </c>
      <c r="F268" s="665">
        <v>6</v>
      </c>
      <c r="G268" s="665">
        <v>5090.9400000000005</v>
      </c>
      <c r="H268" s="678">
        <v>1</v>
      </c>
      <c r="I268" s="665"/>
      <c r="J268" s="665"/>
      <c r="K268" s="678">
        <v>0</v>
      </c>
      <c r="L268" s="665">
        <v>6</v>
      </c>
      <c r="M268" s="666">
        <v>5090.9400000000005</v>
      </c>
    </row>
    <row r="269" spans="1:13" ht="14.4" customHeight="1" x14ac:dyDescent="0.3">
      <c r="A269" s="661" t="s">
        <v>3167</v>
      </c>
      <c r="B269" s="662" t="s">
        <v>3060</v>
      </c>
      <c r="C269" s="662" t="s">
        <v>3890</v>
      </c>
      <c r="D269" s="662" t="s">
        <v>3061</v>
      </c>
      <c r="E269" s="662" t="s">
        <v>3891</v>
      </c>
      <c r="F269" s="665"/>
      <c r="G269" s="665"/>
      <c r="H269" s="678">
        <v>0</v>
      </c>
      <c r="I269" s="665">
        <v>32</v>
      </c>
      <c r="J269" s="665">
        <v>17187.84</v>
      </c>
      <c r="K269" s="678">
        <v>1</v>
      </c>
      <c r="L269" s="665">
        <v>32</v>
      </c>
      <c r="M269" s="666">
        <v>17187.84</v>
      </c>
    </row>
    <row r="270" spans="1:13" ht="14.4" customHeight="1" x14ac:dyDescent="0.3">
      <c r="A270" s="661" t="s">
        <v>3167</v>
      </c>
      <c r="B270" s="662" t="s">
        <v>3060</v>
      </c>
      <c r="C270" s="662" t="s">
        <v>2021</v>
      </c>
      <c r="D270" s="662" t="s">
        <v>3061</v>
      </c>
      <c r="E270" s="662" t="s">
        <v>3063</v>
      </c>
      <c r="F270" s="665"/>
      <c r="G270" s="665"/>
      <c r="H270" s="678">
        <v>0</v>
      </c>
      <c r="I270" s="665">
        <v>2</v>
      </c>
      <c r="J270" s="665">
        <v>848.48</v>
      </c>
      <c r="K270" s="678">
        <v>1</v>
      </c>
      <c r="L270" s="665">
        <v>2</v>
      </c>
      <c r="M270" s="666">
        <v>848.48</v>
      </c>
    </row>
    <row r="271" spans="1:13" ht="14.4" customHeight="1" x14ac:dyDescent="0.3">
      <c r="A271" s="661" t="s">
        <v>3167</v>
      </c>
      <c r="B271" s="662" t="s">
        <v>3060</v>
      </c>
      <c r="C271" s="662" t="s">
        <v>3270</v>
      </c>
      <c r="D271" s="662" t="s">
        <v>3061</v>
      </c>
      <c r="E271" s="662" t="s">
        <v>3271</v>
      </c>
      <c r="F271" s="665"/>
      <c r="G271" s="665"/>
      <c r="H271" s="678">
        <v>0</v>
      </c>
      <c r="I271" s="665">
        <v>190</v>
      </c>
      <c r="J271" s="665">
        <v>161213.1</v>
      </c>
      <c r="K271" s="678">
        <v>1</v>
      </c>
      <c r="L271" s="665">
        <v>190</v>
      </c>
      <c r="M271" s="666">
        <v>161213.1</v>
      </c>
    </row>
    <row r="272" spans="1:13" ht="14.4" customHeight="1" x14ac:dyDescent="0.3">
      <c r="A272" s="661" t="s">
        <v>3167</v>
      </c>
      <c r="B272" s="662" t="s">
        <v>3060</v>
      </c>
      <c r="C272" s="662" t="s">
        <v>4070</v>
      </c>
      <c r="D272" s="662" t="s">
        <v>3061</v>
      </c>
      <c r="E272" s="662" t="s">
        <v>4071</v>
      </c>
      <c r="F272" s="665"/>
      <c r="G272" s="665"/>
      <c r="H272" s="678">
        <v>0</v>
      </c>
      <c r="I272" s="665">
        <v>20</v>
      </c>
      <c r="J272" s="665">
        <v>9561.4</v>
      </c>
      <c r="K272" s="678">
        <v>1</v>
      </c>
      <c r="L272" s="665">
        <v>20</v>
      </c>
      <c r="M272" s="666">
        <v>9561.4</v>
      </c>
    </row>
    <row r="273" spans="1:13" ht="14.4" customHeight="1" x14ac:dyDescent="0.3">
      <c r="A273" s="661" t="s">
        <v>3167</v>
      </c>
      <c r="B273" s="662" t="s">
        <v>3064</v>
      </c>
      <c r="C273" s="662" t="s">
        <v>684</v>
      </c>
      <c r="D273" s="662" t="s">
        <v>3065</v>
      </c>
      <c r="E273" s="662" t="s">
        <v>3067</v>
      </c>
      <c r="F273" s="665">
        <v>1</v>
      </c>
      <c r="G273" s="665">
        <v>1170.93</v>
      </c>
      <c r="H273" s="678">
        <v>1</v>
      </c>
      <c r="I273" s="665"/>
      <c r="J273" s="665"/>
      <c r="K273" s="678">
        <v>0</v>
      </c>
      <c r="L273" s="665">
        <v>1</v>
      </c>
      <c r="M273" s="666">
        <v>1170.93</v>
      </c>
    </row>
    <row r="274" spans="1:13" ht="14.4" customHeight="1" x14ac:dyDescent="0.3">
      <c r="A274" s="661" t="s">
        <v>3167</v>
      </c>
      <c r="B274" s="662" t="s">
        <v>3072</v>
      </c>
      <c r="C274" s="662" t="s">
        <v>4554</v>
      </c>
      <c r="D274" s="662" t="s">
        <v>2026</v>
      </c>
      <c r="E274" s="662" t="s">
        <v>4555</v>
      </c>
      <c r="F274" s="665"/>
      <c r="G274" s="665"/>
      <c r="H274" s="678">
        <v>0</v>
      </c>
      <c r="I274" s="665">
        <v>1</v>
      </c>
      <c r="J274" s="665">
        <v>9.4</v>
      </c>
      <c r="K274" s="678">
        <v>1</v>
      </c>
      <c r="L274" s="665">
        <v>1</v>
      </c>
      <c r="M274" s="666">
        <v>9.4</v>
      </c>
    </row>
    <row r="275" spans="1:13" ht="14.4" customHeight="1" x14ac:dyDescent="0.3">
      <c r="A275" s="661" t="s">
        <v>3167</v>
      </c>
      <c r="B275" s="662" t="s">
        <v>3072</v>
      </c>
      <c r="C275" s="662" t="s">
        <v>4556</v>
      </c>
      <c r="D275" s="662" t="s">
        <v>4557</v>
      </c>
      <c r="E275" s="662" t="s">
        <v>4558</v>
      </c>
      <c r="F275" s="665">
        <v>2</v>
      </c>
      <c r="G275" s="665">
        <v>31.34</v>
      </c>
      <c r="H275" s="678">
        <v>1</v>
      </c>
      <c r="I275" s="665"/>
      <c r="J275" s="665"/>
      <c r="K275" s="678">
        <v>0</v>
      </c>
      <c r="L275" s="665">
        <v>2</v>
      </c>
      <c r="M275" s="666">
        <v>31.34</v>
      </c>
    </row>
    <row r="276" spans="1:13" ht="14.4" customHeight="1" x14ac:dyDescent="0.3">
      <c r="A276" s="661" t="s">
        <v>3167</v>
      </c>
      <c r="B276" s="662" t="s">
        <v>3081</v>
      </c>
      <c r="C276" s="662" t="s">
        <v>4563</v>
      </c>
      <c r="D276" s="662" t="s">
        <v>2117</v>
      </c>
      <c r="E276" s="662" t="s">
        <v>2948</v>
      </c>
      <c r="F276" s="665"/>
      <c r="G276" s="665"/>
      <c r="H276" s="678">
        <v>0</v>
      </c>
      <c r="I276" s="665">
        <v>6</v>
      </c>
      <c r="J276" s="665">
        <v>792</v>
      </c>
      <c r="K276" s="678">
        <v>1</v>
      </c>
      <c r="L276" s="665">
        <v>6</v>
      </c>
      <c r="M276" s="666">
        <v>792</v>
      </c>
    </row>
    <row r="277" spans="1:13" ht="14.4" customHeight="1" x14ac:dyDescent="0.3">
      <c r="A277" s="661" t="s">
        <v>3167</v>
      </c>
      <c r="B277" s="662" t="s">
        <v>3081</v>
      </c>
      <c r="C277" s="662" t="s">
        <v>2059</v>
      </c>
      <c r="D277" s="662" t="s">
        <v>2060</v>
      </c>
      <c r="E277" s="662" t="s">
        <v>2929</v>
      </c>
      <c r="F277" s="665"/>
      <c r="G277" s="665"/>
      <c r="H277" s="678">
        <v>0</v>
      </c>
      <c r="I277" s="665">
        <v>12</v>
      </c>
      <c r="J277" s="665">
        <v>581.09999999999991</v>
      </c>
      <c r="K277" s="678">
        <v>1</v>
      </c>
      <c r="L277" s="665">
        <v>12</v>
      </c>
      <c r="M277" s="666">
        <v>581.09999999999991</v>
      </c>
    </row>
    <row r="278" spans="1:13" ht="14.4" customHeight="1" x14ac:dyDescent="0.3">
      <c r="A278" s="661" t="s">
        <v>3167</v>
      </c>
      <c r="B278" s="662" t="s">
        <v>3081</v>
      </c>
      <c r="C278" s="662" t="s">
        <v>2116</v>
      </c>
      <c r="D278" s="662" t="s">
        <v>2117</v>
      </c>
      <c r="E278" s="662" t="s">
        <v>2948</v>
      </c>
      <c r="F278" s="665"/>
      <c r="G278" s="665"/>
      <c r="H278" s="678">
        <v>0</v>
      </c>
      <c r="I278" s="665">
        <v>14</v>
      </c>
      <c r="J278" s="665">
        <v>1332.76</v>
      </c>
      <c r="K278" s="678">
        <v>1</v>
      </c>
      <c r="L278" s="665">
        <v>14</v>
      </c>
      <c r="M278" s="666">
        <v>1332.76</v>
      </c>
    </row>
    <row r="279" spans="1:13" ht="14.4" customHeight="1" x14ac:dyDescent="0.3">
      <c r="A279" s="661" t="s">
        <v>3167</v>
      </c>
      <c r="B279" s="662" t="s">
        <v>3082</v>
      </c>
      <c r="C279" s="662" t="s">
        <v>4315</v>
      </c>
      <c r="D279" s="662" t="s">
        <v>4316</v>
      </c>
      <c r="E279" s="662" t="s">
        <v>2929</v>
      </c>
      <c r="F279" s="665"/>
      <c r="G279" s="665"/>
      <c r="H279" s="678">
        <v>0</v>
      </c>
      <c r="I279" s="665">
        <v>13</v>
      </c>
      <c r="J279" s="665">
        <v>1200.76</v>
      </c>
      <c r="K279" s="678">
        <v>1</v>
      </c>
      <c r="L279" s="665">
        <v>13</v>
      </c>
      <c r="M279" s="666">
        <v>1200.76</v>
      </c>
    </row>
    <row r="280" spans="1:13" ht="14.4" customHeight="1" x14ac:dyDescent="0.3">
      <c r="A280" s="661" t="s">
        <v>3167</v>
      </c>
      <c r="B280" s="662" t="s">
        <v>4812</v>
      </c>
      <c r="C280" s="662" t="s">
        <v>4586</v>
      </c>
      <c r="D280" s="662" t="s">
        <v>4587</v>
      </c>
      <c r="E280" s="662" t="s">
        <v>4588</v>
      </c>
      <c r="F280" s="665"/>
      <c r="G280" s="665"/>
      <c r="H280" s="678"/>
      <c r="I280" s="665">
        <v>2</v>
      </c>
      <c r="J280" s="665">
        <v>0</v>
      </c>
      <c r="K280" s="678"/>
      <c r="L280" s="665">
        <v>2</v>
      </c>
      <c r="M280" s="666">
        <v>0</v>
      </c>
    </row>
    <row r="281" spans="1:13" ht="14.4" customHeight="1" x14ac:dyDescent="0.3">
      <c r="A281" s="661" t="s">
        <v>3167</v>
      </c>
      <c r="B281" s="662" t="s">
        <v>4798</v>
      </c>
      <c r="C281" s="662" t="s">
        <v>3186</v>
      </c>
      <c r="D281" s="662" t="s">
        <v>3187</v>
      </c>
      <c r="E281" s="662" t="s">
        <v>3188</v>
      </c>
      <c r="F281" s="665"/>
      <c r="G281" s="665"/>
      <c r="H281" s="678">
        <v>0</v>
      </c>
      <c r="I281" s="665">
        <v>3</v>
      </c>
      <c r="J281" s="665">
        <v>207.48</v>
      </c>
      <c r="K281" s="678">
        <v>1</v>
      </c>
      <c r="L281" s="665">
        <v>3</v>
      </c>
      <c r="M281" s="666">
        <v>207.48</v>
      </c>
    </row>
    <row r="282" spans="1:13" ht="14.4" customHeight="1" x14ac:dyDescent="0.3">
      <c r="A282" s="661" t="s">
        <v>3168</v>
      </c>
      <c r="B282" s="662" t="s">
        <v>2928</v>
      </c>
      <c r="C282" s="662" t="s">
        <v>3556</v>
      </c>
      <c r="D282" s="662" t="s">
        <v>2040</v>
      </c>
      <c r="E282" s="662" t="s">
        <v>3557</v>
      </c>
      <c r="F282" s="665"/>
      <c r="G282" s="665"/>
      <c r="H282" s="678">
        <v>0</v>
      </c>
      <c r="I282" s="665">
        <v>1</v>
      </c>
      <c r="J282" s="665">
        <v>289.62</v>
      </c>
      <c r="K282" s="678">
        <v>1</v>
      </c>
      <c r="L282" s="665">
        <v>1</v>
      </c>
      <c r="M282" s="666">
        <v>289.62</v>
      </c>
    </row>
    <row r="283" spans="1:13" ht="14.4" customHeight="1" x14ac:dyDescent="0.3">
      <c r="A283" s="661" t="s">
        <v>3168</v>
      </c>
      <c r="B283" s="662" t="s">
        <v>2937</v>
      </c>
      <c r="C283" s="662" t="s">
        <v>3559</v>
      </c>
      <c r="D283" s="662" t="s">
        <v>2938</v>
      </c>
      <c r="E283" s="662" t="s">
        <v>3560</v>
      </c>
      <c r="F283" s="665"/>
      <c r="G283" s="665"/>
      <c r="H283" s="678">
        <v>0</v>
      </c>
      <c r="I283" s="665">
        <v>2</v>
      </c>
      <c r="J283" s="665">
        <v>1048.9000000000001</v>
      </c>
      <c r="K283" s="678">
        <v>1</v>
      </c>
      <c r="L283" s="665">
        <v>2</v>
      </c>
      <c r="M283" s="666">
        <v>1048.9000000000001</v>
      </c>
    </row>
    <row r="284" spans="1:13" ht="14.4" customHeight="1" x14ac:dyDescent="0.3">
      <c r="A284" s="661" t="s">
        <v>3168</v>
      </c>
      <c r="B284" s="662" t="s">
        <v>4813</v>
      </c>
      <c r="C284" s="662" t="s">
        <v>3562</v>
      </c>
      <c r="D284" s="662" t="s">
        <v>3563</v>
      </c>
      <c r="E284" s="662" t="s">
        <v>3564</v>
      </c>
      <c r="F284" s="665">
        <v>6</v>
      </c>
      <c r="G284" s="665">
        <v>614.76</v>
      </c>
      <c r="H284" s="678">
        <v>1</v>
      </c>
      <c r="I284" s="665"/>
      <c r="J284" s="665"/>
      <c r="K284" s="678">
        <v>0</v>
      </c>
      <c r="L284" s="665">
        <v>6</v>
      </c>
      <c r="M284" s="666">
        <v>614.76</v>
      </c>
    </row>
    <row r="285" spans="1:13" ht="14.4" customHeight="1" x14ac:dyDescent="0.3">
      <c r="A285" s="661" t="s">
        <v>3168</v>
      </c>
      <c r="B285" s="662" t="s">
        <v>3072</v>
      </c>
      <c r="C285" s="662" t="s">
        <v>2036</v>
      </c>
      <c r="D285" s="662" t="s">
        <v>2026</v>
      </c>
      <c r="E285" s="662" t="s">
        <v>3075</v>
      </c>
      <c r="F285" s="665"/>
      <c r="G285" s="665"/>
      <c r="H285" s="678">
        <v>0</v>
      </c>
      <c r="I285" s="665">
        <v>1</v>
      </c>
      <c r="J285" s="665">
        <v>18.809999999999999</v>
      </c>
      <c r="K285" s="678">
        <v>1</v>
      </c>
      <c r="L285" s="665">
        <v>1</v>
      </c>
      <c r="M285" s="666">
        <v>18.809999999999999</v>
      </c>
    </row>
    <row r="286" spans="1:13" ht="14.4" customHeight="1" x14ac:dyDescent="0.3">
      <c r="A286" s="661" t="s">
        <v>3168</v>
      </c>
      <c r="B286" s="662" t="s">
        <v>3081</v>
      </c>
      <c r="C286" s="662" t="s">
        <v>2116</v>
      </c>
      <c r="D286" s="662" t="s">
        <v>2117</v>
      </c>
      <c r="E286" s="662" t="s">
        <v>2948</v>
      </c>
      <c r="F286" s="665"/>
      <c r="G286" s="665"/>
      <c r="H286" s="678">
        <v>0</v>
      </c>
      <c r="I286" s="665">
        <v>3</v>
      </c>
      <c r="J286" s="665">
        <v>255.48</v>
      </c>
      <c r="K286" s="678">
        <v>1</v>
      </c>
      <c r="L286" s="665">
        <v>3</v>
      </c>
      <c r="M286" s="666">
        <v>255.48</v>
      </c>
    </row>
    <row r="287" spans="1:13" ht="14.4" customHeight="1" x14ac:dyDescent="0.3">
      <c r="A287" s="661" t="s">
        <v>3168</v>
      </c>
      <c r="B287" s="662" t="s">
        <v>3081</v>
      </c>
      <c r="C287" s="662" t="s">
        <v>3451</v>
      </c>
      <c r="D287" s="662" t="s">
        <v>2117</v>
      </c>
      <c r="E287" s="662" t="s">
        <v>3452</v>
      </c>
      <c r="F287" s="665"/>
      <c r="G287" s="665"/>
      <c r="H287" s="678">
        <v>0</v>
      </c>
      <c r="I287" s="665">
        <v>2</v>
      </c>
      <c r="J287" s="665">
        <v>340.64</v>
      </c>
      <c r="K287" s="678">
        <v>1</v>
      </c>
      <c r="L287" s="665">
        <v>2</v>
      </c>
      <c r="M287" s="666">
        <v>340.64</v>
      </c>
    </row>
    <row r="288" spans="1:13" ht="14.4" customHeight="1" x14ac:dyDescent="0.3">
      <c r="A288" s="661" t="s">
        <v>3168</v>
      </c>
      <c r="B288" s="662" t="s">
        <v>3081</v>
      </c>
      <c r="C288" s="662" t="s">
        <v>3525</v>
      </c>
      <c r="D288" s="662" t="s">
        <v>2117</v>
      </c>
      <c r="E288" s="662" t="s">
        <v>2948</v>
      </c>
      <c r="F288" s="665"/>
      <c r="G288" s="665"/>
      <c r="H288" s="678">
        <v>0</v>
      </c>
      <c r="I288" s="665">
        <v>6</v>
      </c>
      <c r="J288" s="665">
        <v>792</v>
      </c>
      <c r="K288" s="678">
        <v>1</v>
      </c>
      <c r="L288" s="665">
        <v>6</v>
      </c>
      <c r="M288" s="666">
        <v>792</v>
      </c>
    </row>
    <row r="289" spans="1:13" ht="14.4" customHeight="1" x14ac:dyDescent="0.3">
      <c r="A289" s="661" t="s">
        <v>3169</v>
      </c>
      <c r="B289" s="662" t="s">
        <v>2882</v>
      </c>
      <c r="C289" s="662" t="s">
        <v>4663</v>
      </c>
      <c r="D289" s="662" t="s">
        <v>4664</v>
      </c>
      <c r="E289" s="662" t="s">
        <v>4665</v>
      </c>
      <c r="F289" s="665"/>
      <c r="G289" s="665"/>
      <c r="H289" s="678">
        <v>0</v>
      </c>
      <c r="I289" s="665">
        <v>2</v>
      </c>
      <c r="J289" s="665">
        <v>62.64</v>
      </c>
      <c r="K289" s="678">
        <v>1</v>
      </c>
      <c r="L289" s="665">
        <v>2</v>
      </c>
      <c r="M289" s="666">
        <v>62.64</v>
      </c>
    </row>
    <row r="290" spans="1:13" ht="14.4" customHeight="1" x14ac:dyDescent="0.3">
      <c r="A290" s="661" t="s">
        <v>3170</v>
      </c>
      <c r="B290" s="662" t="s">
        <v>4799</v>
      </c>
      <c r="C290" s="662" t="s">
        <v>3826</v>
      </c>
      <c r="D290" s="662" t="s">
        <v>3827</v>
      </c>
      <c r="E290" s="662" t="s">
        <v>3828</v>
      </c>
      <c r="F290" s="665">
        <v>3</v>
      </c>
      <c r="G290" s="665">
        <v>0</v>
      </c>
      <c r="H290" s="678"/>
      <c r="I290" s="665"/>
      <c r="J290" s="665"/>
      <c r="K290" s="678"/>
      <c r="L290" s="665">
        <v>3</v>
      </c>
      <c r="M290" s="666">
        <v>0</v>
      </c>
    </row>
    <row r="291" spans="1:13" ht="14.4" customHeight="1" x14ac:dyDescent="0.3">
      <c r="A291" s="661" t="s">
        <v>3171</v>
      </c>
      <c r="B291" s="662" t="s">
        <v>3044</v>
      </c>
      <c r="C291" s="662" t="s">
        <v>3765</v>
      </c>
      <c r="D291" s="662" t="s">
        <v>801</v>
      </c>
      <c r="E291" s="662" t="s">
        <v>3766</v>
      </c>
      <c r="F291" s="665"/>
      <c r="G291" s="665"/>
      <c r="H291" s="678"/>
      <c r="I291" s="665">
        <v>2</v>
      </c>
      <c r="J291" s="665">
        <v>0</v>
      </c>
      <c r="K291" s="678"/>
      <c r="L291" s="665">
        <v>2</v>
      </c>
      <c r="M291" s="666">
        <v>0</v>
      </c>
    </row>
    <row r="292" spans="1:13" ht="14.4" customHeight="1" x14ac:dyDescent="0.3">
      <c r="A292" s="661" t="s">
        <v>3173</v>
      </c>
      <c r="B292" s="662" t="s">
        <v>2945</v>
      </c>
      <c r="C292" s="662" t="s">
        <v>3569</v>
      </c>
      <c r="D292" s="662" t="s">
        <v>3492</v>
      </c>
      <c r="E292" s="662" t="s">
        <v>3570</v>
      </c>
      <c r="F292" s="665"/>
      <c r="G292" s="665"/>
      <c r="H292" s="678">
        <v>0</v>
      </c>
      <c r="I292" s="665">
        <v>1</v>
      </c>
      <c r="J292" s="665">
        <v>176.59</v>
      </c>
      <c r="K292" s="678">
        <v>1</v>
      </c>
      <c r="L292" s="665">
        <v>1</v>
      </c>
      <c r="M292" s="666">
        <v>176.59</v>
      </c>
    </row>
    <row r="293" spans="1:13" ht="14.4" customHeight="1" x14ac:dyDescent="0.3">
      <c r="A293" s="661" t="s">
        <v>3173</v>
      </c>
      <c r="B293" s="662" t="s">
        <v>2975</v>
      </c>
      <c r="C293" s="662" t="s">
        <v>3568</v>
      </c>
      <c r="D293" s="662" t="s">
        <v>2190</v>
      </c>
      <c r="E293" s="662" t="s">
        <v>3330</v>
      </c>
      <c r="F293" s="665"/>
      <c r="G293" s="665"/>
      <c r="H293" s="678">
        <v>0</v>
      </c>
      <c r="I293" s="665">
        <v>1</v>
      </c>
      <c r="J293" s="665">
        <v>154.36000000000001</v>
      </c>
      <c r="K293" s="678">
        <v>1</v>
      </c>
      <c r="L293" s="665">
        <v>1</v>
      </c>
      <c r="M293" s="666">
        <v>154.36000000000001</v>
      </c>
    </row>
    <row r="294" spans="1:13" ht="14.4" customHeight="1" x14ac:dyDescent="0.3">
      <c r="A294" s="661" t="s">
        <v>3173</v>
      </c>
      <c r="B294" s="662" t="s">
        <v>4795</v>
      </c>
      <c r="C294" s="662" t="s">
        <v>3571</v>
      </c>
      <c r="D294" s="662" t="s">
        <v>3242</v>
      </c>
      <c r="E294" s="662" t="s">
        <v>3443</v>
      </c>
      <c r="F294" s="665">
        <v>1</v>
      </c>
      <c r="G294" s="665">
        <v>70.540000000000006</v>
      </c>
      <c r="H294" s="678">
        <v>1</v>
      </c>
      <c r="I294" s="665"/>
      <c r="J294" s="665"/>
      <c r="K294" s="678">
        <v>0</v>
      </c>
      <c r="L294" s="665">
        <v>1</v>
      </c>
      <c r="M294" s="666">
        <v>70.540000000000006</v>
      </c>
    </row>
    <row r="295" spans="1:13" ht="14.4" customHeight="1" x14ac:dyDescent="0.3">
      <c r="A295" s="661" t="s">
        <v>3174</v>
      </c>
      <c r="B295" s="662" t="s">
        <v>4798</v>
      </c>
      <c r="C295" s="662" t="s">
        <v>3186</v>
      </c>
      <c r="D295" s="662" t="s">
        <v>3187</v>
      </c>
      <c r="E295" s="662" t="s">
        <v>3188</v>
      </c>
      <c r="F295" s="665"/>
      <c r="G295" s="665"/>
      <c r="H295" s="678">
        <v>0</v>
      </c>
      <c r="I295" s="665">
        <v>2</v>
      </c>
      <c r="J295" s="665">
        <v>138.32</v>
      </c>
      <c r="K295" s="678">
        <v>1</v>
      </c>
      <c r="L295" s="665">
        <v>2</v>
      </c>
      <c r="M295" s="666">
        <v>138.32</v>
      </c>
    </row>
    <row r="296" spans="1:13" ht="14.4" customHeight="1" x14ac:dyDescent="0.3">
      <c r="A296" s="661" t="s">
        <v>3175</v>
      </c>
      <c r="B296" s="662" t="s">
        <v>2975</v>
      </c>
      <c r="C296" s="662" t="s">
        <v>2481</v>
      </c>
      <c r="D296" s="662" t="s">
        <v>2979</v>
      </c>
      <c r="E296" s="662" t="s">
        <v>2980</v>
      </c>
      <c r="F296" s="665"/>
      <c r="G296" s="665"/>
      <c r="H296" s="678">
        <v>0</v>
      </c>
      <c r="I296" s="665">
        <v>1</v>
      </c>
      <c r="J296" s="665">
        <v>149.52000000000001</v>
      </c>
      <c r="K296" s="678">
        <v>1</v>
      </c>
      <c r="L296" s="665">
        <v>1</v>
      </c>
      <c r="M296" s="666">
        <v>149.52000000000001</v>
      </c>
    </row>
    <row r="297" spans="1:13" ht="14.4" customHeight="1" x14ac:dyDescent="0.3">
      <c r="A297" s="661" t="s">
        <v>3176</v>
      </c>
      <c r="B297" s="662" t="s">
        <v>2887</v>
      </c>
      <c r="C297" s="662" t="s">
        <v>3636</v>
      </c>
      <c r="D297" s="662" t="s">
        <v>2889</v>
      </c>
      <c r="E297" s="662" t="s">
        <v>3637</v>
      </c>
      <c r="F297" s="665"/>
      <c r="G297" s="665"/>
      <c r="H297" s="678"/>
      <c r="I297" s="665">
        <v>1</v>
      </c>
      <c r="J297" s="665">
        <v>0</v>
      </c>
      <c r="K297" s="678"/>
      <c r="L297" s="665">
        <v>1</v>
      </c>
      <c r="M297" s="666">
        <v>0</v>
      </c>
    </row>
    <row r="298" spans="1:13" ht="14.4" customHeight="1" x14ac:dyDescent="0.3">
      <c r="A298" s="661" t="s">
        <v>3176</v>
      </c>
      <c r="B298" s="662" t="s">
        <v>4804</v>
      </c>
      <c r="C298" s="662" t="s">
        <v>3612</v>
      </c>
      <c r="D298" s="662" t="s">
        <v>3613</v>
      </c>
      <c r="E298" s="662" t="s">
        <v>3614</v>
      </c>
      <c r="F298" s="665"/>
      <c r="G298" s="665"/>
      <c r="H298" s="678">
        <v>0</v>
      </c>
      <c r="I298" s="665">
        <v>2</v>
      </c>
      <c r="J298" s="665">
        <v>17.579999999999998</v>
      </c>
      <c r="K298" s="678">
        <v>1</v>
      </c>
      <c r="L298" s="665">
        <v>2</v>
      </c>
      <c r="M298" s="666">
        <v>17.579999999999998</v>
      </c>
    </row>
    <row r="299" spans="1:13" ht="14.4" customHeight="1" x14ac:dyDescent="0.3">
      <c r="A299" s="661" t="s">
        <v>3176</v>
      </c>
      <c r="B299" s="662" t="s">
        <v>4804</v>
      </c>
      <c r="C299" s="662" t="s">
        <v>3615</v>
      </c>
      <c r="D299" s="662" t="s">
        <v>3613</v>
      </c>
      <c r="E299" s="662" t="s">
        <v>3616</v>
      </c>
      <c r="F299" s="665"/>
      <c r="G299" s="665"/>
      <c r="H299" s="678">
        <v>0</v>
      </c>
      <c r="I299" s="665">
        <v>2</v>
      </c>
      <c r="J299" s="665">
        <v>58.54</v>
      </c>
      <c r="K299" s="678">
        <v>1</v>
      </c>
      <c r="L299" s="665">
        <v>2</v>
      </c>
      <c r="M299" s="666">
        <v>58.54</v>
      </c>
    </row>
    <row r="300" spans="1:13" ht="14.4" customHeight="1" x14ac:dyDescent="0.3">
      <c r="A300" s="661" t="s">
        <v>3177</v>
      </c>
      <c r="B300" s="662" t="s">
        <v>2879</v>
      </c>
      <c r="C300" s="662" t="s">
        <v>3687</v>
      </c>
      <c r="D300" s="662" t="s">
        <v>3688</v>
      </c>
      <c r="E300" s="662" t="s">
        <v>3689</v>
      </c>
      <c r="F300" s="665"/>
      <c r="G300" s="665"/>
      <c r="H300" s="678">
        <v>0</v>
      </c>
      <c r="I300" s="665">
        <v>1</v>
      </c>
      <c r="J300" s="665">
        <v>37.159999999999997</v>
      </c>
      <c r="K300" s="678">
        <v>1</v>
      </c>
      <c r="L300" s="665">
        <v>1</v>
      </c>
      <c r="M300" s="666">
        <v>37.159999999999997</v>
      </c>
    </row>
    <row r="301" spans="1:13" ht="14.4" customHeight="1" x14ac:dyDescent="0.3">
      <c r="A301" s="661" t="s">
        <v>3177</v>
      </c>
      <c r="B301" s="662" t="s">
        <v>2975</v>
      </c>
      <c r="C301" s="662" t="s">
        <v>3568</v>
      </c>
      <c r="D301" s="662" t="s">
        <v>2190</v>
      </c>
      <c r="E301" s="662" t="s">
        <v>3330</v>
      </c>
      <c r="F301" s="665"/>
      <c r="G301" s="665"/>
      <c r="H301" s="678">
        <v>0</v>
      </c>
      <c r="I301" s="665">
        <v>2</v>
      </c>
      <c r="J301" s="665">
        <v>308.72000000000003</v>
      </c>
      <c r="K301" s="678">
        <v>1</v>
      </c>
      <c r="L301" s="665">
        <v>2</v>
      </c>
      <c r="M301" s="666">
        <v>308.72000000000003</v>
      </c>
    </row>
    <row r="302" spans="1:13" ht="14.4" customHeight="1" x14ac:dyDescent="0.3">
      <c r="A302" s="661" t="s">
        <v>3177</v>
      </c>
      <c r="B302" s="662" t="s">
        <v>3044</v>
      </c>
      <c r="C302" s="662" t="s">
        <v>1988</v>
      </c>
      <c r="D302" s="662" t="s">
        <v>801</v>
      </c>
      <c r="E302" s="662" t="s">
        <v>3045</v>
      </c>
      <c r="F302" s="665"/>
      <c r="G302" s="665"/>
      <c r="H302" s="678">
        <v>0</v>
      </c>
      <c r="I302" s="665">
        <v>2</v>
      </c>
      <c r="J302" s="665">
        <v>73.08</v>
      </c>
      <c r="K302" s="678">
        <v>1</v>
      </c>
      <c r="L302" s="665">
        <v>2</v>
      </c>
      <c r="M302" s="666">
        <v>73.08</v>
      </c>
    </row>
    <row r="303" spans="1:13" ht="14.4" customHeight="1" x14ac:dyDescent="0.3">
      <c r="A303" s="661" t="s">
        <v>3177</v>
      </c>
      <c r="B303" s="662" t="s">
        <v>3115</v>
      </c>
      <c r="C303" s="662" t="s">
        <v>3658</v>
      </c>
      <c r="D303" s="662" t="s">
        <v>3659</v>
      </c>
      <c r="E303" s="662" t="s">
        <v>3557</v>
      </c>
      <c r="F303" s="665">
        <v>1</v>
      </c>
      <c r="G303" s="665">
        <v>207.45</v>
      </c>
      <c r="H303" s="678">
        <v>1</v>
      </c>
      <c r="I303" s="665"/>
      <c r="J303" s="665"/>
      <c r="K303" s="678">
        <v>0</v>
      </c>
      <c r="L303" s="665">
        <v>1</v>
      </c>
      <c r="M303" s="666">
        <v>207.45</v>
      </c>
    </row>
    <row r="304" spans="1:13" ht="14.4" customHeight="1" x14ac:dyDescent="0.3">
      <c r="A304" s="661" t="s">
        <v>3177</v>
      </c>
      <c r="B304" s="662" t="s">
        <v>3115</v>
      </c>
      <c r="C304" s="662" t="s">
        <v>3660</v>
      </c>
      <c r="D304" s="662" t="s">
        <v>3659</v>
      </c>
      <c r="E304" s="662" t="s">
        <v>3661</v>
      </c>
      <c r="F304" s="665">
        <v>1</v>
      </c>
      <c r="G304" s="665">
        <v>115.26</v>
      </c>
      <c r="H304" s="678">
        <v>1</v>
      </c>
      <c r="I304" s="665"/>
      <c r="J304" s="665"/>
      <c r="K304" s="678">
        <v>0</v>
      </c>
      <c r="L304" s="665">
        <v>1</v>
      </c>
      <c r="M304" s="666">
        <v>115.26</v>
      </c>
    </row>
    <row r="305" spans="1:13" ht="14.4" customHeight="1" thickBot="1" x14ac:dyDescent="0.35">
      <c r="A305" s="667" t="s">
        <v>3178</v>
      </c>
      <c r="B305" s="668" t="s">
        <v>4814</v>
      </c>
      <c r="C305" s="668" t="s">
        <v>3833</v>
      </c>
      <c r="D305" s="668" t="s">
        <v>3834</v>
      </c>
      <c r="E305" s="668" t="s">
        <v>3835</v>
      </c>
      <c r="F305" s="671"/>
      <c r="G305" s="671"/>
      <c r="H305" s="679">
        <v>0</v>
      </c>
      <c r="I305" s="671">
        <v>3</v>
      </c>
      <c r="J305" s="671">
        <v>280.38</v>
      </c>
      <c r="K305" s="679">
        <v>1</v>
      </c>
      <c r="L305" s="671">
        <v>3</v>
      </c>
      <c r="M305" s="672">
        <v>280.38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543</v>
      </c>
      <c r="B5" s="646" t="s">
        <v>544</v>
      </c>
      <c r="C5" s="647" t="s">
        <v>545</v>
      </c>
      <c r="D5" s="647" t="s">
        <v>545</v>
      </c>
      <c r="E5" s="647"/>
      <c r="F5" s="647" t="s">
        <v>545</v>
      </c>
      <c r="G5" s="647" t="s">
        <v>545</v>
      </c>
      <c r="H5" s="647" t="s">
        <v>545</v>
      </c>
      <c r="I5" s="648" t="s">
        <v>545</v>
      </c>
      <c r="J5" s="649" t="s">
        <v>74</v>
      </c>
    </row>
    <row r="6" spans="1:10" ht="14.4" customHeight="1" x14ac:dyDescent="0.3">
      <c r="A6" s="645" t="s">
        <v>543</v>
      </c>
      <c r="B6" s="646" t="s">
        <v>332</v>
      </c>
      <c r="C6" s="647">
        <v>422.58138000000099</v>
      </c>
      <c r="D6" s="647">
        <v>430.5366599999989</v>
      </c>
      <c r="E6" s="647"/>
      <c r="F6" s="647">
        <v>495.93368999999905</v>
      </c>
      <c r="G6" s="647">
        <v>423.00003818822006</v>
      </c>
      <c r="H6" s="647">
        <v>72.933651811778986</v>
      </c>
      <c r="I6" s="648">
        <v>1.1724199650765188</v>
      </c>
      <c r="J6" s="649" t="s">
        <v>1</v>
      </c>
    </row>
    <row r="7" spans="1:10" ht="14.4" customHeight="1" x14ac:dyDescent="0.3">
      <c r="A7" s="645" t="s">
        <v>543</v>
      </c>
      <c r="B7" s="646" t="s">
        <v>333</v>
      </c>
      <c r="C7" s="647">
        <v>2.3058000000000001</v>
      </c>
      <c r="D7" s="647">
        <v>4.0268800000000002</v>
      </c>
      <c r="E7" s="647"/>
      <c r="F7" s="647">
        <v>2.4421699999989999</v>
      </c>
      <c r="G7" s="647">
        <v>3.000000270838</v>
      </c>
      <c r="H7" s="647">
        <v>-0.55783027083900016</v>
      </c>
      <c r="I7" s="648">
        <v>0.81405659317384671</v>
      </c>
      <c r="J7" s="649" t="s">
        <v>1</v>
      </c>
    </row>
    <row r="8" spans="1:10" ht="14.4" customHeight="1" x14ac:dyDescent="0.3">
      <c r="A8" s="645" t="s">
        <v>543</v>
      </c>
      <c r="B8" s="646" t="s">
        <v>334</v>
      </c>
      <c r="C8" s="647">
        <v>862.45240000000013</v>
      </c>
      <c r="D8" s="647">
        <v>956.07745999999702</v>
      </c>
      <c r="E8" s="647"/>
      <c r="F8" s="647">
        <v>985.17639999999687</v>
      </c>
      <c r="G8" s="647">
        <v>952.12605668985191</v>
      </c>
      <c r="H8" s="647">
        <v>33.050343310144967</v>
      </c>
      <c r="I8" s="648">
        <v>1.0347121508522172</v>
      </c>
      <c r="J8" s="649" t="s">
        <v>1</v>
      </c>
    </row>
    <row r="9" spans="1:10" ht="14.4" customHeight="1" x14ac:dyDescent="0.3">
      <c r="A9" s="645" t="s">
        <v>543</v>
      </c>
      <c r="B9" s="646" t="s">
        <v>335</v>
      </c>
      <c r="C9" s="647">
        <v>7909.3325100000038</v>
      </c>
      <c r="D9" s="647">
        <v>7080.22102</v>
      </c>
      <c r="E9" s="647"/>
      <c r="F9" s="647">
        <v>5844.8231199999973</v>
      </c>
      <c r="G9" s="647">
        <v>7004.324414861976</v>
      </c>
      <c r="H9" s="647">
        <v>-1159.5012948619787</v>
      </c>
      <c r="I9" s="648">
        <v>0.83445922458963839</v>
      </c>
      <c r="J9" s="649" t="s">
        <v>1</v>
      </c>
    </row>
    <row r="10" spans="1:10" ht="14.4" customHeight="1" x14ac:dyDescent="0.3">
      <c r="A10" s="645" t="s">
        <v>543</v>
      </c>
      <c r="B10" s="646" t="s">
        <v>4816</v>
      </c>
      <c r="C10" s="647">
        <v>0</v>
      </c>
      <c r="D10" s="647" t="s">
        <v>545</v>
      </c>
      <c r="E10" s="647"/>
      <c r="F10" s="647" t="s">
        <v>545</v>
      </c>
      <c r="G10" s="647" t="s">
        <v>545</v>
      </c>
      <c r="H10" s="647" t="s">
        <v>545</v>
      </c>
      <c r="I10" s="648" t="s">
        <v>545</v>
      </c>
      <c r="J10" s="649" t="s">
        <v>1</v>
      </c>
    </row>
    <row r="11" spans="1:10" ht="14.4" customHeight="1" x14ac:dyDescent="0.3">
      <c r="A11" s="645" t="s">
        <v>543</v>
      </c>
      <c r="B11" s="646" t="s">
        <v>336</v>
      </c>
      <c r="C11" s="647">
        <v>478.96487999999999</v>
      </c>
      <c r="D11" s="647">
        <v>458.99321999999796</v>
      </c>
      <c r="E11" s="647"/>
      <c r="F11" s="647">
        <v>497.70479999999793</v>
      </c>
      <c r="G11" s="647">
        <v>465.00004197995895</v>
      </c>
      <c r="H11" s="647">
        <v>32.70475802003898</v>
      </c>
      <c r="I11" s="648">
        <v>1.070332806596711</v>
      </c>
      <c r="J11" s="649" t="s">
        <v>1</v>
      </c>
    </row>
    <row r="12" spans="1:10" ht="14.4" customHeight="1" x14ac:dyDescent="0.3">
      <c r="A12" s="645" t="s">
        <v>543</v>
      </c>
      <c r="B12" s="646" t="s">
        <v>337</v>
      </c>
      <c r="C12" s="647">
        <v>84.274460000000005</v>
      </c>
      <c r="D12" s="647">
        <v>73.225769999999002</v>
      </c>
      <c r="E12" s="647"/>
      <c r="F12" s="647">
        <v>53.669719999999003</v>
      </c>
      <c r="G12" s="647">
        <v>80.000007222356999</v>
      </c>
      <c r="H12" s="647">
        <v>-26.330287222357995</v>
      </c>
      <c r="I12" s="648">
        <v>0.67087143943407457</v>
      </c>
      <c r="J12" s="649" t="s">
        <v>1</v>
      </c>
    </row>
    <row r="13" spans="1:10" ht="14.4" customHeight="1" x14ac:dyDescent="0.3">
      <c r="A13" s="645" t="s">
        <v>543</v>
      </c>
      <c r="B13" s="646" t="s">
        <v>338</v>
      </c>
      <c r="C13" s="647">
        <v>265.13246000000004</v>
      </c>
      <c r="D13" s="647">
        <v>399.857609999999</v>
      </c>
      <c r="E13" s="647"/>
      <c r="F13" s="647">
        <v>471.35437999999698</v>
      </c>
      <c r="G13" s="647">
        <v>404.72617629147402</v>
      </c>
      <c r="H13" s="647">
        <v>66.62820370852296</v>
      </c>
      <c r="I13" s="648">
        <v>1.1646253877597947</v>
      </c>
      <c r="J13" s="649" t="s">
        <v>1</v>
      </c>
    </row>
    <row r="14" spans="1:10" ht="14.4" customHeight="1" x14ac:dyDescent="0.3">
      <c r="A14" s="645" t="s">
        <v>543</v>
      </c>
      <c r="B14" s="646" t="s">
        <v>339</v>
      </c>
      <c r="C14" s="647">
        <v>412.62442000000004</v>
      </c>
      <c r="D14" s="647">
        <v>446.92790999999994</v>
      </c>
      <c r="E14" s="647"/>
      <c r="F14" s="647">
        <v>411.69049999999697</v>
      </c>
      <c r="G14" s="647">
        <v>452.22078441073501</v>
      </c>
      <c r="H14" s="647">
        <v>-40.530284410738034</v>
      </c>
      <c r="I14" s="648">
        <v>0.91037500750092482</v>
      </c>
      <c r="J14" s="649" t="s">
        <v>1</v>
      </c>
    </row>
    <row r="15" spans="1:10" ht="14.4" customHeight="1" x14ac:dyDescent="0.3">
      <c r="A15" s="645" t="s">
        <v>543</v>
      </c>
      <c r="B15" s="646" t="s">
        <v>340</v>
      </c>
      <c r="C15" s="647">
        <v>116.39972</v>
      </c>
      <c r="D15" s="647">
        <v>128.26399000000001</v>
      </c>
      <c r="E15" s="647"/>
      <c r="F15" s="647">
        <v>128.26400000000001</v>
      </c>
      <c r="G15" s="647">
        <v>116.00001047242</v>
      </c>
      <c r="H15" s="647">
        <v>12.263989527580009</v>
      </c>
      <c r="I15" s="648">
        <v>1.1057240381068403</v>
      </c>
      <c r="J15" s="649" t="s">
        <v>1</v>
      </c>
    </row>
    <row r="16" spans="1:10" ht="14.4" customHeight="1" x14ac:dyDescent="0.3">
      <c r="A16" s="645" t="s">
        <v>543</v>
      </c>
      <c r="B16" s="646" t="s">
        <v>341</v>
      </c>
      <c r="C16" s="647">
        <v>512.49129000000005</v>
      </c>
      <c r="D16" s="647">
        <v>572.15123999999992</v>
      </c>
      <c r="E16" s="647"/>
      <c r="F16" s="647">
        <v>543.40448999999796</v>
      </c>
      <c r="G16" s="647">
        <v>512.00004622309496</v>
      </c>
      <c r="H16" s="647">
        <v>31.404443776903008</v>
      </c>
      <c r="I16" s="648">
        <v>1.0613367987143092</v>
      </c>
      <c r="J16" s="649" t="s">
        <v>1</v>
      </c>
    </row>
    <row r="17" spans="1:10" ht="14.4" customHeight="1" x14ac:dyDescent="0.3">
      <c r="A17" s="645" t="s">
        <v>543</v>
      </c>
      <c r="B17" s="646" t="s">
        <v>342</v>
      </c>
      <c r="C17" s="647" t="s">
        <v>545</v>
      </c>
      <c r="D17" s="647">
        <v>1750.2773499999989</v>
      </c>
      <c r="E17" s="647"/>
      <c r="F17" s="647">
        <v>1698.0470799999973</v>
      </c>
      <c r="G17" s="647">
        <v>1751.0397457995311</v>
      </c>
      <c r="H17" s="647">
        <v>-52.992665799533825</v>
      </c>
      <c r="I17" s="648">
        <v>0.9697364574809596</v>
      </c>
      <c r="J17" s="649" t="s">
        <v>1</v>
      </c>
    </row>
    <row r="18" spans="1:10" ht="14.4" customHeight="1" x14ac:dyDescent="0.3">
      <c r="A18" s="645" t="s">
        <v>543</v>
      </c>
      <c r="B18" s="646" t="s">
        <v>344</v>
      </c>
      <c r="C18" s="647" t="s">
        <v>545</v>
      </c>
      <c r="D18" s="647" t="s">
        <v>545</v>
      </c>
      <c r="E18" s="647"/>
      <c r="F18" s="647">
        <v>6.9333</v>
      </c>
      <c r="G18" s="647">
        <v>0</v>
      </c>
      <c r="H18" s="647">
        <v>6.9333</v>
      </c>
      <c r="I18" s="648" t="s">
        <v>545</v>
      </c>
      <c r="J18" s="649" t="s">
        <v>1</v>
      </c>
    </row>
    <row r="19" spans="1:10" ht="14.4" customHeight="1" x14ac:dyDescent="0.3">
      <c r="A19" s="645" t="s">
        <v>543</v>
      </c>
      <c r="B19" s="646" t="s">
        <v>546</v>
      </c>
      <c r="C19" s="647">
        <v>11066.559320000006</v>
      </c>
      <c r="D19" s="647">
        <v>12300.559109999991</v>
      </c>
      <c r="E19" s="647"/>
      <c r="F19" s="647">
        <v>11139.443649999976</v>
      </c>
      <c r="G19" s="647">
        <v>12163.437322410457</v>
      </c>
      <c r="H19" s="647">
        <v>-1023.9936724104809</v>
      </c>
      <c r="I19" s="648">
        <v>0.91581379134302521</v>
      </c>
      <c r="J19" s="649" t="s">
        <v>547</v>
      </c>
    </row>
    <row r="21" spans="1:10" ht="14.4" customHeight="1" x14ac:dyDescent="0.3">
      <c r="A21" s="645" t="s">
        <v>543</v>
      </c>
      <c r="B21" s="646" t="s">
        <v>544</v>
      </c>
      <c r="C21" s="647" t="s">
        <v>545</v>
      </c>
      <c r="D21" s="647" t="s">
        <v>545</v>
      </c>
      <c r="E21" s="647"/>
      <c r="F21" s="647" t="s">
        <v>545</v>
      </c>
      <c r="G21" s="647" t="s">
        <v>545</v>
      </c>
      <c r="H21" s="647" t="s">
        <v>545</v>
      </c>
      <c r="I21" s="648" t="s">
        <v>545</v>
      </c>
      <c r="J21" s="649" t="s">
        <v>74</v>
      </c>
    </row>
    <row r="22" spans="1:10" ht="14.4" customHeight="1" x14ac:dyDescent="0.3">
      <c r="A22" s="645" t="s">
        <v>548</v>
      </c>
      <c r="B22" s="646" t="s">
        <v>549</v>
      </c>
      <c r="C22" s="647" t="s">
        <v>545</v>
      </c>
      <c r="D22" s="647" t="s">
        <v>545</v>
      </c>
      <c r="E22" s="647"/>
      <c r="F22" s="647" t="s">
        <v>545</v>
      </c>
      <c r="G22" s="647" t="s">
        <v>545</v>
      </c>
      <c r="H22" s="647" t="s">
        <v>545</v>
      </c>
      <c r="I22" s="648" t="s">
        <v>545</v>
      </c>
      <c r="J22" s="649" t="s">
        <v>0</v>
      </c>
    </row>
    <row r="23" spans="1:10" ht="14.4" customHeight="1" x14ac:dyDescent="0.3">
      <c r="A23" s="645" t="s">
        <v>548</v>
      </c>
      <c r="B23" s="646" t="s">
        <v>332</v>
      </c>
      <c r="C23" s="647">
        <v>0</v>
      </c>
      <c r="D23" s="647" t="s">
        <v>545</v>
      </c>
      <c r="E23" s="647"/>
      <c r="F23" s="647" t="s">
        <v>545</v>
      </c>
      <c r="G23" s="647" t="s">
        <v>545</v>
      </c>
      <c r="H23" s="647" t="s">
        <v>545</v>
      </c>
      <c r="I23" s="648" t="s">
        <v>545</v>
      </c>
      <c r="J23" s="649" t="s">
        <v>1</v>
      </c>
    </row>
    <row r="24" spans="1:10" ht="14.4" customHeight="1" x14ac:dyDescent="0.3">
      <c r="A24" s="645" t="s">
        <v>548</v>
      </c>
      <c r="B24" s="646" t="s">
        <v>334</v>
      </c>
      <c r="C24" s="647">
        <v>5.4215600000000004</v>
      </c>
      <c r="D24" s="647">
        <v>7.8954699999989986</v>
      </c>
      <c r="E24" s="647"/>
      <c r="F24" s="647">
        <v>27.482079999999996</v>
      </c>
      <c r="G24" s="647">
        <v>6.6481053054670003</v>
      </c>
      <c r="H24" s="647">
        <v>20.833974694532998</v>
      </c>
      <c r="I24" s="648">
        <v>4.1338214028289224</v>
      </c>
      <c r="J24" s="649" t="s">
        <v>1</v>
      </c>
    </row>
    <row r="25" spans="1:10" ht="14.4" customHeight="1" x14ac:dyDescent="0.3">
      <c r="A25" s="645" t="s">
        <v>548</v>
      </c>
      <c r="B25" s="646" t="s">
        <v>335</v>
      </c>
      <c r="C25" s="647">
        <v>5.7440000000000007</v>
      </c>
      <c r="D25" s="647">
        <v>4.5636300000000007</v>
      </c>
      <c r="E25" s="647"/>
      <c r="F25" s="647">
        <v>4.4733799999989996</v>
      </c>
      <c r="G25" s="647">
        <v>5.0336573352540004</v>
      </c>
      <c r="H25" s="647">
        <v>-0.56027733525500079</v>
      </c>
      <c r="I25" s="648">
        <v>0.88869378705399527</v>
      </c>
      <c r="J25" s="649" t="s">
        <v>1</v>
      </c>
    </row>
    <row r="26" spans="1:10" ht="14.4" customHeight="1" x14ac:dyDescent="0.3">
      <c r="A26" s="645" t="s">
        <v>548</v>
      </c>
      <c r="B26" s="646" t="s">
        <v>338</v>
      </c>
      <c r="C26" s="647">
        <v>27.70215</v>
      </c>
      <c r="D26" s="647">
        <v>60.216820000000006</v>
      </c>
      <c r="E26" s="647"/>
      <c r="F26" s="647">
        <v>89.311139999999</v>
      </c>
      <c r="G26" s="647">
        <v>110.113809501709</v>
      </c>
      <c r="H26" s="647">
        <v>-20.80266950171</v>
      </c>
      <c r="I26" s="648">
        <v>0.81108028506281826</v>
      </c>
      <c r="J26" s="649" t="s">
        <v>1</v>
      </c>
    </row>
    <row r="27" spans="1:10" ht="14.4" customHeight="1" x14ac:dyDescent="0.3">
      <c r="A27" s="645" t="s">
        <v>548</v>
      </c>
      <c r="B27" s="646" t="s">
        <v>339</v>
      </c>
      <c r="C27" s="647">
        <v>2.8039499999999999</v>
      </c>
      <c r="D27" s="647">
        <v>3.9809399999999995</v>
      </c>
      <c r="E27" s="647"/>
      <c r="F27" s="647">
        <v>3.4207899999999993</v>
      </c>
      <c r="G27" s="647">
        <v>3.9911587259379999</v>
      </c>
      <c r="H27" s="647">
        <v>-0.57036872593800059</v>
      </c>
      <c r="I27" s="648">
        <v>0.85709194619816764</v>
      </c>
      <c r="J27" s="649" t="s">
        <v>1</v>
      </c>
    </row>
    <row r="28" spans="1:10" ht="14.4" customHeight="1" x14ac:dyDescent="0.3">
      <c r="A28" s="645" t="s">
        <v>548</v>
      </c>
      <c r="B28" s="646" t="s">
        <v>341</v>
      </c>
      <c r="C28" s="647" t="s">
        <v>545</v>
      </c>
      <c r="D28" s="647">
        <v>5.2294999999999998</v>
      </c>
      <c r="E28" s="647"/>
      <c r="F28" s="647">
        <v>6.3982400000000004</v>
      </c>
      <c r="G28" s="647">
        <v>4.8411185237429999</v>
      </c>
      <c r="H28" s="647">
        <v>1.5571214762570005</v>
      </c>
      <c r="I28" s="648">
        <v>1.3216449811381779</v>
      </c>
      <c r="J28" s="649" t="s">
        <v>1</v>
      </c>
    </row>
    <row r="29" spans="1:10" ht="14.4" customHeight="1" x14ac:dyDescent="0.3">
      <c r="A29" s="645" t="s">
        <v>548</v>
      </c>
      <c r="B29" s="646" t="s">
        <v>550</v>
      </c>
      <c r="C29" s="647">
        <v>41.671660000000003</v>
      </c>
      <c r="D29" s="647">
        <v>81.886359999999016</v>
      </c>
      <c r="E29" s="647"/>
      <c r="F29" s="647">
        <v>131.08562999999799</v>
      </c>
      <c r="G29" s="647">
        <v>130.62784939211102</v>
      </c>
      <c r="H29" s="647">
        <v>0.45778060788697417</v>
      </c>
      <c r="I29" s="648">
        <v>1.0035044640941215</v>
      </c>
      <c r="J29" s="649" t="s">
        <v>551</v>
      </c>
    </row>
    <row r="30" spans="1:10" ht="14.4" customHeight="1" x14ac:dyDescent="0.3">
      <c r="A30" s="645" t="s">
        <v>545</v>
      </c>
      <c r="B30" s="646" t="s">
        <v>545</v>
      </c>
      <c r="C30" s="647" t="s">
        <v>545</v>
      </c>
      <c r="D30" s="647" t="s">
        <v>545</v>
      </c>
      <c r="E30" s="647"/>
      <c r="F30" s="647" t="s">
        <v>545</v>
      </c>
      <c r="G30" s="647" t="s">
        <v>545</v>
      </c>
      <c r="H30" s="647" t="s">
        <v>545</v>
      </c>
      <c r="I30" s="648" t="s">
        <v>545</v>
      </c>
      <c r="J30" s="649" t="s">
        <v>552</v>
      </c>
    </row>
    <row r="31" spans="1:10" ht="14.4" customHeight="1" x14ac:dyDescent="0.3">
      <c r="A31" s="645" t="s">
        <v>553</v>
      </c>
      <c r="B31" s="646" t="s">
        <v>554</v>
      </c>
      <c r="C31" s="647" t="s">
        <v>545</v>
      </c>
      <c r="D31" s="647" t="s">
        <v>545</v>
      </c>
      <c r="E31" s="647"/>
      <c r="F31" s="647" t="s">
        <v>545</v>
      </c>
      <c r="G31" s="647" t="s">
        <v>545</v>
      </c>
      <c r="H31" s="647" t="s">
        <v>545</v>
      </c>
      <c r="I31" s="648" t="s">
        <v>545</v>
      </c>
      <c r="J31" s="649" t="s">
        <v>0</v>
      </c>
    </row>
    <row r="32" spans="1:10" ht="14.4" customHeight="1" x14ac:dyDescent="0.3">
      <c r="A32" s="645" t="s">
        <v>553</v>
      </c>
      <c r="B32" s="646" t="s">
        <v>332</v>
      </c>
      <c r="C32" s="647">
        <v>412.82394000000102</v>
      </c>
      <c r="D32" s="647">
        <v>417.73520999999994</v>
      </c>
      <c r="E32" s="647"/>
      <c r="F32" s="647">
        <v>485.79388999999907</v>
      </c>
      <c r="G32" s="647">
        <v>410.70775205075802</v>
      </c>
      <c r="H32" s="647">
        <v>75.086137949241049</v>
      </c>
      <c r="I32" s="648">
        <v>1.182821331163872</v>
      </c>
      <c r="J32" s="649" t="s">
        <v>1</v>
      </c>
    </row>
    <row r="33" spans="1:10" ht="14.4" customHeight="1" x14ac:dyDescent="0.3">
      <c r="A33" s="645" t="s">
        <v>553</v>
      </c>
      <c r="B33" s="646" t="s">
        <v>333</v>
      </c>
      <c r="C33" s="647">
        <v>2.3058000000000001</v>
      </c>
      <c r="D33" s="647">
        <v>4.0268800000000002</v>
      </c>
      <c r="E33" s="647"/>
      <c r="F33" s="647">
        <v>2.4421699999989999</v>
      </c>
      <c r="G33" s="647">
        <v>3.000000270838</v>
      </c>
      <c r="H33" s="647">
        <v>-0.55783027083900016</v>
      </c>
      <c r="I33" s="648">
        <v>0.81405659317384671</v>
      </c>
      <c r="J33" s="649" t="s">
        <v>1</v>
      </c>
    </row>
    <row r="34" spans="1:10" ht="14.4" customHeight="1" x14ac:dyDescent="0.3">
      <c r="A34" s="645" t="s">
        <v>553</v>
      </c>
      <c r="B34" s="646" t="s">
        <v>334</v>
      </c>
      <c r="C34" s="647">
        <v>571.77821000000006</v>
      </c>
      <c r="D34" s="647">
        <v>653.72944999999902</v>
      </c>
      <c r="E34" s="647"/>
      <c r="F34" s="647">
        <v>668.32177999999885</v>
      </c>
      <c r="G34" s="647">
        <v>627.474159178587</v>
      </c>
      <c r="H34" s="647">
        <v>40.847620821411851</v>
      </c>
      <c r="I34" s="648">
        <v>1.0650984908683485</v>
      </c>
      <c r="J34" s="649" t="s">
        <v>1</v>
      </c>
    </row>
    <row r="35" spans="1:10" ht="14.4" customHeight="1" x14ac:dyDescent="0.3">
      <c r="A35" s="645" t="s">
        <v>553</v>
      </c>
      <c r="B35" s="646" t="s">
        <v>335</v>
      </c>
      <c r="C35" s="647">
        <v>4453.7048400000022</v>
      </c>
      <c r="D35" s="647">
        <v>4312.8166700000011</v>
      </c>
      <c r="E35" s="647"/>
      <c r="F35" s="647">
        <v>3199.1578800000016</v>
      </c>
      <c r="G35" s="647">
        <v>3840.2303757825703</v>
      </c>
      <c r="H35" s="647">
        <v>-641.07249578256869</v>
      </c>
      <c r="I35" s="648">
        <v>0.83306405266066108</v>
      </c>
      <c r="J35" s="649" t="s">
        <v>1</v>
      </c>
    </row>
    <row r="36" spans="1:10" ht="14.4" customHeight="1" x14ac:dyDescent="0.3">
      <c r="A36" s="645" t="s">
        <v>553</v>
      </c>
      <c r="B36" s="646" t="s">
        <v>4816</v>
      </c>
      <c r="C36" s="647">
        <v>0</v>
      </c>
      <c r="D36" s="647" t="s">
        <v>545</v>
      </c>
      <c r="E36" s="647"/>
      <c r="F36" s="647" t="s">
        <v>545</v>
      </c>
      <c r="G36" s="647" t="s">
        <v>545</v>
      </c>
      <c r="H36" s="647" t="s">
        <v>545</v>
      </c>
      <c r="I36" s="648" t="s">
        <v>545</v>
      </c>
      <c r="J36" s="649" t="s">
        <v>1</v>
      </c>
    </row>
    <row r="37" spans="1:10" ht="14.4" customHeight="1" x14ac:dyDescent="0.3">
      <c r="A37" s="645" t="s">
        <v>553</v>
      </c>
      <c r="B37" s="646" t="s">
        <v>336</v>
      </c>
      <c r="C37" s="647">
        <v>281.35892000000007</v>
      </c>
      <c r="D37" s="647">
        <v>263.59272999999996</v>
      </c>
      <c r="E37" s="647"/>
      <c r="F37" s="647">
        <v>297.85891999999996</v>
      </c>
      <c r="G37" s="647">
        <v>259.101582947743</v>
      </c>
      <c r="H37" s="647">
        <v>38.757337052256958</v>
      </c>
      <c r="I37" s="648">
        <v>1.149583559510996</v>
      </c>
      <c r="J37" s="649" t="s">
        <v>1</v>
      </c>
    </row>
    <row r="38" spans="1:10" ht="14.4" customHeight="1" x14ac:dyDescent="0.3">
      <c r="A38" s="645" t="s">
        <v>553</v>
      </c>
      <c r="B38" s="646" t="s">
        <v>337</v>
      </c>
      <c r="C38" s="647">
        <v>54.138460000000009</v>
      </c>
      <c r="D38" s="647">
        <v>41.363210000000002</v>
      </c>
      <c r="E38" s="647"/>
      <c r="F38" s="647">
        <v>28.158680000000004</v>
      </c>
      <c r="G38" s="647">
        <v>49.369182378102998</v>
      </c>
      <c r="H38" s="647">
        <v>-21.210502378102994</v>
      </c>
      <c r="I38" s="648">
        <v>0.57036958368768509</v>
      </c>
      <c r="J38" s="649" t="s">
        <v>1</v>
      </c>
    </row>
    <row r="39" spans="1:10" ht="14.4" customHeight="1" x14ac:dyDescent="0.3">
      <c r="A39" s="645" t="s">
        <v>553</v>
      </c>
      <c r="B39" s="646" t="s">
        <v>338</v>
      </c>
      <c r="C39" s="647">
        <v>33.513549999999995</v>
      </c>
      <c r="D39" s="647">
        <v>36.567259999999997</v>
      </c>
      <c r="E39" s="647"/>
      <c r="F39" s="647">
        <v>31.301560000000006</v>
      </c>
      <c r="G39" s="647">
        <v>25.807768499405995</v>
      </c>
      <c r="H39" s="647">
        <v>5.4937915005940106</v>
      </c>
      <c r="I39" s="648">
        <v>1.2128735578483067</v>
      </c>
      <c r="J39" s="649" t="s">
        <v>1</v>
      </c>
    </row>
    <row r="40" spans="1:10" ht="14.4" customHeight="1" x14ac:dyDescent="0.3">
      <c r="A40" s="645" t="s">
        <v>553</v>
      </c>
      <c r="B40" s="646" t="s">
        <v>339</v>
      </c>
      <c r="C40" s="647">
        <v>278.37580000000003</v>
      </c>
      <c r="D40" s="647">
        <v>298.83414999999997</v>
      </c>
      <c r="E40" s="647"/>
      <c r="F40" s="647">
        <v>266.9237</v>
      </c>
      <c r="G40" s="647">
        <v>300.29921106633299</v>
      </c>
      <c r="H40" s="647">
        <v>-33.37551106633299</v>
      </c>
      <c r="I40" s="648">
        <v>0.88885914502465779</v>
      </c>
      <c r="J40" s="649" t="s">
        <v>1</v>
      </c>
    </row>
    <row r="41" spans="1:10" ht="14.4" customHeight="1" x14ac:dyDescent="0.3">
      <c r="A41" s="645" t="s">
        <v>553</v>
      </c>
      <c r="B41" s="646" t="s">
        <v>340</v>
      </c>
      <c r="C41" s="647">
        <v>116.39972</v>
      </c>
      <c r="D41" s="647">
        <v>128.26399000000001</v>
      </c>
      <c r="E41" s="647"/>
      <c r="F41" s="647">
        <v>128.26400000000001</v>
      </c>
      <c r="G41" s="647">
        <v>116.00001047242</v>
      </c>
      <c r="H41" s="647">
        <v>12.263989527580009</v>
      </c>
      <c r="I41" s="648">
        <v>1.1057240381068403</v>
      </c>
      <c r="J41" s="649" t="s">
        <v>1</v>
      </c>
    </row>
    <row r="42" spans="1:10" ht="14.4" customHeight="1" x14ac:dyDescent="0.3">
      <c r="A42" s="645" t="s">
        <v>553</v>
      </c>
      <c r="B42" s="646" t="s">
        <v>341</v>
      </c>
      <c r="C42" s="647">
        <v>437.94179000000003</v>
      </c>
      <c r="D42" s="647">
        <v>483.04116999999997</v>
      </c>
      <c r="E42" s="647"/>
      <c r="F42" s="647">
        <v>460.22744999999901</v>
      </c>
      <c r="G42" s="647">
        <v>427.68025892929802</v>
      </c>
      <c r="H42" s="647">
        <v>32.54719107070099</v>
      </c>
      <c r="I42" s="648">
        <v>1.0761016913714541</v>
      </c>
      <c r="J42" s="649" t="s">
        <v>1</v>
      </c>
    </row>
    <row r="43" spans="1:10" ht="14.4" customHeight="1" x14ac:dyDescent="0.3">
      <c r="A43" s="645" t="s">
        <v>553</v>
      </c>
      <c r="B43" s="646" t="s">
        <v>342</v>
      </c>
      <c r="C43" s="647" t="s">
        <v>545</v>
      </c>
      <c r="D43" s="647">
        <v>736.93016999999998</v>
      </c>
      <c r="E43" s="647"/>
      <c r="F43" s="647">
        <v>549.30878999999902</v>
      </c>
      <c r="G43" s="647">
        <v>745.76142793986901</v>
      </c>
      <c r="H43" s="647">
        <v>-196.45263793986999</v>
      </c>
      <c r="I43" s="648">
        <v>0.73657441833300341</v>
      </c>
      <c r="J43" s="649" t="s">
        <v>1</v>
      </c>
    </row>
    <row r="44" spans="1:10" ht="14.4" customHeight="1" x14ac:dyDescent="0.3">
      <c r="A44" s="645" t="s">
        <v>553</v>
      </c>
      <c r="B44" s="646" t="s">
        <v>555</v>
      </c>
      <c r="C44" s="647">
        <v>6642.3410300000023</v>
      </c>
      <c r="D44" s="647">
        <v>7376.9008900000008</v>
      </c>
      <c r="E44" s="647"/>
      <c r="F44" s="647">
        <v>6117.7588199999964</v>
      </c>
      <c r="G44" s="647">
        <v>6805.4317295159253</v>
      </c>
      <c r="H44" s="647">
        <v>-687.67290951592895</v>
      </c>
      <c r="I44" s="648">
        <v>0.89895234617762543</v>
      </c>
      <c r="J44" s="649" t="s">
        <v>551</v>
      </c>
    </row>
    <row r="45" spans="1:10" ht="14.4" customHeight="1" x14ac:dyDescent="0.3">
      <c r="A45" s="645" t="s">
        <v>545</v>
      </c>
      <c r="B45" s="646" t="s">
        <v>545</v>
      </c>
      <c r="C45" s="647" t="s">
        <v>545</v>
      </c>
      <c r="D45" s="647" t="s">
        <v>545</v>
      </c>
      <c r="E45" s="647"/>
      <c r="F45" s="647" t="s">
        <v>545</v>
      </c>
      <c r="G45" s="647" t="s">
        <v>545</v>
      </c>
      <c r="H45" s="647" t="s">
        <v>545</v>
      </c>
      <c r="I45" s="648" t="s">
        <v>545</v>
      </c>
      <c r="J45" s="649" t="s">
        <v>552</v>
      </c>
    </row>
    <row r="46" spans="1:10" ht="14.4" customHeight="1" x14ac:dyDescent="0.3">
      <c r="A46" s="645" t="s">
        <v>556</v>
      </c>
      <c r="B46" s="646" t="s">
        <v>557</v>
      </c>
      <c r="C46" s="647" t="s">
        <v>545</v>
      </c>
      <c r="D46" s="647" t="s">
        <v>545</v>
      </c>
      <c r="E46" s="647"/>
      <c r="F46" s="647" t="s">
        <v>545</v>
      </c>
      <c r="G46" s="647" t="s">
        <v>545</v>
      </c>
      <c r="H46" s="647" t="s">
        <v>545</v>
      </c>
      <c r="I46" s="648" t="s">
        <v>545</v>
      </c>
      <c r="J46" s="649" t="s">
        <v>0</v>
      </c>
    </row>
    <row r="47" spans="1:10" ht="14.4" customHeight="1" x14ac:dyDescent="0.3">
      <c r="A47" s="645" t="s">
        <v>556</v>
      </c>
      <c r="B47" s="646" t="s">
        <v>332</v>
      </c>
      <c r="C47" s="647">
        <v>5.7934799999999997</v>
      </c>
      <c r="D47" s="647">
        <v>6.2795500000000004</v>
      </c>
      <c r="E47" s="647"/>
      <c r="F47" s="647">
        <v>3.78972</v>
      </c>
      <c r="G47" s="647">
        <v>5.5692373185879998</v>
      </c>
      <c r="H47" s="647">
        <v>-1.7795173185879998</v>
      </c>
      <c r="I47" s="648">
        <v>0.68047378540529302</v>
      </c>
      <c r="J47" s="649" t="s">
        <v>1</v>
      </c>
    </row>
    <row r="48" spans="1:10" ht="14.4" customHeight="1" x14ac:dyDescent="0.3">
      <c r="A48" s="645" t="s">
        <v>556</v>
      </c>
      <c r="B48" s="646" t="s">
        <v>334</v>
      </c>
      <c r="C48" s="647">
        <v>122.94544000000002</v>
      </c>
      <c r="D48" s="647">
        <v>134.221589999999</v>
      </c>
      <c r="E48" s="647"/>
      <c r="F48" s="647">
        <v>121.95766</v>
      </c>
      <c r="G48" s="647">
        <v>115.871103228134</v>
      </c>
      <c r="H48" s="647">
        <v>6.0865567718660003</v>
      </c>
      <c r="I48" s="648">
        <v>1.0525286857749376</v>
      </c>
      <c r="J48" s="649" t="s">
        <v>1</v>
      </c>
    </row>
    <row r="49" spans="1:10" ht="14.4" customHeight="1" x14ac:dyDescent="0.3">
      <c r="A49" s="645" t="s">
        <v>556</v>
      </c>
      <c r="B49" s="646" t="s">
        <v>335</v>
      </c>
      <c r="C49" s="647">
        <v>1598.6563100000008</v>
      </c>
      <c r="D49" s="647">
        <v>1261.66202</v>
      </c>
      <c r="E49" s="647"/>
      <c r="F49" s="647">
        <v>1196.229609999999</v>
      </c>
      <c r="G49" s="647">
        <v>1157.4495855268001</v>
      </c>
      <c r="H49" s="647">
        <v>38.780024473198864</v>
      </c>
      <c r="I49" s="648">
        <v>1.0335047201693441</v>
      </c>
      <c r="J49" s="649" t="s">
        <v>1</v>
      </c>
    </row>
    <row r="50" spans="1:10" ht="14.4" customHeight="1" x14ac:dyDescent="0.3">
      <c r="A50" s="645" t="s">
        <v>556</v>
      </c>
      <c r="B50" s="646" t="s">
        <v>336</v>
      </c>
      <c r="C50" s="647">
        <v>92.920579999999987</v>
      </c>
      <c r="D50" s="647">
        <v>89.644369999999995</v>
      </c>
      <c r="E50" s="647"/>
      <c r="F50" s="647">
        <v>94.763999999998987</v>
      </c>
      <c r="G50" s="647">
        <v>92.829353842673996</v>
      </c>
      <c r="H50" s="647">
        <v>1.9346461573249911</v>
      </c>
      <c r="I50" s="648">
        <v>1.0208408879006505</v>
      </c>
      <c r="J50" s="649" t="s">
        <v>1</v>
      </c>
    </row>
    <row r="51" spans="1:10" ht="14.4" customHeight="1" x14ac:dyDescent="0.3">
      <c r="A51" s="645" t="s">
        <v>556</v>
      </c>
      <c r="B51" s="646" t="s">
        <v>338</v>
      </c>
      <c r="C51" s="647">
        <v>123.35040000000001</v>
      </c>
      <c r="D51" s="647">
        <v>172.29807</v>
      </c>
      <c r="E51" s="647"/>
      <c r="F51" s="647">
        <v>190.04016999999902</v>
      </c>
      <c r="G51" s="647">
        <v>110.922590682644</v>
      </c>
      <c r="H51" s="647">
        <v>79.117579317355023</v>
      </c>
      <c r="I51" s="648">
        <v>1.713268404843834</v>
      </c>
      <c r="J51" s="649" t="s">
        <v>1</v>
      </c>
    </row>
    <row r="52" spans="1:10" ht="14.4" customHeight="1" x14ac:dyDescent="0.3">
      <c r="A52" s="645" t="s">
        <v>556</v>
      </c>
      <c r="B52" s="646" t="s">
        <v>339</v>
      </c>
      <c r="C52" s="647">
        <v>63.959370000000007</v>
      </c>
      <c r="D52" s="647">
        <v>66.984500000000011</v>
      </c>
      <c r="E52" s="647"/>
      <c r="F52" s="647">
        <v>56.634109999999005</v>
      </c>
      <c r="G52" s="647">
        <v>56.957588472399003</v>
      </c>
      <c r="H52" s="647">
        <v>-0.32347847239999794</v>
      </c>
      <c r="I52" s="648">
        <v>0.99432071333994854</v>
      </c>
      <c r="J52" s="649" t="s">
        <v>1</v>
      </c>
    </row>
    <row r="53" spans="1:10" ht="14.4" customHeight="1" x14ac:dyDescent="0.3">
      <c r="A53" s="645" t="s">
        <v>556</v>
      </c>
      <c r="B53" s="646" t="s">
        <v>342</v>
      </c>
      <c r="C53" s="647" t="s">
        <v>545</v>
      </c>
      <c r="D53" s="647">
        <v>384.17153999999994</v>
      </c>
      <c r="E53" s="647"/>
      <c r="F53" s="647">
        <v>464.05668999999904</v>
      </c>
      <c r="G53" s="647">
        <v>372.32165851329199</v>
      </c>
      <c r="H53" s="647">
        <v>91.735031486707044</v>
      </c>
      <c r="I53" s="648">
        <v>1.2463865031462629</v>
      </c>
      <c r="J53" s="649" t="s">
        <v>1</v>
      </c>
    </row>
    <row r="54" spans="1:10" ht="14.4" customHeight="1" x14ac:dyDescent="0.3">
      <c r="A54" s="645" t="s">
        <v>556</v>
      </c>
      <c r="B54" s="646" t="s">
        <v>344</v>
      </c>
      <c r="C54" s="647" t="s">
        <v>545</v>
      </c>
      <c r="D54" s="647" t="s">
        <v>545</v>
      </c>
      <c r="E54" s="647"/>
      <c r="F54" s="647">
        <v>3.4664999999999999</v>
      </c>
      <c r="G54" s="647">
        <v>0</v>
      </c>
      <c r="H54" s="647">
        <v>3.4664999999999999</v>
      </c>
      <c r="I54" s="648" t="s">
        <v>545</v>
      </c>
      <c r="J54" s="649" t="s">
        <v>1</v>
      </c>
    </row>
    <row r="55" spans="1:10" ht="14.4" customHeight="1" x14ac:dyDescent="0.3">
      <c r="A55" s="645" t="s">
        <v>556</v>
      </c>
      <c r="B55" s="646" t="s">
        <v>558</v>
      </c>
      <c r="C55" s="647">
        <v>2007.6255800000008</v>
      </c>
      <c r="D55" s="647">
        <v>2115.2616399999988</v>
      </c>
      <c r="E55" s="647"/>
      <c r="F55" s="647">
        <v>2130.9384599999953</v>
      </c>
      <c r="G55" s="647">
        <v>1911.921117584531</v>
      </c>
      <c r="H55" s="647">
        <v>219.01734241546433</v>
      </c>
      <c r="I55" s="648">
        <v>1.1145535453325421</v>
      </c>
      <c r="J55" s="649" t="s">
        <v>551</v>
      </c>
    </row>
    <row r="56" spans="1:10" ht="14.4" customHeight="1" x14ac:dyDescent="0.3">
      <c r="A56" s="645" t="s">
        <v>545</v>
      </c>
      <c r="B56" s="646" t="s">
        <v>545</v>
      </c>
      <c r="C56" s="647" t="s">
        <v>545</v>
      </c>
      <c r="D56" s="647" t="s">
        <v>545</v>
      </c>
      <c r="E56" s="647"/>
      <c r="F56" s="647" t="s">
        <v>545</v>
      </c>
      <c r="G56" s="647" t="s">
        <v>545</v>
      </c>
      <c r="H56" s="647" t="s">
        <v>545</v>
      </c>
      <c r="I56" s="648" t="s">
        <v>545</v>
      </c>
      <c r="J56" s="649" t="s">
        <v>552</v>
      </c>
    </row>
    <row r="57" spans="1:10" ht="14.4" customHeight="1" x14ac:dyDescent="0.3">
      <c r="A57" s="645" t="s">
        <v>559</v>
      </c>
      <c r="B57" s="646" t="s">
        <v>560</v>
      </c>
      <c r="C57" s="647" t="s">
        <v>545</v>
      </c>
      <c r="D57" s="647" t="s">
        <v>545</v>
      </c>
      <c r="E57" s="647"/>
      <c r="F57" s="647" t="s">
        <v>545</v>
      </c>
      <c r="G57" s="647" t="s">
        <v>545</v>
      </c>
      <c r="H57" s="647" t="s">
        <v>545</v>
      </c>
      <c r="I57" s="648" t="s">
        <v>545</v>
      </c>
      <c r="J57" s="649" t="s">
        <v>0</v>
      </c>
    </row>
    <row r="58" spans="1:10" ht="14.4" customHeight="1" x14ac:dyDescent="0.3">
      <c r="A58" s="645" t="s">
        <v>559</v>
      </c>
      <c r="B58" s="646" t="s">
        <v>332</v>
      </c>
      <c r="C58" s="647">
        <v>3.9639600000000002</v>
      </c>
      <c r="D58" s="647">
        <v>6.5218999999990004</v>
      </c>
      <c r="E58" s="647"/>
      <c r="F58" s="647">
        <v>6.3500800000000002</v>
      </c>
      <c r="G58" s="647">
        <v>6.7230488188740001</v>
      </c>
      <c r="H58" s="647">
        <v>-0.37296881887399991</v>
      </c>
      <c r="I58" s="648">
        <v>0.94452385682118756</v>
      </c>
      <c r="J58" s="649" t="s">
        <v>1</v>
      </c>
    </row>
    <row r="59" spans="1:10" ht="14.4" customHeight="1" x14ac:dyDescent="0.3">
      <c r="A59" s="645" t="s">
        <v>559</v>
      </c>
      <c r="B59" s="646" t="s">
        <v>334</v>
      </c>
      <c r="C59" s="647">
        <v>155.01304999999999</v>
      </c>
      <c r="D59" s="647">
        <v>148.93708000000001</v>
      </c>
      <c r="E59" s="647"/>
      <c r="F59" s="647">
        <v>158.22944999999899</v>
      </c>
      <c r="G59" s="647">
        <v>192.42029241127</v>
      </c>
      <c r="H59" s="647">
        <v>-34.190842411271007</v>
      </c>
      <c r="I59" s="648">
        <v>0.82231165963414543</v>
      </c>
      <c r="J59" s="649" t="s">
        <v>1</v>
      </c>
    </row>
    <row r="60" spans="1:10" ht="14.4" customHeight="1" x14ac:dyDescent="0.3">
      <c r="A60" s="645" t="s">
        <v>559</v>
      </c>
      <c r="B60" s="646" t="s">
        <v>335</v>
      </c>
      <c r="C60" s="647">
        <v>1687.4441000000011</v>
      </c>
      <c r="D60" s="647">
        <v>1324.0715899999991</v>
      </c>
      <c r="E60" s="647"/>
      <c r="F60" s="647">
        <v>1272.4705599999991</v>
      </c>
      <c r="G60" s="647">
        <v>1687.14882309002</v>
      </c>
      <c r="H60" s="647">
        <v>-414.67826309002089</v>
      </c>
      <c r="I60" s="648">
        <v>0.75421358364193625</v>
      </c>
      <c r="J60" s="649" t="s">
        <v>1</v>
      </c>
    </row>
    <row r="61" spans="1:10" ht="14.4" customHeight="1" x14ac:dyDescent="0.3">
      <c r="A61" s="645" t="s">
        <v>559</v>
      </c>
      <c r="B61" s="646" t="s">
        <v>336</v>
      </c>
      <c r="C61" s="647">
        <v>102.56277999999999</v>
      </c>
      <c r="D61" s="647">
        <v>101.155019999999</v>
      </c>
      <c r="E61" s="647"/>
      <c r="F61" s="647">
        <v>93.989499999999012</v>
      </c>
      <c r="G61" s="647">
        <v>107.383803593162</v>
      </c>
      <c r="H61" s="647">
        <v>-13.394303593162988</v>
      </c>
      <c r="I61" s="648">
        <v>0.87526700354264675</v>
      </c>
      <c r="J61" s="649" t="s">
        <v>1</v>
      </c>
    </row>
    <row r="62" spans="1:10" ht="14.4" customHeight="1" x14ac:dyDescent="0.3">
      <c r="A62" s="645" t="s">
        <v>559</v>
      </c>
      <c r="B62" s="646" t="s">
        <v>337</v>
      </c>
      <c r="C62" s="647">
        <v>30.136000000000003</v>
      </c>
      <c r="D62" s="647">
        <v>31.862559999998997</v>
      </c>
      <c r="E62" s="647"/>
      <c r="F62" s="647">
        <v>25.511039999998996</v>
      </c>
      <c r="G62" s="647">
        <v>30.630824844254001</v>
      </c>
      <c r="H62" s="647">
        <v>-5.1197848442550047</v>
      </c>
      <c r="I62" s="648">
        <v>0.83285514280835893</v>
      </c>
      <c r="J62" s="649" t="s">
        <v>1</v>
      </c>
    </row>
    <row r="63" spans="1:10" ht="14.4" customHeight="1" x14ac:dyDescent="0.3">
      <c r="A63" s="645" t="s">
        <v>559</v>
      </c>
      <c r="B63" s="646" t="s">
        <v>338</v>
      </c>
      <c r="C63" s="647">
        <v>74.350100000000012</v>
      </c>
      <c r="D63" s="647">
        <v>118.80568</v>
      </c>
      <c r="E63" s="647"/>
      <c r="F63" s="647">
        <v>144.21520999999899</v>
      </c>
      <c r="G63" s="647">
        <v>150.03613230353</v>
      </c>
      <c r="H63" s="647">
        <v>-5.820922303531006</v>
      </c>
      <c r="I63" s="648">
        <v>0.96120319676226385</v>
      </c>
      <c r="J63" s="649" t="s">
        <v>1</v>
      </c>
    </row>
    <row r="64" spans="1:10" ht="14.4" customHeight="1" x14ac:dyDescent="0.3">
      <c r="A64" s="645" t="s">
        <v>559</v>
      </c>
      <c r="B64" s="646" t="s">
        <v>339</v>
      </c>
      <c r="C64" s="647">
        <v>51.632300000000008</v>
      </c>
      <c r="D64" s="647">
        <v>58.099809999999991</v>
      </c>
      <c r="E64" s="647"/>
      <c r="F64" s="647">
        <v>66.781999999999016</v>
      </c>
      <c r="G64" s="647">
        <v>73.130355953711998</v>
      </c>
      <c r="H64" s="647">
        <v>-6.3483559537129821</v>
      </c>
      <c r="I64" s="648">
        <v>0.91319123405154512</v>
      </c>
      <c r="J64" s="649" t="s">
        <v>1</v>
      </c>
    </row>
    <row r="65" spans="1:10" ht="14.4" customHeight="1" x14ac:dyDescent="0.3">
      <c r="A65" s="645" t="s">
        <v>559</v>
      </c>
      <c r="B65" s="646" t="s">
        <v>341</v>
      </c>
      <c r="C65" s="647">
        <v>74.549499999999995</v>
      </c>
      <c r="D65" s="647">
        <v>83.880570000000006</v>
      </c>
      <c r="E65" s="647"/>
      <c r="F65" s="647">
        <v>76.778799999999009</v>
      </c>
      <c r="G65" s="647">
        <v>79.478668770054</v>
      </c>
      <c r="H65" s="647">
        <v>-2.6998687700549908</v>
      </c>
      <c r="I65" s="648">
        <v>0.96603027187249202</v>
      </c>
      <c r="J65" s="649" t="s">
        <v>1</v>
      </c>
    </row>
    <row r="66" spans="1:10" ht="14.4" customHeight="1" x14ac:dyDescent="0.3">
      <c r="A66" s="645" t="s">
        <v>559</v>
      </c>
      <c r="B66" s="646" t="s">
        <v>342</v>
      </c>
      <c r="C66" s="647" t="s">
        <v>545</v>
      </c>
      <c r="D66" s="647">
        <v>547.20601999999997</v>
      </c>
      <c r="E66" s="647"/>
      <c r="F66" s="647">
        <v>567.28104999999903</v>
      </c>
      <c r="G66" s="647">
        <v>551.33250595369896</v>
      </c>
      <c r="H66" s="647">
        <v>15.948544046300071</v>
      </c>
      <c r="I66" s="648">
        <v>1.0289272696133021</v>
      </c>
      <c r="J66" s="649" t="s">
        <v>1</v>
      </c>
    </row>
    <row r="67" spans="1:10" ht="14.4" customHeight="1" x14ac:dyDescent="0.3">
      <c r="A67" s="645" t="s">
        <v>559</v>
      </c>
      <c r="B67" s="646" t="s">
        <v>344</v>
      </c>
      <c r="C67" s="647" t="s">
        <v>545</v>
      </c>
      <c r="D67" s="647" t="s">
        <v>545</v>
      </c>
      <c r="E67" s="647"/>
      <c r="F67" s="647">
        <v>3.4668000000000001</v>
      </c>
      <c r="G67" s="647">
        <v>0</v>
      </c>
      <c r="H67" s="647">
        <v>3.4668000000000001</v>
      </c>
      <c r="I67" s="648" t="s">
        <v>545</v>
      </c>
      <c r="J67" s="649" t="s">
        <v>1</v>
      </c>
    </row>
    <row r="68" spans="1:10" ht="14.4" customHeight="1" x14ac:dyDescent="0.3">
      <c r="A68" s="645" t="s">
        <v>559</v>
      </c>
      <c r="B68" s="646" t="s">
        <v>561</v>
      </c>
      <c r="C68" s="647">
        <v>2179.6517900000013</v>
      </c>
      <c r="D68" s="647">
        <v>2420.540229999996</v>
      </c>
      <c r="E68" s="647"/>
      <c r="F68" s="647">
        <v>2415.0744899999922</v>
      </c>
      <c r="G68" s="647">
        <v>2878.2844557385743</v>
      </c>
      <c r="H68" s="647">
        <v>-463.20996573858201</v>
      </c>
      <c r="I68" s="648">
        <v>0.83906734276556372</v>
      </c>
      <c r="J68" s="649" t="s">
        <v>551</v>
      </c>
    </row>
    <row r="69" spans="1:10" ht="14.4" customHeight="1" x14ac:dyDescent="0.3">
      <c r="A69" s="645" t="s">
        <v>545</v>
      </c>
      <c r="B69" s="646" t="s">
        <v>545</v>
      </c>
      <c r="C69" s="647" t="s">
        <v>545</v>
      </c>
      <c r="D69" s="647" t="s">
        <v>545</v>
      </c>
      <c r="E69" s="647"/>
      <c r="F69" s="647" t="s">
        <v>545</v>
      </c>
      <c r="G69" s="647" t="s">
        <v>545</v>
      </c>
      <c r="H69" s="647" t="s">
        <v>545</v>
      </c>
      <c r="I69" s="648" t="s">
        <v>545</v>
      </c>
      <c r="J69" s="649" t="s">
        <v>552</v>
      </c>
    </row>
    <row r="70" spans="1:10" ht="14.4" customHeight="1" x14ac:dyDescent="0.3">
      <c r="A70" s="645" t="s">
        <v>562</v>
      </c>
      <c r="B70" s="646" t="s">
        <v>563</v>
      </c>
      <c r="C70" s="647" t="s">
        <v>545</v>
      </c>
      <c r="D70" s="647" t="s">
        <v>545</v>
      </c>
      <c r="E70" s="647"/>
      <c r="F70" s="647" t="s">
        <v>545</v>
      </c>
      <c r="G70" s="647" t="s">
        <v>545</v>
      </c>
      <c r="H70" s="647" t="s">
        <v>545</v>
      </c>
      <c r="I70" s="648" t="s">
        <v>545</v>
      </c>
      <c r="J70" s="649" t="s">
        <v>0</v>
      </c>
    </row>
    <row r="71" spans="1:10" ht="14.4" customHeight="1" x14ac:dyDescent="0.3">
      <c r="A71" s="645" t="s">
        <v>562</v>
      </c>
      <c r="B71" s="646" t="s">
        <v>334</v>
      </c>
      <c r="C71" s="647">
        <v>1.3229500000000003</v>
      </c>
      <c r="D71" s="647">
        <v>3.3856199999999999</v>
      </c>
      <c r="E71" s="647"/>
      <c r="F71" s="647">
        <v>1.335019999999</v>
      </c>
      <c r="G71" s="647">
        <v>2.9849379086269998</v>
      </c>
      <c r="H71" s="647">
        <v>-1.6499179086279998</v>
      </c>
      <c r="I71" s="648">
        <v>0.4472521844225153</v>
      </c>
      <c r="J71" s="649" t="s">
        <v>1</v>
      </c>
    </row>
    <row r="72" spans="1:10" ht="14.4" customHeight="1" x14ac:dyDescent="0.3">
      <c r="A72" s="645" t="s">
        <v>562</v>
      </c>
      <c r="B72" s="646" t="s">
        <v>335</v>
      </c>
      <c r="C72" s="647">
        <v>49.537270000000007</v>
      </c>
      <c r="D72" s="647">
        <v>39.467959999999998</v>
      </c>
      <c r="E72" s="647"/>
      <c r="F72" s="647">
        <v>32.109839999999998</v>
      </c>
      <c r="G72" s="647">
        <v>182.70586340278601</v>
      </c>
      <c r="H72" s="647">
        <v>-150.59602340278602</v>
      </c>
      <c r="I72" s="648">
        <v>0.17574608390761895</v>
      </c>
      <c r="J72" s="649" t="s">
        <v>1</v>
      </c>
    </row>
    <row r="73" spans="1:10" ht="14.4" customHeight="1" x14ac:dyDescent="0.3">
      <c r="A73" s="645" t="s">
        <v>562</v>
      </c>
      <c r="B73" s="646" t="s">
        <v>336</v>
      </c>
      <c r="C73" s="647">
        <v>0.1633</v>
      </c>
      <c r="D73" s="647">
        <v>0.73509999999999998</v>
      </c>
      <c r="E73" s="647"/>
      <c r="F73" s="647">
        <v>0.16320000000000001</v>
      </c>
      <c r="G73" s="647">
        <v>0.77149493335899999</v>
      </c>
      <c r="H73" s="647">
        <v>-0.60829493335899998</v>
      </c>
      <c r="I73" s="648">
        <v>0.21153735811257507</v>
      </c>
      <c r="J73" s="649" t="s">
        <v>1</v>
      </c>
    </row>
    <row r="74" spans="1:10" ht="14.4" customHeight="1" x14ac:dyDescent="0.3">
      <c r="A74" s="645" t="s">
        <v>562</v>
      </c>
      <c r="B74" s="646" t="s">
        <v>338</v>
      </c>
      <c r="C74" s="647">
        <v>1.0109999999999999</v>
      </c>
      <c r="D74" s="647">
        <v>0.92299999999999993</v>
      </c>
      <c r="E74" s="647"/>
      <c r="F74" s="647">
        <v>7.83446</v>
      </c>
      <c r="G74" s="647">
        <v>0.66018961355000005</v>
      </c>
      <c r="H74" s="647">
        <v>7.1742703864499999</v>
      </c>
      <c r="I74" s="648">
        <v>11.866984634720628</v>
      </c>
      <c r="J74" s="649" t="s">
        <v>1</v>
      </c>
    </row>
    <row r="75" spans="1:10" ht="14.4" customHeight="1" x14ac:dyDescent="0.3">
      <c r="A75" s="645" t="s">
        <v>562</v>
      </c>
      <c r="B75" s="646" t="s">
        <v>339</v>
      </c>
      <c r="C75" s="647">
        <v>12.919</v>
      </c>
      <c r="D75" s="647">
        <v>14.767999999999997</v>
      </c>
      <c r="E75" s="647"/>
      <c r="F75" s="647">
        <v>13.993999999999996</v>
      </c>
      <c r="G75" s="647">
        <v>13.643881598025001</v>
      </c>
      <c r="H75" s="647">
        <v>0.35011840197499566</v>
      </c>
      <c r="I75" s="648">
        <v>1.0256612020164171</v>
      </c>
      <c r="J75" s="649" t="s">
        <v>1</v>
      </c>
    </row>
    <row r="76" spans="1:10" ht="14.4" customHeight="1" x14ac:dyDescent="0.3">
      <c r="A76" s="645" t="s">
        <v>562</v>
      </c>
      <c r="B76" s="646" t="s">
        <v>342</v>
      </c>
      <c r="C76" s="647" t="s">
        <v>545</v>
      </c>
      <c r="D76" s="647">
        <v>11.275499999998999</v>
      </c>
      <c r="E76" s="647"/>
      <c r="F76" s="647">
        <v>9.6001499999999993</v>
      </c>
      <c r="G76" s="647">
        <v>10.826453623965</v>
      </c>
      <c r="H76" s="647">
        <v>-1.2263036239650003</v>
      </c>
      <c r="I76" s="648">
        <v>0.88673081079380378</v>
      </c>
      <c r="J76" s="649" t="s">
        <v>1</v>
      </c>
    </row>
    <row r="77" spans="1:10" ht="14.4" customHeight="1" x14ac:dyDescent="0.3">
      <c r="A77" s="645" t="s">
        <v>562</v>
      </c>
      <c r="B77" s="646" t="s">
        <v>564</v>
      </c>
      <c r="C77" s="647">
        <v>64.953520000000012</v>
      </c>
      <c r="D77" s="647">
        <v>70.555179999998998</v>
      </c>
      <c r="E77" s="647"/>
      <c r="F77" s="647">
        <v>65.036669999998992</v>
      </c>
      <c r="G77" s="647">
        <v>211.59282108031198</v>
      </c>
      <c r="H77" s="647">
        <v>-146.55615108031299</v>
      </c>
      <c r="I77" s="648">
        <v>0.30736709151069797</v>
      </c>
      <c r="J77" s="649" t="s">
        <v>551</v>
      </c>
    </row>
    <row r="78" spans="1:10" ht="14.4" customHeight="1" x14ac:dyDescent="0.3">
      <c r="A78" s="645" t="s">
        <v>545</v>
      </c>
      <c r="B78" s="646" t="s">
        <v>545</v>
      </c>
      <c r="C78" s="647" t="s">
        <v>545</v>
      </c>
      <c r="D78" s="647" t="s">
        <v>545</v>
      </c>
      <c r="E78" s="647"/>
      <c r="F78" s="647" t="s">
        <v>545</v>
      </c>
      <c r="G78" s="647" t="s">
        <v>545</v>
      </c>
      <c r="H78" s="647" t="s">
        <v>545</v>
      </c>
      <c r="I78" s="648" t="s">
        <v>545</v>
      </c>
      <c r="J78" s="649" t="s">
        <v>552</v>
      </c>
    </row>
    <row r="79" spans="1:10" ht="14.4" customHeight="1" x14ac:dyDescent="0.3">
      <c r="A79" s="645" t="s">
        <v>565</v>
      </c>
      <c r="B79" s="646" t="s">
        <v>566</v>
      </c>
      <c r="C79" s="647" t="s">
        <v>545</v>
      </c>
      <c r="D79" s="647" t="s">
        <v>545</v>
      </c>
      <c r="E79" s="647"/>
      <c r="F79" s="647" t="s">
        <v>545</v>
      </c>
      <c r="G79" s="647" t="s">
        <v>545</v>
      </c>
      <c r="H79" s="647" t="s">
        <v>545</v>
      </c>
      <c r="I79" s="648" t="s">
        <v>545</v>
      </c>
      <c r="J79" s="649" t="s">
        <v>0</v>
      </c>
    </row>
    <row r="80" spans="1:10" ht="14.4" customHeight="1" x14ac:dyDescent="0.3">
      <c r="A80" s="645" t="s">
        <v>565</v>
      </c>
      <c r="B80" s="646" t="s">
        <v>334</v>
      </c>
      <c r="C80" s="647">
        <v>5.9711900000000009</v>
      </c>
      <c r="D80" s="647">
        <v>7.9082499999999998</v>
      </c>
      <c r="E80" s="647"/>
      <c r="F80" s="647">
        <v>7.8504100000000001</v>
      </c>
      <c r="G80" s="647">
        <v>6.7274586577670004</v>
      </c>
      <c r="H80" s="647">
        <v>1.1229513422329997</v>
      </c>
      <c r="I80" s="648">
        <v>1.1669205861170959</v>
      </c>
      <c r="J80" s="649" t="s">
        <v>1</v>
      </c>
    </row>
    <row r="81" spans="1:10" ht="14.4" customHeight="1" x14ac:dyDescent="0.3">
      <c r="A81" s="645" t="s">
        <v>565</v>
      </c>
      <c r="B81" s="646" t="s">
        <v>335</v>
      </c>
      <c r="C81" s="647">
        <v>114.24598999999998</v>
      </c>
      <c r="D81" s="647">
        <v>137.63915</v>
      </c>
      <c r="E81" s="647"/>
      <c r="F81" s="647">
        <v>140.38184999999899</v>
      </c>
      <c r="G81" s="647">
        <v>131.75610972454601</v>
      </c>
      <c r="H81" s="647">
        <v>8.6257402754529835</v>
      </c>
      <c r="I81" s="648">
        <v>1.065467478460667</v>
      </c>
      <c r="J81" s="649" t="s">
        <v>1</v>
      </c>
    </row>
    <row r="82" spans="1:10" ht="14.4" customHeight="1" x14ac:dyDescent="0.3">
      <c r="A82" s="645" t="s">
        <v>565</v>
      </c>
      <c r="B82" s="646" t="s">
        <v>336</v>
      </c>
      <c r="C82" s="647">
        <v>1.9593000000000003</v>
      </c>
      <c r="D82" s="647">
        <v>3.8659999999989996</v>
      </c>
      <c r="E82" s="647"/>
      <c r="F82" s="647">
        <v>10.929179999999999</v>
      </c>
      <c r="G82" s="647">
        <v>4.913806663021</v>
      </c>
      <c r="H82" s="647">
        <v>6.0153733369789988</v>
      </c>
      <c r="I82" s="648">
        <v>2.2241778623989976</v>
      </c>
      <c r="J82" s="649" t="s">
        <v>1</v>
      </c>
    </row>
    <row r="83" spans="1:10" ht="14.4" customHeight="1" x14ac:dyDescent="0.3">
      <c r="A83" s="645" t="s">
        <v>565</v>
      </c>
      <c r="B83" s="646" t="s">
        <v>338</v>
      </c>
      <c r="C83" s="647">
        <v>5.20526</v>
      </c>
      <c r="D83" s="647">
        <v>11.046779999999</v>
      </c>
      <c r="E83" s="647"/>
      <c r="F83" s="647">
        <v>8.65184</v>
      </c>
      <c r="G83" s="647">
        <v>7.1856856906349993</v>
      </c>
      <c r="H83" s="647">
        <v>1.4661543093650007</v>
      </c>
      <c r="I83" s="648">
        <v>1.2040381909934941</v>
      </c>
      <c r="J83" s="649" t="s">
        <v>1</v>
      </c>
    </row>
    <row r="84" spans="1:10" ht="14.4" customHeight="1" x14ac:dyDescent="0.3">
      <c r="A84" s="645" t="s">
        <v>565</v>
      </c>
      <c r="B84" s="646" t="s">
        <v>339</v>
      </c>
      <c r="C84" s="647">
        <v>2.9340000000000002</v>
      </c>
      <c r="D84" s="647">
        <v>4.2605099999999991</v>
      </c>
      <c r="E84" s="647"/>
      <c r="F84" s="647">
        <v>3.9358999999990001</v>
      </c>
      <c r="G84" s="647">
        <v>4.1985885943280001</v>
      </c>
      <c r="H84" s="647">
        <v>-0.26268859432900005</v>
      </c>
      <c r="I84" s="648">
        <v>0.9374340713724908</v>
      </c>
      <c r="J84" s="649" t="s">
        <v>1</v>
      </c>
    </row>
    <row r="85" spans="1:10" ht="14.4" customHeight="1" x14ac:dyDescent="0.3">
      <c r="A85" s="645" t="s">
        <v>565</v>
      </c>
      <c r="B85" s="646" t="s">
        <v>342</v>
      </c>
      <c r="C85" s="647" t="s">
        <v>545</v>
      </c>
      <c r="D85" s="647">
        <v>70.694119999999998</v>
      </c>
      <c r="E85" s="647"/>
      <c r="F85" s="647">
        <v>107.80040000000001</v>
      </c>
      <c r="G85" s="647">
        <v>70.797699768705996</v>
      </c>
      <c r="H85" s="647">
        <v>37.002700231294014</v>
      </c>
      <c r="I85" s="648">
        <v>1.5226539894965621</v>
      </c>
      <c r="J85" s="649" t="s">
        <v>1</v>
      </c>
    </row>
    <row r="86" spans="1:10" ht="14.4" customHeight="1" x14ac:dyDescent="0.3">
      <c r="A86" s="645" t="s">
        <v>565</v>
      </c>
      <c r="B86" s="646" t="s">
        <v>567</v>
      </c>
      <c r="C86" s="647">
        <v>130.31573999999998</v>
      </c>
      <c r="D86" s="647">
        <v>235.414809999998</v>
      </c>
      <c r="E86" s="647"/>
      <c r="F86" s="647">
        <v>279.549579999998</v>
      </c>
      <c r="G86" s="647">
        <v>225.579349099003</v>
      </c>
      <c r="H86" s="647">
        <v>53.970230900995006</v>
      </c>
      <c r="I86" s="648">
        <v>1.2392516474427293</v>
      </c>
      <c r="J86" s="649" t="s">
        <v>551</v>
      </c>
    </row>
    <row r="87" spans="1:10" ht="14.4" customHeight="1" x14ac:dyDescent="0.3">
      <c r="A87" s="645" t="s">
        <v>545</v>
      </c>
      <c r="B87" s="646" t="s">
        <v>545</v>
      </c>
      <c r="C87" s="647" t="s">
        <v>545</v>
      </c>
      <c r="D87" s="647" t="s">
        <v>545</v>
      </c>
      <c r="E87" s="647"/>
      <c r="F87" s="647" t="s">
        <v>545</v>
      </c>
      <c r="G87" s="647" t="s">
        <v>545</v>
      </c>
      <c r="H87" s="647" t="s">
        <v>545</v>
      </c>
      <c r="I87" s="648" t="s">
        <v>545</v>
      </c>
      <c r="J87" s="649" t="s">
        <v>552</v>
      </c>
    </row>
    <row r="88" spans="1:10" ht="14.4" customHeight="1" x14ac:dyDescent="0.3">
      <c r="A88" s="645" t="s">
        <v>543</v>
      </c>
      <c r="B88" s="646" t="s">
        <v>546</v>
      </c>
      <c r="C88" s="647">
        <v>11066.559320000002</v>
      </c>
      <c r="D88" s="647">
        <v>12300.559109999993</v>
      </c>
      <c r="E88" s="647"/>
      <c r="F88" s="647">
        <v>11139.443649999979</v>
      </c>
      <c r="G88" s="647">
        <v>12163.437322410457</v>
      </c>
      <c r="H88" s="647">
        <v>-1023.9936724104773</v>
      </c>
      <c r="I88" s="648">
        <v>0.91581379134302554</v>
      </c>
      <c r="J88" s="649" t="s">
        <v>547</v>
      </c>
    </row>
  </sheetData>
  <mergeCells count="3">
    <mergeCell ref="A1:I1"/>
    <mergeCell ref="F3:I3"/>
    <mergeCell ref="C4:D4"/>
  </mergeCells>
  <conditionalFormatting sqref="F20 F89:F65537">
    <cfRule type="cellIs" dxfId="42" priority="18" stopIfTrue="1" operator="greaterThan">
      <formula>1</formula>
    </cfRule>
  </conditionalFormatting>
  <conditionalFormatting sqref="H5:H19">
    <cfRule type="expression" dxfId="41" priority="14">
      <formula>$H5&gt;0</formula>
    </cfRule>
  </conditionalFormatting>
  <conditionalFormatting sqref="I5:I19">
    <cfRule type="expression" dxfId="40" priority="15">
      <formula>$I5&gt;1</formula>
    </cfRule>
  </conditionalFormatting>
  <conditionalFormatting sqref="B5:B19">
    <cfRule type="expression" dxfId="39" priority="11">
      <formula>OR($J5="NS",$J5="SumaNS",$J5="Účet")</formula>
    </cfRule>
  </conditionalFormatting>
  <conditionalFormatting sqref="F5:I19 B5:D19">
    <cfRule type="expression" dxfId="38" priority="17">
      <formula>AND($J5&lt;&gt;"",$J5&lt;&gt;"mezeraKL")</formula>
    </cfRule>
  </conditionalFormatting>
  <conditionalFormatting sqref="B5:D19 F5:I19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6" priority="13">
      <formula>OR($J5="SumaNS",$J5="NS")</formula>
    </cfRule>
  </conditionalFormatting>
  <conditionalFormatting sqref="A5:A19">
    <cfRule type="expression" dxfId="35" priority="9">
      <formula>AND($J5&lt;&gt;"mezeraKL",$J5&lt;&gt;"")</formula>
    </cfRule>
  </conditionalFormatting>
  <conditionalFormatting sqref="A5:A19">
    <cfRule type="expression" dxfId="34" priority="10">
      <formula>AND($J5&lt;&gt;"",$J5&lt;&gt;"mezeraKL")</formula>
    </cfRule>
  </conditionalFormatting>
  <conditionalFormatting sqref="H21:H88">
    <cfRule type="expression" dxfId="33" priority="5">
      <formula>$H21&gt;0</formula>
    </cfRule>
  </conditionalFormatting>
  <conditionalFormatting sqref="A21:A88">
    <cfRule type="expression" dxfId="32" priority="2">
      <formula>AND($J21&lt;&gt;"mezeraKL",$J21&lt;&gt;"")</formula>
    </cfRule>
  </conditionalFormatting>
  <conditionalFormatting sqref="I21:I88">
    <cfRule type="expression" dxfId="31" priority="6">
      <formula>$I21&gt;1</formula>
    </cfRule>
  </conditionalFormatting>
  <conditionalFormatting sqref="B21:B88">
    <cfRule type="expression" dxfId="30" priority="1">
      <formula>OR($J21="NS",$J21="SumaNS",$J21="Účet")</formula>
    </cfRule>
  </conditionalFormatting>
  <conditionalFormatting sqref="A21:D88 F21:I88">
    <cfRule type="expression" dxfId="29" priority="8">
      <formula>AND($J21&lt;&gt;"",$J21&lt;&gt;"mezeraKL")</formula>
    </cfRule>
  </conditionalFormatting>
  <conditionalFormatting sqref="B21:D88 F21:I88">
    <cfRule type="expression" dxfId="28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8 F21:I88">
    <cfRule type="expression" dxfId="27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5975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7.1788186523890767</v>
      </c>
      <c r="J3" s="207">
        <f>SUBTOTAL(9,J5:J1048576)</f>
        <v>1552176.5</v>
      </c>
      <c r="K3" s="208">
        <f>SUBTOTAL(9,K5:K1048576)</f>
        <v>11142793.609999994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543</v>
      </c>
      <c r="B5" s="737" t="s">
        <v>2791</v>
      </c>
      <c r="C5" s="740" t="s">
        <v>548</v>
      </c>
      <c r="D5" s="755" t="s">
        <v>2792</v>
      </c>
      <c r="E5" s="740" t="s">
        <v>5951</v>
      </c>
      <c r="F5" s="755" t="s">
        <v>5952</v>
      </c>
      <c r="G5" s="740" t="s">
        <v>4817</v>
      </c>
      <c r="H5" s="740" t="s">
        <v>4818</v>
      </c>
      <c r="I5" s="229">
        <v>34.700000000000003</v>
      </c>
      <c r="J5" s="229">
        <v>24</v>
      </c>
      <c r="K5" s="750">
        <v>832.75</v>
      </c>
    </row>
    <row r="6" spans="1:11" ht="14.4" customHeight="1" x14ac:dyDescent="0.3">
      <c r="A6" s="661" t="s">
        <v>543</v>
      </c>
      <c r="B6" s="662" t="s">
        <v>2791</v>
      </c>
      <c r="C6" s="663" t="s">
        <v>548</v>
      </c>
      <c r="D6" s="664" t="s">
        <v>2792</v>
      </c>
      <c r="E6" s="663" t="s">
        <v>5951</v>
      </c>
      <c r="F6" s="664" t="s">
        <v>5952</v>
      </c>
      <c r="G6" s="663" t="s">
        <v>4819</v>
      </c>
      <c r="H6" s="663" t="s">
        <v>4820</v>
      </c>
      <c r="I6" s="665">
        <v>25.56</v>
      </c>
      <c r="J6" s="665">
        <v>24</v>
      </c>
      <c r="K6" s="666">
        <v>613.44000000000005</v>
      </c>
    </row>
    <row r="7" spans="1:11" ht="14.4" customHeight="1" x14ac:dyDescent="0.3">
      <c r="A7" s="661" t="s">
        <v>543</v>
      </c>
      <c r="B7" s="662" t="s">
        <v>2791</v>
      </c>
      <c r="C7" s="663" t="s">
        <v>548</v>
      </c>
      <c r="D7" s="664" t="s">
        <v>2792</v>
      </c>
      <c r="E7" s="663" t="s">
        <v>5951</v>
      </c>
      <c r="F7" s="664" t="s">
        <v>5952</v>
      </c>
      <c r="G7" s="663" t="s">
        <v>4821</v>
      </c>
      <c r="H7" s="663" t="s">
        <v>4822</v>
      </c>
      <c r="I7" s="665">
        <v>1.38</v>
      </c>
      <c r="J7" s="665">
        <v>50</v>
      </c>
      <c r="K7" s="666">
        <v>69</v>
      </c>
    </row>
    <row r="8" spans="1:11" ht="14.4" customHeight="1" x14ac:dyDescent="0.3">
      <c r="A8" s="661" t="s">
        <v>543</v>
      </c>
      <c r="B8" s="662" t="s">
        <v>2791</v>
      </c>
      <c r="C8" s="663" t="s">
        <v>548</v>
      </c>
      <c r="D8" s="664" t="s">
        <v>2792</v>
      </c>
      <c r="E8" s="663" t="s">
        <v>5951</v>
      </c>
      <c r="F8" s="664" t="s">
        <v>5952</v>
      </c>
      <c r="G8" s="663" t="s">
        <v>4823</v>
      </c>
      <c r="H8" s="663" t="s">
        <v>4824</v>
      </c>
      <c r="I8" s="665">
        <v>41.537500000000001</v>
      </c>
      <c r="J8" s="665">
        <v>364</v>
      </c>
      <c r="K8" s="666">
        <v>15119.83</v>
      </c>
    </row>
    <row r="9" spans="1:11" ht="14.4" customHeight="1" x14ac:dyDescent="0.3">
      <c r="A9" s="661" t="s">
        <v>543</v>
      </c>
      <c r="B9" s="662" t="s">
        <v>2791</v>
      </c>
      <c r="C9" s="663" t="s">
        <v>548</v>
      </c>
      <c r="D9" s="664" t="s">
        <v>2792</v>
      </c>
      <c r="E9" s="663" t="s">
        <v>5951</v>
      </c>
      <c r="F9" s="664" t="s">
        <v>5952</v>
      </c>
      <c r="G9" s="663" t="s">
        <v>4825</v>
      </c>
      <c r="H9" s="663" t="s">
        <v>4826</v>
      </c>
      <c r="I9" s="665">
        <v>39.11</v>
      </c>
      <c r="J9" s="665">
        <v>10</v>
      </c>
      <c r="K9" s="666">
        <v>391.07</v>
      </c>
    </row>
    <row r="10" spans="1:11" ht="14.4" customHeight="1" x14ac:dyDescent="0.3">
      <c r="A10" s="661" t="s">
        <v>543</v>
      </c>
      <c r="B10" s="662" t="s">
        <v>2791</v>
      </c>
      <c r="C10" s="663" t="s">
        <v>548</v>
      </c>
      <c r="D10" s="664" t="s">
        <v>2792</v>
      </c>
      <c r="E10" s="663" t="s">
        <v>5951</v>
      </c>
      <c r="F10" s="664" t="s">
        <v>5952</v>
      </c>
      <c r="G10" s="663" t="s">
        <v>4827</v>
      </c>
      <c r="H10" s="663" t="s">
        <v>4828</v>
      </c>
      <c r="I10" s="665">
        <v>0.67</v>
      </c>
      <c r="J10" s="665">
        <v>1250</v>
      </c>
      <c r="K10" s="666">
        <v>837.5</v>
      </c>
    </row>
    <row r="11" spans="1:11" ht="14.4" customHeight="1" x14ac:dyDescent="0.3">
      <c r="A11" s="661" t="s">
        <v>543</v>
      </c>
      <c r="B11" s="662" t="s">
        <v>2791</v>
      </c>
      <c r="C11" s="663" t="s">
        <v>548</v>
      </c>
      <c r="D11" s="664" t="s">
        <v>2792</v>
      </c>
      <c r="E11" s="663" t="s">
        <v>5951</v>
      </c>
      <c r="F11" s="664" t="s">
        <v>5952</v>
      </c>
      <c r="G11" s="663" t="s">
        <v>4829</v>
      </c>
      <c r="H11" s="663" t="s">
        <v>4830</v>
      </c>
      <c r="I11" s="665">
        <v>26.166666666666668</v>
      </c>
      <c r="J11" s="665">
        <v>9</v>
      </c>
      <c r="K11" s="666">
        <v>235.49</v>
      </c>
    </row>
    <row r="12" spans="1:11" ht="14.4" customHeight="1" x14ac:dyDescent="0.3">
      <c r="A12" s="661" t="s">
        <v>543</v>
      </c>
      <c r="B12" s="662" t="s">
        <v>2791</v>
      </c>
      <c r="C12" s="663" t="s">
        <v>548</v>
      </c>
      <c r="D12" s="664" t="s">
        <v>2792</v>
      </c>
      <c r="E12" s="663" t="s">
        <v>5951</v>
      </c>
      <c r="F12" s="664" t="s">
        <v>5952</v>
      </c>
      <c r="G12" s="663" t="s">
        <v>4831</v>
      </c>
      <c r="H12" s="663" t="s">
        <v>4832</v>
      </c>
      <c r="I12" s="665">
        <v>0.95</v>
      </c>
      <c r="J12" s="665">
        <v>500</v>
      </c>
      <c r="K12" s="666">
        <v>475</v>
      </c>
    </row>
    <row r="13" spans="1:11" ht="14.4" customHeight="1" x14ac:dyDescent="0.3">
      <c r="A13" s="661" t="s">
        <v>543</v>
      </c>
      <c r="B13" s="662" t="s">
        <v>2791</v>
      </c>
      <c r="C13" s="663" t="s">
        <v>548</v>
      </c>
      <c r="D13" s="664" t="s">
        <v>2792</v>
      </c>
      <c r="E13" s="663" t="s">
        <v>5951</v>
      </c>
      <c r="F13" s="664" t="s">
        <v>5952</v>
      </c>
      <c r="G13" s="663" t="s">
        <v>4833</v>
      </c>
      <c r="H13" s="663" t="s">
        <v>4834</v>
      </c>
      <c r="I13" s="665">
        <v>8.01</v>
      </c>
      <c r="J13" s="665">
        <v>150</v>
      </c>
      <c r="K13" s="666">
        <v>1201.51</v>
      </c>
    </row>
    <row r="14" spans="1:11" ht="14.4" customHeight="1" x14ac:dyDescent="0.3">
      <c r="A14" s="661" t="s">
        <v>543</v>
      </c>
      <c r="B14" s="662" t="s">
        <v>2791</v>
      </c>
      <c r="C14" s="663" t="s">
        <v>548</v>
      </c>
      <c r="D14" s="664" t="s">
        <v>2792</v>
      </c>
      <c r="E14" s="663" t="s">
        <v>5951</v>
      </c>
      <c r="F14" s="664" t="s">
        <v>5952</v>
      </c>
      <c r="G14" s="663" t="s">
        <v>4835</v>
      </c>
      <c r="H14" s="663" t="s">
        <v>4836</v>
      </c>
      <c r="I14" s="665">
        <v>13.16</v>
      </c>
      <c r="J14" s="665">
        <v>24</v>
      </c>
      <c r="K14" s="666">
        <v>315.74</v>
      </c>
    </row>
    <row r="15" spans="1:11" ht="14.4" customHeight="1" x14ac:dyDescent="0.3">
      <c r="A15" s="661" t="s">
        <v>543</v>
      </c>
      <c r="B15" s="662" t="s">
        <v>2791</v>
      </c>
      <c r="C15" s="663" t="s">
        <v>548</v>
      </c>
      <c r="D15" s="664" t="s">
        <v>2792</v>
      </c>
      <c r="E15" s="663" t="s">
        <v>5951</v>
      </c>
      <c r="F15" s="664" t="s">
        <v>5952</v>
      </c>
      <c r="G15" s="663" t="s">
        <v>4837</v>
      </c>
      <c r="H15" s="663" t="s">
        <v>4838</v>
      </c>
      <c r="I15" s="665">
        <v>26.37</v>
      </c>
      <c r="J15" s="665">
        <v>48</v>
      </c>
      <c r="K15" s="666">
        <v>1265.6999999999998</v>
      </c>
    </row>
    <row r="16" spans="1:11" ht="14.4" customHeight="1" x14ac:dyDescent="0.3">
      <c r="A16" s="661" t="s">
        <v>543</v>
      </c>
      <c r="B16" s="662" t="s">
        <v>2791</v>
      </c>
      <c r="C16" s="663" t="s">
        <v>548</v>
      </c>
      <c r="D16" s="664" t="s">
        <v>2792</v>
      </c>
      <c r="E16" s="663" t="s">
        <v>5951</v>
      </c>
      <c r="F16" s="664" t="s">
        <v>5952</v>
      </c>
      <c r="G16" s="663" t="s">
        <v>4839</v>
      </c>
      <c r="H16" s="663" t="s">
        <v>4840</v>
      </c>
      <c r="I16" s="665">
        <v>7.51</v>
      </c>
      <c r="J16" s="665">
        <v>20</v>
      </c>
      <c r="K16" s="666">
        <v>150.19999999999999</v>
      </c>
    </row>
    <row r="17" spans="1:11" ht="14.4" customHeight="1" x14ac:dyDescent="0.3">
      <c r="A17" s="661" t="s">
        <v>543</v>
      </c>
      <c r="B17" s="662" t="s">
        <v>2791</v>
      </c>
      <c r="C17" s="663" t="s">
        <v>548</v>
      </c>
      <c r="D17" s="664" t="s">
        <v>2792</v>
      </c>
      <c r="E17" s="663" t="s">
        <v>5951</v>
      </c>
      <c r="F17" s="664" t="s">
        <v>5952</v>
      </c>
      <c r="G17" s="663" t="s">
        <v>4841</v>
      </c>
      <c r="H17" s="663" t="s">
        <v>4842</v>
      </c>
      <c r="I17" s="665">
        <v>0.86</v>
      </c>
      <c r="J17" s="665">
        <v>100</v>
      </c>
      <c r="K17" s="666">
        <v>86</v>
      </c>
    </row>
    <row r="18" spans="1:11" ht="14.4" customHeight="1" x14ac:dyDescent="0.3">
      <c r="A18" s="661" t="s">
        <v>543</v>
      </c>
      <c r="B18" s="662" t="s">
        <v>2791</v>
      </c>
      <c r="C18" s="663" t="s">
        <v>548</v>
      </c>
      <c r="D18" s="664" t="s">
        <v>2792</v>
      </c>
      <c r="E18" s="663" t="s">
        <v>5951</v>
      </c>
      <c r="F18" s="664" t="s">
        <v>5952</v>
      </c>
      <c r="G18" s="663" t="s">
        <v>4843</v>
      </c>
      <c r="H18" s="663" t="s">
        <v>4844</v>
      </c>
      <c r="I18" s="665">
        <v>1.52</v>
      </c>
      <c r="J18" s="665">
        <v>200</v>
      </c>
      <c r="K18" s="666">
        <v>304</v>
      </c>
    </row>
    <row r="19" spans="1:11" ht="14.4" customHeight="1" x14ac:dyDescent="0.3">
      <c r="A19" s="661" t="s">
        <v>543</v>
      </c>
      <c r="B19" s="662" t="s">
        <v>2791</v>
      </c>
      <c r="C19" s="663" t="s">
        <v>548</v>
      </c>
      <c r="D19" s="664" t="s">
        <v>2792</v>
      </c>
      <c r="E19" s="663" t="s">
        <v>5951</v>
      </c>
      <c r="F19" s="664" t="s">
        <v>5952</v>
      </c>
      <c r="G19" s="663" t="s">
        <v>4845</v>
      </c>
      <c r="H19" s="663" t="s">
        <v>4846</v>
      </c>
      <c r="I19" s="665">
        <v>0.91</v>
      </c>
      <c r="J19" s="665">
        <v>1750</v>
      </c>
      <c r="K19" s="666">
        <v>1593.9</v>
      </c>
    </row>
    <row r="20" spans="1:11" ht="14.4" customHeight="1" x14ac:dyDescent="0.3">
      <c r="A20" s="661" t="s">
        <v>543</v>
      </c>
      <c r="B20" s="662" t="s">
        <v>2791</v>
      </c>
      <c r="C20" s="663" t="s">
        <v>548</v>
      </c>
      <c r="D20" s="664" t="s">
        <v>2792</v>
      </c>
      <c r="E20" s="663" t="s">
        <v>5951</v>
      </c>
      <c r="F20" s="664" t="s">
        <v>5952</v>
      </c>
      <c r="G20" s="663" t="s">
        <v>4847</v>
      </c>
      <c r="H20" s="663" t="s">
        <v>4848</v>
      </c>
      <c r="I20" s="665">
        <v>53.42</v>
      </c>
      <c r="J20" s="665">
        <v>12</v>
      </c>
      <c r="K20" s="666">
        <v>641</v>
      </c>
    </row>
    <row r="21" spans="1:11" ht="14.4" customHeight="1" x14ac:dyDescent="0.3">
      <c r="A21" s="661" t="s">
        <v>543</v>
      </c>
      <c r="B21" s="662" t="s">
        <v>2791</v>
      </c>
      <c r="C21" s="663" t="s">
        <v>548</v>
      </c>
      <c r="D21" s="664" t="s">
        <v>2792</v>
      </c>
      <c r="E21" s="663" t="s">
        <v>5951</v>
      </c>
      <c r="F21" s="664" t="s">
        <v>5952</v>
      </c>
      <c r="G21" s="663" t="s">
        <v>4849</v>
      </c>
      <c r="H21" s="663" t="s">
        <v>4850</v>
      </c>
      <c r="I21" s="665">
        <v>33.503333333333337</v>
      </c>
      <c r="J21" s="665">
        <v>150</v>
      </c>
      <c r="K21" s="666">
        <v>5024.93</v>
      </c>
    </row>
    <row r="22" spans="1:11" ht="14.4" customHeight="1" x14ac:dyDescent="0.3">
      <c r="A22" s="661" t="s">
        <v>543</v>
      </c>
      <c r="B22" s="662" t="s">
        <v>2791</v>
      </c>
      <c r="C22" s="663" t="s">
        <v>548</v>
      </c>
      <c r="D22" s="664" t="s">
        <v>2792</v>
      </c>
      <c r="E22" s="663" t="s">
        <v>5953</v>
      </c>
      <c r="F22" s="664" t="s">
        <v>5954</v>
      </c>
      <c r="G22" s="663" t="s">
        <v>4851</v>
      </c>
      <c r="H22" s="663" t="s">
        <v>4852</v>
      </c>
      <c r="I22" s="665">
        <v>0.26</v>
      </c>
      <c r="J22" s="665">
        <v>200</v>
      </c>
      <c r="K22" s="666">
        <v>52</v>
      </c>
    </row>
    <row r="23" spans="1:11" ht="14.4" customHeight="1" x14ac:dyDescent="0.3">
      <c r="A23" s="661" t="s">
        <v>543</v>
      </c>
      <c r="B23" s="662" t="s">
        <v>2791</v>
      </c>
      <c r="C23" s="663" t="s">
        <v>548</v>
      </c>
      <c r="D23" s="664" t="s">
        <v>2792</v>
      </c>
      <c r="E23" s="663" t="s">
        <v>5953</v>
      </c>
      <c r="F23" s="664" t="s">
        <v>5954</v>
      </c>
      <c r="G23" s="663" t="s">
        <v>4853</v>
      </c>
      <c r="H23" s="663" t="s">
        <v>4854</v>
      </c>
      <c r="I23" s="665">
        <v>1.0916666666666666</v>
      </c>
      <c r="J23" s="665">
        <v>600</v>
      </c>
      <c r="K23" s="666">
        <v>655</v>
      </c>
    </row>
    <row r="24" spans="1:11" ht="14.4" customHeight="1" x14ac:dyDescent="0.3">
      <c r="A24" s="661" t="s">
        <v>543</v>
      </c>
      <c r="B24" s="662" t="s">
        <v>2791</v>
      </c>
      <c r="C24" s="663" t="s">
        <v>548</v>
      </c>
      <c r="D24" s="664" t="s">
        <v>2792</v>
      </c>
      <c r="E24" s="663" t="s">
        <v>5953</v>
      </c>
      <c r="F24" s="664" t="s">
        <v>5954</v>
      </c>
      <c r="G24" s="663" t="s">
        <v>4855</v>
      </c>
      <c r="H24" s="663" t="s">
        <v>4856</v>
      </c>
      <c r="I24" s="665">
        <v>1.6719999999999999</v>
      </c>
      <c r="J24" s="665">
        <v>500</v>
      </c>
      <c r="K24" s="666">
        <v>836</v>
      </c>
    </row>
    <row r="25" spans="1:11" ht="14.4" customHeight="1" x14ac:dyDescent="0.3">
      <c r="A25" s="661" t="s">
        <v>543</v>
      </c>
      <c r="B25" s="662" t="s">
        <v>2791</v>
      </c>
      <c r="C25" s="663" t="s">
        <v>548</v>
      </c>
      <c r="D25" s="664" t="s">
        <v>2792</v>
      </c>
      <c r="E25" s="663" t="s">
        <v>5953</v>
      </c>
      <c r="F25" s="664" t="s">
        <v>5954</v>
      </c>
      <c r="G25" s="663" t="s">
        <v>4857</v>
      </c>
      <c r="H25" s="663" t="s">
        <v>4858</v>
      </c>
      <c r="I25" s="665">
        <v>0.67</v>
      </c>
      <c r="J25" s="665">
        <v>200</v>
      </c>
      <c r="K25" s="666">
        <v>134</v>
      </c>
    </row>
    <row r="26" spans="1:11" ht="14.4" customHeight="1" x14ac:dyDescent="0.3">
      <c r="A26" s="661" t="s">
        <v>543</v>
      </c>
      <c r="B26" s="662" t="s">
        <v>2791</v>
      </c>
      <c r="C26" s="663" t="s">
        <v>548</v>
      </c>
      <c r="D26" s="664" t="s">
        <v>2792</v>
      </c>
      <c r="E26" s="663" t="s">
        <v>5953</v>
      </c>
      <c r="F26" s="664" t="s">
        <v>5954</v>
      </c>
      <c r="G26" s="663" t="s">
        <v>4859</v>
      </c>
      <c r="H26" s="663" t="s">
        <v>4860</v>
      </c>
      <c r="I26" s="665">
        <v>33.880000000000003</v>
      </c>
      <c r="J26" s="665">
        <v>1</v>
      </c>
      <c r="K26" s="666">
        <v>33.880000000000003</v>
      </c>
    </row>
    <row r="27" spans="1:11" ht="14.4" customHeight="1" x14ac:dyDescent="0.3">
      <c r="A27" s="661" t="s">
        <v>543</v>
      </c>
      <c r="B27" s="662" t="s">
        <v>2791</v>
      </c>
      <c r="C27" s="663" t="s">
        <v>548</v>
      </c>
      <c r="D27" s="664" t="s">
        <v>2792</v>
      </c>
      <c r="E27" s="663" t="s">
        <v>5953</v>
      </c>
      <c r="F27" s="664" t="s">
        <v>5954</v>
      </c>
      <c r="G27" s="663" t="s">
        <v>4861</v>
      </c>
      <c r="H27" s="663" t="s">
        <v>4862</v>
      </c>
      <c r="I27" s="665">
        <v>1.94</v>
      </c>
      <c r="J27" s="665">
        <v>100</v>
      </c>
      <c r="K27" s="666">
        <v>194</v>
      </c>
    </row>
    <row r="28" spans="1:11" ht="14.4" customHeight="1" x14ac:dyDescent="0.3">
      <c r="A28" s="661" t="s">
        <v>543</v>
      </c>
      <c r="B28" s="662" t="s">
        <v>2791</v>
      </c>
      <c r="C28" s="663" t="s">
        <v>548</v>
      </c>
      <c r="D28" s="664" t="s">
        <v>2792</v>
      </c>
      <c r="E28" s="663" t="s">
        <v>5953</v>
      </c>
      <c r="F28" s="664" t="s">
        <v>5954</v>
      </c>
      <c r="G28" s="663" t="s">
        <v>4863</v>
      </c>
      <c r="H28" s="663" t="s">
        <v>4864</v>
      </c>
      <c r="I28" s="665">
        <v>0.48</v>
      </c>
      <c r="J28" s="665">
        <v>100</v>
      </c>
      <c r="K28" s="666">
        <v>48</v>
      </c>
    </row>
    <row r="29" spans="1:11" ht="14.4" customHeight="1" x14ac:dyDescent="0.3">
      <c r="A29" s="661" t="s">
        <v>543</v>
      </c>
      <c r="B29" s="662" t="s">
        <v>2791</v>
      </c>
      <c r="C29" s="663" t="s">
        <v>548</v>
      </c>
      <c r="D29" s="664" t="s">
        <v>2792</v>
      </c>
      <c r="E29" s="663" t="s">
        <v>5953</v>
      </c>
      <c r="F29" s="664" t="s">
        <v>5954</v>
      </c>
      <c r="G29" s="663" t="s">
        <v>4865</v>
      </c>
      <c r="H29" s="663" t="s">
        <v>4866</v>
      </c>
      <c r="I29" s="665">
        <v>4.03</v>
      </c>
      <c r="J29" s="665">
        <v>150</v>
      </c>
      <c r="K29" s="666">
        <v>604.5</v>
      </c>
    </row>
    <row r="30" spans="1:11" ht="14.4" customHeight="1" x14ac:dyDescent="0.3">
      <c r="A30" s="661" t="s">
        <v>543</v>
      </c>
      <c r="B30" s="662" t="s">
        <v>2791</v>
      </c>
      <c r="C30" s="663" t="s">
        <v>548</v>
      </c>
      <c r="D30" s="664" t="s">
        <v>2792</v>
      </c>
      <c r="E30" s="663" t="s">
        <v>5953</v>
      </c>
      <c r="F30" s="664" t="s">
        <v>5954</v>
      </c>
      <c r="G30" s="663" t="s">
        <v>4867</v>
      </c>
      <c r="H30" s="663" t="s">
        <v>4868</v>
      </c>
      <c r="I30" s="665">
        <v>3.4189999999999996</v>
      </c>
      <c r="J30" s="665">
        <v>560</v>
      </c>
      <c r="K30" s="666">
        <v>1916</v>
      </c>
    </row>
    <row r="31" spans="1:11" ht="14.4" customHeight="1" x14ac:dyDescent="0.3">
      <c r="A31" s="661" t="s">
        <v>543</v>
      </c>
      <c r="B31" s="662" t="s">
        <v>2791</v>
      </c>
      <c r="C31" s="663" t="s">
        <v>548</v>
      </c>
      <c r="D31" s="664" t="s">
        <v>2792</v>
      </c>
      <c r="E31" s="663" t="s">
        <v>5955</v>
      </c>
      <c r="F31" s="664" t="s">
        <v>5956</v>
      </c>
      <c r="G31" s="663" t="s">
        <v>4869</v>
      </c>
      <c r="H31" s="663" t="s">
        <v>4870</v>
      </c>
      <c r="I31" s="665">
        <v>319.91000000000003</v>
      </c>
      <c r="J31" s="665">
        <v>20</v>
      </c>
      <c r="K31" s="666">
        <v>6398.24</v>
      </c>
    </row>
    <row r="32" spans="1:11" ht="14.4" customHeight="1" x14ac:dyDescent="0.3">
      <c r="A32" s="661" t="s">
        <v>543</v>
      </c>
      <c r="B32" s="662" t="s">
        <v>2791</v>
      </c>
      <c r="C32" s="663" t="s">
        <v>548</v>
      </c>
      <c r="D32" s="664" t="s">
        <v>2792</v>
      </c>
      <c r="E32" s="663" t="s">
        <v>5957</v>
      </c>
      <c r="F32" s="664" t="s">
        <v>5958</v>
      </c>
      <c r="G32" s="663" t="s">
        <v>4871</v>
      </c>
      <c r="H32" s="663" t="s">
        <v>4872</v>
      </c>
      <c r="I32" s="665">
        <v>180.43666666666664</v>
      </c>
      <c r="J32" s="665">
        <v>60</v>
      </c>
      <c r="K32" s="666">
        <v>10826.15</v>
      </c>
    </row>
    <row r="33" spans="1:11" ht="14.4" customHeight="1" x14ac:dyDescent="0.3">
      <c r="A33" s="661" t="s">
        <v>543</v>
      </c>
      <c r="B33" s="662" t="s">
        <v>2791</v>
      </c>
      <c r="C33" s="663" t="s">
        <v>548</v>
      </c>
      <c r="D33" s="664" t="s">
        <v>2792</v>
      </c>
      <c r="E33" s="663" t="s">
        <v>5957</v>
      </c>
      <c r="F33" s="664" t="s">
        <v>5958</v>
      </c>
      <c r="G33" s="663" t="s">
        <v>4873</v>
      </c>
      <c r="H33" s="663" t="s">
        <v>4874</v>
      </c>
      <c r="I33" s="665">
        <v>0.31</v>
      </c>
      <c r="J33" s="665">
        <v>100</v>
      </c>
      <c r="K33" s="666">
        <v>31</v>
      </c>
    </row>
    <row r="34" spans="1:11" ht="14.4" customHeight="1" x14ac:dyDescent="0.3">
      <c r="A34" s="661" t="s">
        <v>543</v>
      </c>
      <c r="B34" s="662" t="s">
        <v>2791</v>
      </c>
      <c r="C34" s="663" t="s">
        <v>548</v>
      </c>
      <c r="D34" s="664" t="s">
        <v>2792</v>
      </c>
      <c r="E34" s="663" t="s">
        <v>5957</v>
      </c>
      <c r="F34" s="664" t="s">
        <v>5958</v>
      </c>
      <c r="G34" s="663" t="s">
        <v>4875</v>
      </c>
      <c r="H34" s="663" t="s">
        <v>4876</v>
      </c>
      <c r="I34" s="665">
        <v>0.30499999999999999</v>
      </c>
      <c r="J34" s="665">
        <v>400</v>
      </c>
      <c r="K34" s="666">
        <v>122</v>
      </c>
    </row>
    <row r="35" spans="1:11" ht="14.4" customHeight="1" x14ac:dyDescent="0.3">
      <c r="A35" s="661" t="s">
        <v>543</v>
      </c>
      <c r="B35" s="662" t="s">
        <v>2791</v>
      </c>
      <c r="C35" s="663" t="s">
        <v>548</v>
      </c>
      <c r="D35" s="664" t="s">
        <v>2792</v>
      </c>
      <c r="E35" s="663" t="s">
        <v>5957</v>
      </c>
      <c r="F35" s="664" t="s">
        <v>5958</v>
      </c>
      <c r="G35" s="663" t="s">
        <v>4877</v>
      </c>
      <c r="H35" s="663" t="s">
        <v>4878</v>
      </c>
      <c r="I35" s="665">
        <v>0.3</v>
      </c>
      <c r="J35" s="665">
        <v>100</v>
      </c>
      <c r="K35" s="666">
        <v>30</v>
      </c>
    </row>
    <row r="36" spans="1:11" ht="14.4" customHeight="1" x14ac:dyDescent="0.3">
      <c r="A36" s="661" t="s">
        <v>543</v>
      </c>
      <c r="B36" s="662" t="s">
        <v>2791</v>
      </c>
      <c r="C36" s="663" t="s">
        <v>548</v>
      </c>
      <c r="D36" s="664" t="s">
        <v>2792</v>
      </c>
      <c r="E36" s="663" t="s">
        <v>5957</v>
      </c>
      <c r="F36" s="664" t="s">
        <v>5958</v>
      </c>
      <c r="G36" s="663" t="s">
        <v>4879</v>
      </c>
      <c r="H36" s="663" t="s">
        <v>4880</v>
      </c>
      <c r="I36" s="665">
        <v>0.48</v>
      </c>
      <c r="J36" s="665">
        <v>900</v>
      </c>
      <c r="K36" s="666">
        <v>432</v>
      </c>
    </row>
    <row r="37" spans="1:11" ht="14.4" customHeight="1" x14ac:dyDescent="0.3">
      <c r="A37" s="661" t="s">
        <v>543</v>
      </c>
      <c r="B37" s="662" t="s">
        <v>2791</v>
      </c>
      <c r="C37" s="663" t="s">
        <v>548</v>
      </c>
      <c r="D37" s="664" t="s">
        <v>2792</v>
      </c>
      <c r="E37" s="663" t="s">
        <v>5957</v>
      </c>
      <c r="F37" s="664" t="s">
        <v>5958</v>
      </c>
      <c r="G37" s="663" t="s">
        <v>4881</v>
      </c>
      <c r="H37" s="663" t="s">
        <v>4882</v>
      </c>
      <c r="I37" s="665">
        <v>180.43</v>
      </c>
      <c r="J37" s="665">
        <v>25</v>
      </c>
      <c r="K37" s="666">
        <v>4510.75</v>
      </c>
    </row>
    <row r="38" spans="1:11" ht="14.4" customHeight="1" x14ac:dyDescent="0.3">
      <c r="A38" s="661" t="s">
        <v>543</v>
      </c>
      <c r="B38" s="662" t="s">
        <v>2791</v>
      </c>
      <c r="C38" s="663" t="s">
        <v>548</v>
      </c>
      <c r="D38" s="664" t="s">
        <v>2792</v>
      </c>
      <c r="E38" s="663" t="s">
        <v>5957</v>
      </c>
      <c r="F38" s="664" t="s">
        <v>5958</v>
      </c>
      <c r="G38" s="663" t="s">
        <v>4883</v>
      </c>
      <c r="H38" s="663" t="s">
        <v>4884</v>
      </c>
      <c r="I38" s="665">
        <v>29.4</v>
      </c>
      <c r="J38" s="665">
        <v>50</v>
      </c>
      <c r="K38" s="666">
        <v>1470.15</v>
      </c>
    </row>
    <row r="39" spans="1:11" ht="14.4" customHeight="1" x14ac:dyDescent="0.3">
      <c r="A39" s="661" t="s">
        <v>543</v>
      </c>
      <c r="B39" s="662" t="s">
        <v>2791</v>
      </c>
      <c r="C39" s="663" t="s">
        <v>548</v>
      </c>
      <c r="D39" s="664" t="s">
        <v>2792</v>
      </c>
      <c r="E39" s="663" t="s">
        <v>5957</v>
      </c>
      <c r="F39" s="664" t="s">
        <v>5958</v>
      </c>
      <c r="G39" s="663" t="s">
        <v>4885</v>
      </c>
      <c r="H39" s="663" t="s">
        <v>4886</v>
      </c>
      <c r="I39" s="665">
        <v>500</v>
      </c>
      <c r="J39" s="665">
        <v>40</v>
      </c>
      <c r="K39" s="666">
        <v>20000</v>
      </c>
    </row>
    <row r="40" spans="1:11" ht="14.4" customHeight="1" x14ac:dyDescent="0.3">
      <c r="A40" s="661" t="s">
        <v>543</v>
      </c>
      <c r="B40" s="662" t="s">
        <v>2791</v>
      </c>
      <c r="C40" s="663" t="s">
        <v>548</v>
      </c>
      <c r="D40" s="664" t="s">
        <v>2792</v>
      </c>
      <c r="E40" s="663" t="s">
        <v>5957</v>
      </c>
      <c r="F40" s="664" t="s">
        <v>5958</v>
      </c>
      <c r="G40" s="663" t="s">
        <v>4887</v>
      </c>
      <c r="H40" s="663" t="s">
        <v>4888</v>
      </c>
      <c r="I40" s="665">
        <v>180.44</v>
      </c>
      <c r="J40" s="665">
        <v>25</v>
      </c>
      <c r="K40" s="666">
        <v>4510.88</v>
      </c>
    </row>
    <row r="41" spans="1:11" ht="14.4" customHeight="1" x14ac:dyDescent="0.3">
      <c r="A41" s="661" t="s">
        <v>543</v>
      </c>
      <c r="B41" s="662" t="s">
        <v>2791</v>
      </c>
      <c r="C41" s="663" t="s">
        <v>548</v>
      </c>
      <c r="D41" s="664" t="s">
        <v>2792</v>
      </c>
      <c r="E41" s="663" t="s">
        <v>5957</v>
      </c>
      <c r="F41" s="664" t="s">
        <v>5958</v>
      </c>
      <c r="G41" s="663" t="s">
        <v>4889</v>
      </c>
      <c r="H41" s="663" t="s">
        <v>4890</v>
      </c>
      <c r="I41" s="665">
        <v>1.5150000000000001</v>
      </c>
      <c r="J41" s="665">
        <v>200</v>
      </c>
      <c r="K41" s="666">
        <v>303.10000000000002</v>
      </c>
    </row>
    <row r="42" spans="1:11" ht="14.4" customHeight="1" x14ac:dyDescent="0.3">
      <c r="A42" s="661" t="s">
        <v>543</v>
      </c>
      <c r="B42" s="662" t="s">
        <v>2791</v>
      </c>
      <c r="C42" s="663" t="s">
        <v>548</v>
      </c>
      <c r="D42" s="664" t="s">
        <v>2792</v>
      </c>
      <c r="E42" s="663" t="s">
        <v>5957</v>
      </c>
      <c r="F42" s="664" t="s">
        <v>5958</v>
      </c>
      <c r="G42" s="663" t="s">
        <v>4891</v>
      </c>
      <c r="H42" s="663" t="s">
        <v>4892</v>
      </c>
      <c r="I42" s="665">
        <v>2.67</v>
      </c>
      <c r="J42" s="665">
        <v>200</v>
      </c>
      <c r="K42" s="666">
        <v>533.12</v>
      </c>
    </row>
    <row r="43" spans="1:11" ht="14.4" customHeight="1" x14ac:dyDescent="0.3">
      <c r="A43" s="661" t="s">
        <v>543</v>
      </c>
      <c r="B43" s="662" t="s">
        <v>2791</v>
      </c>
      <c r="C43" s="663" t="s">
        <v>548</v>
      </c>
      <c r="D43" s="664" t="s">
        <v>2792</v>
      </c>
      <c r="E43" s="663" t="s">
        <v>5957</v>
      </c>
      <c r="F43" s="664" t="s">
        <v>5958</v>
      </c>
      <c r="G43" s="663" t="s">
        <v>4893</v>
      </c>
      <c r="H43" s="663" t="s">
        <v>4894</v>
      </c>
      <c r="I43" s="665">
        <v>449</v>
      </c>
      <c r="J43" s="665">
        <v>60</v>
      </c>
      <c r="K43" s="666">
        <v>26940</v>
      </c>
    </row>
    <row r="44" spans="1:11" ht="14.4" customHeight="1" x14ac:dyDescent="0.3">
      <c r="A44" s="661" t="s">
        <v>543</v>
      </c>
      <c r="B44" s="662" t="s">
        <v>2791</v>
      </c>
      <c r="C44" s="663" t="s">
        <v>548</v>
      </c>
      <c r="D44" s="664" t="s">
        <v>2792</v>
      </c>
      <c r="E44" s="663" t="s">
        <v>5957</v>
      </c>
      <c r="F44" s="664" t="s">
        <v>5958</v>
      </c>
      <c r="G44" s="663" t="s">
        <v>4895</v>
      </c>
      <c r="H44" s="663" t="s">
        <v>4896</v>
      </c>
      <c r="I44" s="665">
        <v>261.36</v>
      </c>
      <c r="J44" s="665">
        <v>25</v>
      </c>
      <c r="K44" s="666">
        <v>6533.99</v>
      </c>
    </row>
    <row r="45" spans="1:11" ht="14.4" customHeight="1" x14ac:dyDescent="0.3">
      <c r="A45" s="661" t="s">
        <v>543</v>
      </c>
      <c r="B45" s="662" t="s">
        <v>2791</v>
      </c>
      <c r="C45" s="663" t="s">
        <v>548</v>
      </c>
      <c r="D45" s="664" t="s">
        <v>2792</v>
      </c>
      <c r="E45" s="663" t="s">
        <v>5957</v>
      </c>
      <c r="F45" s="664" t="s">
        <v>5958</v>
      </c>
      <c r="G45" s="663" t="s">
        <v>4897</v>
      </c>
      <c r="H45" s="663" t="s">
        <v>4898</v>
      </c>
      <c r="I45" s="665">
        <v>261.36</v>
      </c>
      <c r="J45" s="665">
        <v>50</v>
      </c>
      <c r="K45" s="666">
        <v>13068</v>
      </c>
    </row>
    <row r="46" spans="1:11" ht="14.4" customHeight="1" x14ac:dyDescent="0.3">
      <c r="A46" s="661" t="s">
        <v>543</v>
      </c>
      <c r="B46" s="662" t="s">
        <v>2791</v>
      </c>
      <c r="C46" s="663" t="s">
        <v>548</v>
      </c>
      <c r="D46" s="664" t="s">
        <v>2792</v>
      </c>
      <c r="E46" s="663" t="s">
        <v>5959</v>
      </c>
      <c r="F46" s="664" t="s">
        <v>5960</v>
      </c>
      <c r="G46" s="663" t="s">
        <v>4899</v>
      </c>
      <c r="H46" s="663" t="s">
        <v>4900</v>
      </c>
      <c r="I46" s="665">
        <v>10.55</v>
      </c>
      <c r="J46" s="665">
        <v>120</v>
      </c>
      <c r="K46" s="666">
        <v>1266.29</v>
      </c>
    </row>
    <row r="47" spans="1:11" ht="14.4" customHeight="1" x14ac:dyDescent="0.3">
      <c r="A47" s="661" t="s">
        <v>543</v>
      </c>
      <c r="B47" s="662" t="s">
        <v>2791</v>
      </c>
      <c r="C47" s="663" t="s">
        <v>548</v>
      </c>
      <c r="D47" s="664" t="s">
        <v>2792</v>
      </c>
      <c r="E47" s="663" t="s">
        <v>5959</v>
      </c>
      <c r="F47" s="664" t="s">
        <v>5960</v>
      </c>
      <c r="G47" s="663" t="s">
        <v>4901</v>
      </c>
      <c r="H47" s="663" t="s">
        <v>4902</v>
      </c>
      <c r="I47" s="665">
        <v>10.55</v>
      </c>
      <c r="J47" s="665">
        <v>30</v>
      </c>
      <c r="K47" s="666">
        <v>316.5</v>
      </c>
    </row>
    <row r="48" spans="1:11" ht="14.4" customHeight="1" x14ac:dyDescent="0.3">
      <c r="A48" s="661" t="s">
        <v>543</v>
      </c>
      <c r="B48" s="662" t="s">
        <v>2791</v>
      </c>
      <c r="C48" s="663" t="s">
        <v>548</v>
      </c>
      <c r="D48" s="664" t="s">
        <v>2792</v>
      </c>
      <c r="E48" s="663" t="s">
        <v>5959</v>
      </c>
      <c r="F48" s="664" t="s">
        <v>5960</v>
      </c>
      <c r="G48" s="663" t="s">
        <v>4903</v>
      </c>
      <c r="H48" s="663" t="s">
        <v>4904</v>
      </c>
      <c r="I48" s="665">
        <v>0.70750000000000002</v>
      </c>
      <c r="J48" s="665">
        <v>2200</v>
      </c>
      <c r="K48" s="666">
        <v>1554</v>
      </c>
    </row>
    <row r="49" spans="1:11" ht="14.4" customHeight="1" x14ac:dyDescent="0.3">
      <c r="A49" s="661" t="s">
        <v>543</v>
      </c>
      <c r="B49" s="662" t="s">
        <v>2791</v>
      </c>
      <c r="C49" s="663" t="s">
        <v>548</v>
      </c>
      <c r="D49" s="664" t="s">
        <v>2792</v>
      </c>
      <c r="E49" s="663" t="s">
        <v>5959</v>
      </c>
      <c r="F49" s="664" t="s">
        <v>5960</v>
      </c>
      <c r="G49" s="663" t="s">
        <v>4905</v>
      </c>
      <c r="H49" s="663" t="s">
        <v>4906</v>
      </c>
      <c r="I49" s="665">
        <v>0.71</v>
      </c>
      <c r="J49" s="665">
        <v>400</v>
      </c>
      <c r="K49" s="666">
        <v>284</v>
      </c>
    </row>
    <row r="50" spans="1:11" ht="14.4" customHeight="1" x14ac:dyDescent="0.3">
      <c r="A50" s="661" t="s">
        <v>543</v>
      </c>
      <c r="B50" s="662" t="s">
        <v>2791</v>
      </c>
      <c r="C50" s="663" t="s">
        <v>553</v>
      </c>
      <c r="D50" s="664" t="s">
        <v>2793</v>
      </c>
      <c r="E50" s="663" t="s">
        <v>5951</v>
      </c>
      <c r="F50" s="664" t="s">
        <v>5952</v>
      </c>
      <c r="G50" s="663" t="s">
        <v>4907</v>
      </c>
      <c r="H50" s="663" t="s">
        <v>4908</v>
      </c>
      <c r="I50" s="665">
        <v>183.08833333333334</v>
      </c>
      <c r="J50" s="665">
        <v>6</v>
      </c>
      <c r="K50" s="666">
        <v>1098.53</v>
      </c>
    </row>
    <row r="51" spans="1:11" ht="14.4" customHeight="1" x14ac:dyDescent="0.3">
      <c r="A51" s="661" t="s">
        <v>543</v>
      </c>
      <c r="B51" s="662" t="s">
        <v>2791</v>
      </c>
      <c r="C51" s="663" t="s">
        <v>553</v>
      </c>
      <c r="D51" s="664" t="s">
        <v>2793</v>
      </c>
      <c r="E51" s="663" t="s">
        <v>5951</v>
      </c>
      <c r="F51" s="664" t="s">
        <v>5952</v>
      </c>
      <c r="G51" s="663" t="s">
        <v>4909</v>
      </c>
      <c r="H51" s="663" t="s">
        <v>4910</v>
      </c>
      <c r="I51" s="665">
        <v>123.05</v>
      </c>
      <c r="J51" s="665">
        <v>60</v>
      </c>
      <c r="K51" s="666">
        <v>7383</v>
      </c>
    </row>
    <row r="52" spans="1:11" ht="14.4" customHeight="1" x14ac:dyDescent="0.3">
      <c r="A52" s="661" t="s">
        <v>543</v>
      </c>
      <c r="B52" s="662" t="s">
        <v>2791</v>
      </c>
      <c r="C52" s="663" t="s">
        <v>553</v>
      </c>
      <c r="D52" s="664" t="s">
        <v>2793</v>
      </c>
      <c r="E52" s="663" t="s">
        <v>5951</v>
      </c>
      <c r="F52" s="664" t="s">
        <v>5952</v>
      </c>
      <c r="G52" s="663" t="s">
        <v>4911</v>
      </c>
      <c r="H52" s="663" t="s">
        <v>4912</v>
      </c>
      <c r="I52" s="665">
        <v>93.73</v>
      </c>
      <c r="J52" s="665">
        <v>10</v>
      </c>
      <c r="K52" s="666">
        <v>937.3</v>
      </c>
    </row>
    <row r="53" spans="1:11" ht="14.4" customHeight="1" x14ac:dyDescent="0.3">
      <c r="A53" s="661" t="s">
        <v>543</v>
      </c>
      <c r="B53" s="662" t="s">
        <v>2791</v>
      </c>
      <c r="C53" s="663" t="s">
        <v>553</v>
      </c>
      <c r="D53" s="664" t="s">
        <v>2793</v>
      </c>
      <c r="E53" s="663" t="s">
        <v>5951</v>
      </c>
      <c r="F53" s="664" t="s">
        <v>5952</v>
      </c>
      <c r="G53" s="663" t="s">
        <v>4913</v>
      </c>
      <c r="H53" s="663" t="s">
        <v>4914</v>
      </c>
      <c r="I53" s="665">
        <v>128</v>
      </c>
      <c r="J53" s="665">
        <v>70</v>
      </c>
      <c r="K53" s="666">
        <v>8959.84</v>
      </c>
    </row>
    <row r="54" spans="1:11" ht="14.4" customHeight="1" x14ac:dyDescent="0.3">
      <c r="A54" s="661" t="s">
        <v>543</v>
      </c>
      <c r="B54" s="662" t="s">
        <v>2791</v>
      </c>
      <c r="C54" s="663" t="s">
        <v>553</v>
      </c>
      <c r="D54" s="664" t="s">
        <v>2793</v>
      </c>
      <c r="E54" s="663" t="s">
        <v>5951</v>
      </c>
      <c r="F54" s="664" t="s">
        <v>5952</v>
      </c>
      <c r="G54" s="663" t="s">
        <v>4915</v>
      </c>
      <c r="H54" s="663" t="s">
        <v>4916</v>
      </c>
      <c r="I54" s="665">
        <v>2.1844444444444444</v>
      </c>
      <c r="J54" s="665">
        <v>510</v>
      </c>
      <c r="K54" s="666">
        <v>1114.25</v>
      </c>
    </row>
    <row r="55" spans="1:11" ht="14.4" customHeight="1" x14ac:dyDescent="0.3">
      <c r="A55" s="661" t="s">
        <v>543</v>
      </c>
      <c r="B55" s="662" t="s">
        <v>2791</v>
      </c>
      <c r="C55" s="663" t="s">
        <v>553</v>
      </c>
      <c r="D55" s="664" t="s">
        <v>2793</v>
      </c>
      <c r="E55" s="663" t="s">
        <v>5951</v>
      </c>
      <c r="F55" s="664" t="s">
        <v>5952</v>
      </c>
      <c r="G55" s="663" t="s">
        <v>4917</v>
      </c>
      <c r="H55" s="663" t="s">
        <v>4918</v>
      </c>
      <c r="I55" s="665">
        <v>9.2949999999999999</v>
      </c>
      <c r="J55" s="665">
        <v>1000</v>
      </c>
      <c r="K55" s="666">
        <v>9294</v>
      </c>
    </row>
    <row r="56" spans="1:11" ht="14.4" customHeight="1" x14ac:dyDescent="0.3">
      <c r="A56" s="661" t="s">
        <v>543</v>
      </c>
      <c r="B56" s="662" t="s">
        <v>2791</v>
      </c>
      <c r="C56" s="663" t="s">
        <v>553</v>
      </c>
      <c r="D56" s="664" t="s">
        <v>2793</v>
      </c>
      <c r="E56" s="663" t="s">
        <v>5951</v>
      </c>
      <c r="F56" s="664" t="s">
        <v>5952</v>
      </c>
      <c r="G56" s="663" t="s">
        <v>4919</v>
      </c>
      <c r="H56" s="663" t="s">
        <v>4920</v>
      </c>
      <c r="I56" s="665">
        <v>3.5659999999999998</v>
      </c>
      <c r="J56" s="665">
        <v>340</v>
      </c>
      <c r="K56" s="666">
        <v>1212.9499999999998</v>
      </c>
    </row>
    <row r="57" spans="1:11" ht="14.4" customHeight="1" x14ac:dyDescent="0.3">
      <c r="A57" s="661" t="s">
        <v>543</v>
      </c>
      <c r="B57" s="662" t="s">
        <v>2791</v>
      </c>
      <c r="C57" s="663" t="s">
        <v>553</v>
      </c>
      <c r="D57" s="664" t="s">
        <v>2793</v>
      </c>
      <c r="E57" s="663" t="s">
        <v>5951</v>
      </c>
      <c r="F57" s="664" t="s">
        <v>5952</v>
      </c>
      <c r="G57" s="663" t="s">
        <v>4921</v>
      </c>
      <c r="H57" s="663" t="s">
        <v>4922</v>
      </c>
      <c r="I57" s="665">
        <v>12.08</v>
      </c>
      <c r="J57" s="665">
        <v>70</v>
      </c>
      <c r="K57" s="666">
        <v>845.6</v>
      </c>
    </row>
    <row r="58" spans="1:11" ht="14.4" customHeight="1" x14ac:dyDescent="0.3">
      <c r="A58" s="661" t="s">
        <v>543</v>
      </c>
      <c r="B58" s="662" t="s">
        <v>2791</v>
      </c>
      <c r="C58" s="663" t="s">
        <v>553</v>
      </c>
      <c r="D58" s="664" t="s">
        <v>2793</v>
      </c>
      <c r="E58" s="663" t="s">
        <v>5951</v>
      </c>
      <c r="F58" s="664" t="s">
        <v>5952</v>
      </c>
      <c r="G58" s="663" t="s">
        <v>4923</v>
      </c>
      <c r="H58" s="663" t="s">
        <v>4924</v>
      </c>
      <c r="I58" s="665">
        <v>28.735454545454548</v>
      </c>
      <c r="J58" s="665">
        <v>1488</v>
      </c>
      <c r="K58" s="666">
        <v>42758.879999999997</v>
      </c>
    </row>
    <row r="59" spans="1:11" ht="14.4" customHeight="1" x14ac:dyDescent="0.3">
      <c r="A59" s="661" t="s">
        <v>543</v>
      </c>
      <c r="B59" s="662" t="s">
        <v>2791</v>
      </c>
      <c r="C59" s="663" t="s">
        <v>553</v>
      </c>
      <c r="D59" s="664" t="s">
        <v>2793</v>
      </c>
      <c r="E59" s="663" t="s">
        <v>5951</v>
      </c>
      <c r="F59" s="664" t="s">
        <v>5952</v>
      </c>
      <c r="G59" s="663" t="s">
        <v>4925</v>
      </c>
      <c r="H59" s="663" t="s">
        <v>4926</v>
      </c>
      <c r="I59" s="665">
        <v>129.26</v>
      </c>
      <c r="J59" s="665">
        <v>50</v>
      </c>
      <c r="K59" s="666">
        <v>6463</v>
      </c>
    </row>
    <row r="60" spans="1:11" ht="14.4" customHeight="1" x14ac:dyDescent="0.3">
      <c r="A60" s="661" t="s">
        <v>543</v>
      </c>
      <c r="B60" s="662" t="s">
        <v>2791</v>
      </c>
      <c r="C60" s="663" t="s">
        <v>553</v>
      </c>
      <c r="D60" s="664" t="s">
        <v>2793</v>
      </c>
      <c r="E60" s="663" t="s">
        <v>5951</v>
      </c>
      <c r="F60" s="664" t="s">
        <v>5952</v>
      </c>
      <c r="G60" s="663" t="s">
        <v>4927</v>
      </c>
      <c r="H60" s="663" t="s">
        <v>4928</v>
      </c>
      <c r="I60" s="665">
        <v>86.38</v>
      </c>
      <c r="J60" s="665">
        <v>50</v>
      </c>
      <c r="K60" s="666">
        <v>4318.8999999999996</v>
      </c>
    </row>
    <row r="61" spans="1:11" ht="14.4" customHeight="1" x14ac:dyDescent="0.3">
      <c r="A61" s="661" t="s">
        <v>543</v>
      </c>
      <c r="B61" s="662" t="s">
        <v>2791</v>
      </c>
      <c r="C61" s="663" t="s">
        <v>553</v>
      </c>
      <c r="D61" s="664" t="s">
        <v>2793</v>
      </c>
      <c r="E61" s="663" t="s">
        <v>5951</v>
      </c>
      <c r="F61" s="664" t="s">
        <v>5952</v>
      </c>
      <c r="G61" s="663" t="s">
        <v>4929</v>
      </c>
      <c r="H61" s="663" t="s">
        <v>4930</v>
      </c>
      <c r="I61" s="665">
        <v>11.36</v>
      </c>
      <c r="J61" s="665">
        <v>200</v>
      </c>
      <c r="K61" s="666">
        <v>2272.4</v>
      </c>
    </row>
    <row r="62" spans="1:11" ht="14.4" customHeight="1" x14ac:dyDescent="0.3">
      <c r="A62" s="661" t="s">
        <v>543</v>
      </c>
      <c r="B62" s="662" t="s">
        <v>2791</v>
      </c>
      <c r="C62" s="663" t="s">
        <v>553</v>
      </c>
      <c r="D62" s="664" t="s">
        <v>2793</v>
      </c>
      <c r="E62" s="663" t="s">
        <v>5951</v>
      </c>
      <c r="F62" s="664" t="s">
        <v>5952</v>
      </c>
      <c r="G62" s="663" t="s">
        <v>4931</v>
      </c>
      <c r="H62" s="663" t="s">
        <v>4932</v>
      </c>
      <c r="I62" s="665">
        <v>42.63</v>
      </c>
      <c r="J62" s="665">
        <v>513</v>
      </c>
      <c r="K62" s="666">
        <v>21869.07</v>
      </c>
    </row>
    <row r="63" spans="1:11" ht="14.4" customHeight="1" x14ac:dyDescent="0.3">
      <c r="A63" s="661" t="s">
        <v>543</v>
      </c>
      <c r="B63" s="662" t="s">
        <v>2791</v>
      </c>
      <c r="C63" s="663" t="s">
        <v>553</v>
      </c>
      <c r="D63" s="664" t="s">
        <v>2793</v>
      </c>
      <c r="E63" s="663" t="s">
        <v>5951</v>
      </c>
      <c r="F63" s="664" t="s">
        <v>5952</v>
      </c>
      <c r="G63" s="663" t="s">
        <v>4819</v>
      </c>
      <c r="H63" s="663" t="s">
        <v>4820</v>
      </c>
      <c r="I63" s="665">
        <v>25.55</v>
      </c>
      <c r="J63" s="665">
        <v>288</v>
      </c>
      <c r="K63" s="666">
        <v>7359.45</v>
      </c>
    </row>
    <row r="64" spans="1:11" ht="14.4" customHeight="1" x14ac:dyDescent="0.3">
      <c r="A64" s="661" t="s">
        <v>543</v>
      </c>
      <c r="B64" s="662" t="s">
        <v>2791</v>
      </c>
      <c r="C64" s="663" t="s">
        <v>553</v>
      </c>
      <c r="D64" s="664" t="s">
        <v>2793</v>
      </c>
      <c r="E64" s="663" t="s">
        <v>5951</v>
      </c>
      <c r="F64" s="664" t="s">
        <v>5952</v>
      </c>
      <c r="G64" s="663" t="s">
        <v>4933</v>
      </c>
      <c r="H64" s="663" t="s">
        <v>4934</v>
      </c>
      <c r="I64" s="665">
        <v>22.15</v>
      </c>
      <c r="J64" s="665">
        <v>2100</v>
      </c>
      <c r="K64" s="666">
        <v>46515</v>
      </c>
    </row>
    <row r="65" spans="1:11" ht="14.4" customHeight="1" x14ac:dyDescent="0.3">
      <c r="A65" s="661" t="s">
        <v>543</v>
      </c>
      <c r="B65" s="662" t="s">
        <v>2791</v>
      </c>
      <c r="C65" s="663" t="s">
        <v>553</v>
      </c>
      <c r="D65" s="664" t="s">
        <v>2793</v>
      </c>
      <c r="E65" s="663" t="s">
        <v>5951</v>
      </c>
      <c r="F65" s="664" t="s">
        <v>5952</v>
      </c>
      <c r="G65" s="663" t="s">
        <v>4935</v>
      </c>
      <c r="H65" s="663" t="s">
        <v>4936</v>
      </c>
      <c r="I65" s="665">
        <v>30.175384615384623</v>
      </c>
      <c r="J65" s="665">
        <v>805</v>
      </c>
      <c r="K65" s="666">
        <v>24290.85</v>
      </c>
    </row>
    <row r="66" spans="1:11" ht="14.4" customHeight="1" x14ac:dyDescent="0.3">
      <c r="A66" s="661" t="s">
        <v>543</v>
      </c>
      <c r="B66" s="662" t="s">
        <v>2791</v>
      </c>
      <c r="C66" s="663" t="s">
        <v>553</v>
      </c>
      <c r="D66" s="664" t="s">
        <v>2793</v>
      </c>
      <c r="E66" s="663" t="s">
        <v>5951</v>
      </c>
      <c r="F66" s="664" t="s">
        <v>5952</v>
      </c>
      <c r="G66" s="663" t="s">
        <v>4937</v>
      </c>
      <c r="H66" s="663" t="s">
        <v>4938</v>
      </c>
      <c r="I66" s="665">
        <v>13.039999999999996</v>
      </c>
      <c r="J66" s="665">
        <v>2240</v>
      </c>
      <c r="K66" s="666">
        <v>29209.599999999999</v>
      </c>
    </row>
    <row r="67" spans="1:11" ht="14.4" customHeight="1" x14ac:dyDescent="0.3">
      <c r="A67" s="661" t="s">
        <v>543</v>
      </c>
      <c r="B67" s="662" t="s">
        <v>2791</v>
      </c>
      <c r="C67" s="663" t="s">
        <v>553</v>
      </c>
      <c r="D67" s="664" t="s">
        <v>2793</v>
      </c>
      <c r="E67" s="663" t="s">
        <v>5951</v>
      </c>
      <c r="F67" s="664" t="s">
        <v>5952</v>
      </c>
      <c r="G67" s="663" t="s">
        <v>4821</v>
      </c>
      <c r="H67" s="663" t="s">
        <v>4822</v>
      </c>
      <c r="I67" s="665">
        <v>1.3800000000000001</v>
      </c>
      <c r="J67" s="665">
        <v>700</v>
      </c>
      <c r="K67" s="666">
        <v>966</v>
      </c>
    </row>
    <row r="68" spans="1:11" ht="14.4" customHeight="1" x14ac:dyDescent="0.3">
      <c r="A68" s="661" t="s">
        <v>543</v>
      </c>
      <c r="B68" s="662" t="s">
        <v>2791</v>
      </c>
      <c r="C68" s="663" t="s">
        <v>553</v>
      </c>
      <c r="D68" s="664" t="s">
        <v>2793</v>
      </c>
      <c r="E68" s="663" t="s">
        <v>5951</v>
      </c>
      <c r="F68" s="664" t="s">
        <v>5952</v>
      </c>
      <c r="G68" s="663" t="s">
        <v>4939</v>
      </c>
      <c r="H68" s="663" t="s">
        <v>4940</v>
      </c>
      <c r="I68" s="665">
        <v>8.59</v>
      </c>
      <c r="J68" s="665">
        <v>880</v>
      </c>
      <c r="K68" s="666">
        <v>7559.880000000001</v>
      </c>
    </row>
    <row r="69" spans="1:11" ht="14.4" customHeight="1" x14ac:dyDescent="0.3">
      <c r="A69" s="661" t="s">
        <v>543</v>
      </c>
      <c r="B69" s="662" t="s">
        <v>2791</v>
      </c>
      <c r="C69" s="663" t="s">
        <v>553</v>
      </c>
      <c r="D69" s="664" t="s">
        <v>2793</v>
      </c>
      <c r="E69" s="663" t="s">
        <v>5951</v>
      </c>
      <c r="F69" s="664" t="s">
        <v>5952</v>
      </c>
      <c r="G69" s="663" t="s">
        <v>4941</v>
      </c>
      <c r="H69" s="663" t="s">
        <v>4942</v>
      </c>
      <c r="I69" s="665">
        <v>12.019999999999998</v>
      </c>
      <c r="J69" s="665">
        <v>1248</v>
      </c>
      <c r="K69" s="666">
        <v>15004.530000000002</v>
      </c>
    </row>
    <row r="70" spans="1:11" ht="14.4" customHeight="1" x14ac:dyDescent="0.3">
      <c r="A70" s="661" t="s">
        <v>543</v>
      </c>
      <c r="B70" s="662" t="s">
        <v>2791</v>
      </c>
      <c r="C70" s="663" t="s">
        <v>553</v>
      </c>
      <c r="D70" s="664" t="s">
        <v>2793</v>
      </c>
      <c r="E70" s="663" t="s">
        <v>5951</v>
      </c>
      <c r="F70" s="664" t="s">
        <v>5952</v>
      </c>
      <c r="G70" s="663" t="s">
        <v>4825</v>
      </c>
      <c r="H70" s="663" t="s">
        <v>4826</v>
      </c>
      <c r="I70" s="665">
        <v>39.102499999999999</v>
      </c>
      <c r="J70" s="665">
        <v>100</v>
      </c>
      <c r="K70" s="666">
        <v>3910.3300000000004</v>
      </c>
    </row>
    <row r="71" spans="1:11" ht="14.4" customHeight="1" x14ac:dyDescent="0.3">
      <c r="A71" s="661" t="s">
        <v>543</v>
      </c>
      <c r="B71" s="662" t="s">
        <v>2791</v>
      </c>
      <c r="C71" s="663" t="s">
        <v>553</v>
      </c>
      <c r="D71" s="664" t="s">
        <v>2793</v>
      </c>
      <c r="E71" s="663" t="s">
        <v>5951</v>
      </c>
      <c r="F71" s="664" t="s">
        <v>5952</v>
      </c>
      <c r="G71" s="663" t="s">
        <v>4827</v>
      </c>
      <c r="H71" s="663" t="s">
        <v>4828</v>
      </c>
      <c r="I71" s="665">
        <v>0.66500000000000004</v>
      </c>
      <c r="J71" s="665">
        <v>43500</v>
      </c>
      <c r="K71" s="666">
        <v>28960</v>
      </c>
    </row>
    <row r="72" spans="1:11" ht="14.4" customHeight="1" x14ac:dyDescent="0.3">
      <c r="A72" s="661" t="s">
        <v>543</v>
      </c>
      <c r="B72" s="662" t="s">
        <v>2791</v>
      </c>
      <c r="C72" s="663" t="s">
        <v>553</v>
      </c>
      <c r="D72" s="664" t="s">
        <v>2793</v>
      </c>
      <c r="E72" s="663" t="s">
        <v>5951</v>
      </c>
      <c r="F72" s="664" t="s">
        <v>5952</v>
      </c>
      <c r="G72" s="663" t="s">
        <v>4943</v>
      </c>
      <c r="H72" s="663" t="s">
        <v>4944</v>
      </c>
      <c r="I72" s="665">
        <v>3.44</v>
      </c>
      <c r="J72" s="665">
        <v>300</v>
      </c>
      <c r="K72" s="666">
        <v>1032</v>
      </c>
    </row>
    <row r="73" spans="1:11" ht="14.4" customHeight="1" x14ac:dyDescent="0.3">
      <c r="A73" s="661" t="s">
        <v>543</v>
      </c>
      <c r="B73" s="662" t="s">
        <v>2791</v>
      </c>
      <c r="C73" s="663" t="s">
        <v>553</v>
      </c>
      <c r="D73" s="664" t="s">
        <v>2793</v>
      </c>
      <c r="E73" s="663" t="s">
        <v>5951</v>
      </c>
      <c r="F73" s="664" t="s">
        <v>5952</v>
      </c>
      <c r="G73" s="663" t="s">
        <v>4945</v>
      </c>
      <c r="H73" s="663" t="s">
        <v>4946</v>
      </c>
      <c r="I73" s="665">
        <v>1.21</v>
      </c>
      <c r="J73" s="665">
        <v>1000</v>
      </c>
      <c r="K73" s="666">
        <v>1210</v>
      </c>
    </row>
    <row r="74" spans="1:11" ht="14.4" customHeight="1" x14ac:dyDescent="0.3">
      <c r="A74" s="661" t="s">
        <v>543</v>
      </c>
      <c r="B74" s="662" t="s">
        <v>2791</v>
      </c>
      <c r="C74" s="663" t="s">
        <v>553</v>
      </c>
      <c r="D74" s="664" t="s">
        <v>2793</v>
      </c>
      <c r="E74" s="663" t="s">
        <v>5951</v>
      </c>
      <c r="F74" s="664" t="s">
        <v>5952</v>
      </c>
      <c r="G74" s="663" t="s">
        <v>4947</v>
      </c>
      <c r="H74" s="663" t="s">
        <v>4948</v>
      </c>
      <c r="I74" s="665">
        <v>3.9433333333333334</v>
      </c>
      <c r="J74" s="665">
        <v>10000</v>
      </c>
      <c r="K74" s="666">
        <v>39440.699999999997</v>
      </c>
    </row>
    <row r="75" spans="1:11" ht="14.4" customHeight="1" x14ac:dyDescent="0.3">
      <c r="A75" s="661" t="s">
        <v>543</v>
      </c>
      <c r="B75" s="662" t="s">
        <v>2791</v>
      </c>
      <c r="C75" s="663" t="s">
        <v>553</v>
      </c>
      <c r="D75" s="664" t="s">
        <v>2793</v>
      </c>
      <c r="E75" s="663" t="s">
        <v>5951</v>
      </c>
      <c r="F75" s="664" t="s">
        <v>5952</v>
      </c>
      <c r="G75" s="663" t="s">
        <v>4949</v>
      </c>
      <c r="H75" s="663" t="s">
        <v>4950</v>
      </c>
      <c r="I75" s="665">
        <v>48.48</v>
      </c>
      <c r="J75" s="665">
        <v>20</v>
      </c>
      <c r="K75" s="666">
        <v>969.54</v>
      </c>
    </row>
    <row r="76" spans="1:11" ht="14.4" customHeight="1" x14ac:dyDescent="0.3">
      <c r="A76" s="661" t="s">
        <v>543</v>
      </c>
      <c r="B76" s="662" t="s">
        <v>2791</v>
      </c>
      <c r="C76" s="663" t="s">
        <v>553</v>
      </c>
      <c r="D76" s="664" t="s">
        <v>2793</v>
      </c>
      <c r="E76" s="663" t="s">
        <v>5951</v>
      </c>
      <c r="F76" s="664" t="s">
        <v>5952</v>
      </c>
      <c r="G76" s="663" t="s">
        <v>4951</v>
      </c>
      <c r="H76" s="663" t="s">
        <v>4952</v>
      </c>
      <c r="I76" s="665">
        <v>66.239999999999995</v>
      </c>
      <c r="J76" s="665">
        <v>240</v>
      </c>
      <c r="K76" s="666">
        <v>15897.6</v>
      </c>
    </row>
    <row r="77" spans="1:11" ht="14.4" customHeight="1" x14ac:dyDescent="0.3">
      <c r="A77" s="661" t="s">
        <v>543</v>
      </c>
      <c r="B77" s="662" t="s">
        <v>2791</v>
      </c>
      <c r="C77" s="663" t="s">
        <v>553</v>
      </c>
      <c r="D77" s="664" t="s">
        <v>2793</v>
      </c>
      <c r="E77" s="663" t="s">
        <v>5951</v>
      </c>
      <c r="F77" s="664" t="s">
        <v>5952</v>
      </c>
      <c r="G77" s="663" t="s">
        <v>4953</v>
      </c>
      <c r="H77" s="663" t="s">
        <v>4954</v>
      </c>
      <c r="I77" s="665">
        <v>8.58</v>
      </c>
      <c r="J77" s="665">
        <v>720</v>
      </c>
      <c r="K77" s="666">
        <v>6177.6000000000013</v>
      </c>
    </row>
    <row r="78" spans="1:11" ht="14.4" customHeight="1" x14ac:dyDescent="0.3">
      <c r="A78" s="661" t="s">
        <v>543</v>
      </c>
      <c r="B78" s="662" t="s">
        <v>2791</v>
      </c>
      <c r="C78" s="663" t="s">
        <v>553</v>
      </c>
      <c r="D78" s="664" t="s">
        <v>2793</v>
      </c>
      <c r="E78" s="663" t="s">
        <v>5951</v>
      </c>
      <c r="F78" s="664" t="s">
        <v>5952</v>
      </c>
      <c r="G78" s="663" t="s">
        <v>4955</v>
      </c>
      <c r="H78" s="663" t="s">
        <v>4956</v>
      </c>
      <c r="I78" s="665">
        <v>27.88</v>
      </c>
      <c r="J78" s="665">
        <v>4</v>
      </c>
      <c r="K78" s="666">
        <v>111.52</v>
      </c>
    </row>
    <row r="79" spans="1:11" ht="14.4" customHeight="1" x14ac:dyDescent="0.3">
      <c r="A79" s="661" t="s">
        <v>543</v>
      </c>
      <c r="B79" s="662" t="s">
        <v>2791</v>
      </c>
      <c r="C79" s="663" t="s">
        <v>553</v>
      </c>
      <c r="D79" s="664" t="s">
        <v>2793</v>
      </c>
      <c r="E79" s="663" t="s">
        <v>5951</v>
      </c>
      <c r="F79" s="664" t="s">
        <v>5952</v>
      </c>
      <c r="G79" s="663" t="s">
        <v>4957</v>
      </c>
      <c r="H79" s="663" t="s">
        <v>4958</v>
      </c>
      <c r="I79" s="665">
        <v>10.778333333333334</v>
      </c>
      <c r="J79" s="665">
        <v>940</v>
      </c>
      <c r="K79" s="666">
        <v>10129.98</v>
      </c>
    </row>
    <row r="80" spans="1:11" ht="14.4" customHeight="1" x14ac:dyDescent="0.3">
      <c r="A80" s="661" t="s">
        <v>543</v>
      </c>
      <c r="B80" s="662" t="s">
        <v>2791</v>
      </c>
      <c r="C80" s="663" t="s">
        <v>553</v>
      </c>
      <c r="D80" s="664" t="s">
        <v>2793</v>
      </c>
      <c r="E80" s="663" t="s">
        <v>5951</v>
      </c>
      <c r="F80" s="664" t="s">
        <v>5952</v>
      </c>
      <c r="G80" s="663" t="s">
        <v>4959</v>
      </c>
      <c r="H80" s="663" t="s">
        <v>4960</v>
      </c>
      <c r="I80" s="665">
        <v>1.2899999999999998</v>
      </c>
      <c r="J80" s="665">
        <v>36000</v>
      </c>
      <c r="K80" s="666">
        <v>46447.22</v>
      </c>
    </row>
    <row r="81" spans="1:11" ht="14.4" customHeight="1" x14ac:dyDescent="0.3">
      <c r="A81" s="661" t="s">
        <v>543</v>
      </c>
      <c r="B81" s="662" t="s">
        <v>2791</v>
      </c>
      <c r="C81" s="663" t="s">
        <v>553</v>
      </c>
      <c r="D81" s="664" t="s">
        <v>2793</v>
      </c>
      <c r="E81" s="663" t="s">
        <v>5951</v>
      </c>
      <c r="F81" s="664" t="s">
        <v>5952</v>
      </c>
      <c r="G81" s="663" t="s">
        <v>4961</v>
      </c>
      <c r="H81" s="663" t="s">
        <v>4962</v>
      </c>
      <c r="I81" s="665">
        <v>98.37</v>
      </c>
      <c r="J81" s="665">
        <v>22</v>
      </c>
      <c r="K81" s="666">
        <v>2164.1400000000003</v>
      </c>
    </row>
    <row r="82" spans="1:11" ht="14.4" customHeight="1" x14ac:dyDescent="0.3">
      <c r="A82" s="661" t="s">
        <v>543</v>
      </c>
      <c r="B82" s="662" t="s">
        <v>2791</v>
      </c>
      <c r="C82" s="663" t="s">
        <v>553</v>
      </c>
      <c r="D82" s="664" t="s">
        <v>2793</v>
      </c>
      <c r="E82" s="663" t="s">
        <v>5951</v>
      </c>
      <c r="F82" s="664" t="s">
        <v>5952</v>
      </c>
      <c r="G82" s="663" t="s">
        <v>4963</v>
      </c>
      <c r="H82" s="663" t="s">
        <v>4964</v>
      </c>
      <c r="I82" s="665">
        <v>283.01666666666665</v>
      </c>
      <c r="J82" s="665">
        <v>70</v>
      </c>
      <c r="K82" s="666">
        <v>19811.18</v>
      </c>
    </row>
    <row r="83" spans="1:11" ht="14.4" customHeight="1" x14ac:dyDescent="0.3">
      <c r="A83" s="661" t="s">
        <v>543</v>
      </c>
      <c r="B83" s="662" t="s">
        <v>2791</v>
      </c>
      <c r="C83" s="663" t="s">
        <v>553</v>
      </c>
      <c r="D83" s="664" t="s">
        <v>2793</v>
      </c>
      <c r="E83" s="663" t="s">
        <v>5951</v>
      </c>
      <c r="F83" s="664" t="s">
        <v>5952</v>
      </c>
      <c r="G83" s="663" t="s">
        <v>4831</v>
      </c>
      <c r="H83" s="663" t="s">
        <v>4832</v>
      </c>
      <c r="I83" s="665">
        <v>0.89249999999999996</v>
      </c>
      <c r="J83" s="665">
        <v>30975</v>
      </c>
      <c r="K83" s="666">
        <v>27576.75</v>
      </c>
    </row>
    <row r="84" spans="1:11" ht="14.4" customHeight="1" x14ac:dyDescent="0.3">
      <c r="A84" s="661" t="s">
        <v>543</v>
      </c>
      <c r="B84" s="662" t="s">
        <v>2791</v>
      </c>
      <c r="C84" s="663" t="s">
        <v>553</v>
      </c>
      <c r="D84" s="664" t="s">
        <v>2793</v>
      </c>
      <c r="E84" s="663" t="s">
        <v>5951</v>
      </c>
      <c r="F84" s="664" t="s">
        <v>5952</v>
      </c>
      <c r="G84" s="663" t="s">
        <v>4965</v>
      </c>
      <c r="H84" s="663" t="s">
        <v>4966</v>
      </c>
      <c r="I84" s="665">
        <v>259.90000000000003</v>
      </c>
      <c r="J84" s="665">
        <v>9</v>
      </c>
      <c r="K84" s="666">
        <v>2339.1</v>
      </c>
    </row>
    <row r="85" spans="1:11" ht="14.4" customHeight="1" x14ac:dyDescent="0.3">
      <c r="A85" s="661" t="s">
        <v>543</v>
      </c>
      <c r="B85" s="662" t="s">
        <v>2791</v>
      </c>
      <c r="C85" s="663" t="s">
        <v>553</v>
      </c>
      <c r="D85" s="664" t="s">
        <v>2793</v>
      </c>
      <c r="E85" s="663" t="s">
        <v>5951</v>
      </c>
      <c r="F85" s="664" t="s">
        <v>5952</v>
      </c>
      <c r="G85" s="663" t="s">
        <v>4839</v>
      </c>
      <c r="H85" s="663" t="s">
        <v>4840</v>
      </c>
      <c r="I85" s="665">
        <v>7.5099999999999989</v>
      </c>
      <c r="J85" s="665">
        <v>276</v>
      </c>
      <c r="K85" s="666">
        <v>2072.7600000000002</v>
      </c>
    </row>
    <row r="86" spans="1:11" ht="14.4" customHeight="1" x14ac:dyDescent="0.3">
      <c r="A86" s="661" t="s">
        <v>543</v>
      </c>
      <c r="B86" s="662" t="s">
        <v>2791</v>
      </c>
      <c r="C86" s="663" t="s">
        <v>553</v>
      </c>
      <c r="D86" s="664" t="s">
        <v>2793</v>
      </c>
      <c r="E86" s="663" t="s">
        <v>5951</v>
      </c>
      <c r="F86" s="664" t="s">
        <v>5952</v>
      </c>
      <c r="G86" s="663" t="s">
        <v>4841</v>
      </c>
      <c r="H86" s="663" t="s">
        <v>4967</v>
      </c>
      <c r="I86" s="665">
        <v>0.86</v>
      </c>
      <c r="J86" s="665">
        <v>1000</v>
      </c>
      <c r="K86" s="666">
        <v>860</v>
      </c>
    </row>
    <row r="87" spans="1:11" ht="14.4" customHeight="1" x14ac:dyDescent="0.3">
      <c r="A87" s="661" t="s">
        <v>543</v>
      </c>
      <c r="B87" s="662" t="s">
        <v>2791</v>
      </c>
      <c r="C87" s="663" t="s">
        <v>553</v>
      </c>
      <c r="D87" s="664" t="s">
        <v>2793</v>
      </c>
      <c r="E87" s="663" t="s">
        <v>5951</v>
      </c>
      <c r="F87" s="664" t="s">
        <v>5952</v>
      </c>
      <c r="G87" s="663" t="s">
        <v>4841</v>
      </c>
      <c r="H87" s="663" t="s">
        <v>4842</v>
      </c>
      <c r="I87" s="665">
        <v>0.85600000000000009</v>
      </c>
      <c r="J87" s="665">
        <v>800</v>
      </c>
      <c r="K87" s="666">
        <v>684.66</v>
      </c>
    </row>
    <row r="88" spans="1:11" ht="14.4" customHeight="1" x14ac:dyDescent="0.3">
      <c r="A88" s="661" t="s">
        <v>543</v>
      </c>
      <c r="B88" s="662" t="s">
        <v>2791</v>
      </c>
      <c r="C88" s="663" t="s">
        <v>553</v>
      </c>
      <c r="D88" s="664" t="s">
        <v>2793</v>
      </c>
      <c r="E88" s="663" t="s">
        <v>5951</v>
      </c>
      <c r="F88" s="664" t="s">
        <v>5952</v>
      </c>
      <c r="G88" s="663" t="s">
        <v>4843</v>
      </c>
      <c r="H88" s="663" t="s">
        <v>4968</v>
      </c>
      <c r="I88" s="665">
        <v>1.5150000000000001</v>
      </c>
      <c r="J88" s="665">
        <v>800</v>
      </c>
      <c r="K88" s="666">
        <v>1212</v>
      </c>
    </row>
    <row r="89" spans="1:11" ht="14.4" customHeight="1" x14ac:dyDescent="0.3">
      <c r="A89" s="661" t="s">
        <v>543</v>
      </c>
      <c r="B89" s="662" t="s">
        <v>2791</v>
      </c>
      <c r="C89" s="663" t="s">
        <v>553</v>
      </c>
      <c r="D89" s="664" t="s">
        <v>2793</v>
      </c>
      <c r="E89" s="663" t="s">
        <v>5951</v>
      </c>
      <c r="F89" s="664" t="s">
        <v>5952</v>
      </c>
      <c r="G89" s="663" t="s">
        <v>4843</v>
      </c>
      <c r="H89" s="663" t="s">
        <v>4844</v>
      </c>
      <c r="I89" s="665">
        <v>1.518</v>
      </c>
      <c r="J89" s="665">
        <v>700</v>
      </c>
      <c r="K89" s="666">
        <v>1063</v>
      </c>
    </row>
    <row r="90" spans="1:11" ht="14.4" customHeight="1" x14ac:dyDescent="0.3">
      <c r="A90" s="661" t="s">
        <v>543</v>
      </c>
      <c r="B90" s="662" t="s">
        <v>2791</v>
      </c>
      <c r="C90" s="663" t="s">
        <v>553</v>
      </c>
      <c r="D90" s="664" t="s">
        <v>2793</v>
      </c>
      <c r="E90" s="663" t="s">
        <v>5951</v>
      </c>
      <c r="F90" s="664" t="s">
        <v>5952</v>
      </c>
      <c r="G90" s="663" t="s">
        <v>4969</v>
      </c>
      <c r="H90" s="663" t="s">
        <v>4970</v>
      </c>
      <c r="I90" s="665">
        <v>5.87</v>
      </c>
      <c r="J90" s="665">
        <v>100</v>
      </c>
      <c r="K90" s="666">
        <v>587</v>
      </c>
    </row>
    <row r="91" spans="1:11" ht="14.4" customHeight="1" x14ac:dyDescent="0.3">
      <c r="A91" s="661" t="s">
        <v>543</v>
      </c>
      <c r="B91" s="662" t="s">
        <v>2791</v>
      </c>
      <c r="C91" s="663" t="s">
        <v>553</v>
      </c>
      <c r="D91" s="664" t="s">
        <v>2793</v>
      </c>
      <c r="E91" s="663" t="s">
        <v>5951</v>
      </c>
      <c r="F91" s="664" t="s">
        <v>5952</v>
      </c>
      <c r="G91" s="663" t="s">
        <v>4971</v>
      </c>
      <c r="H91" s="663" t="s">
        <v>4972</v>
      </c>
      <c r="I91" s="665">
        <v>82.23</v>
      </c>
      <c r="J91" s="665">
        <v>20</v>
      </c>
      <c r="K91" s="666">
        <v>1644.68</v>
      </c>
    </row>
    <row r="92" spans="1:11" ht="14.4" customHeight="1" x14ac:dyDescent="0.3">
      <c r="A92" s="661" t="s">
        <v>543</v>
      </c>
      <c r="B92" s="662" t="s">
        <v>2791</v>
      </c>
      <c r="C92" s="663" t="s">
        <v>553</v>
      </c>
      <c r="D92" s="664" t="s">
        <v>2793</v>
      </c>
      <c r="E92" s="663" t="s">
        <v>5951</v>
      </c>
      <c r="F92" s="664" t="s">
        <v>5952</v>
      </c>
      <c r="G92" s="663" t="s">
        <v>4973</v>
      </c>
      <c r="H92" s="663" t="s">
        <v>4974</v>
      </c>
      <c r="I92" s="665">
        <v>191.13</v>
      </c>
      <c r="J92" s="665">
        <v>10</v>
      </c>
      <c r="K92" s="666">
        <v>1911.3</v>
      </c>
    </row>
    <row r="93" spans="1:11" ht="14.4" customHeight="1" x14ac:dyDescent="0.3">
      <c r="A93" s="661" t="s">
        <v>543</v>
      </c>
      <c r="B93" s="662" t="s">
        <v>2791</v>
      </c>
      <c r="C93" s="663" t="s">
        <v>553</v>
      </c>
      <c r="D93" s="664" t="s">
        <v>2793</v>
      </c>
      <c r="E93" s="663" t="s">
        <v>5951</v>
      </c>
      <c r="F93" s="664" t="s">
        <v>5952</v>
      </c>
      <c r="G93" s="663" t="s">
        <v>4975</v>
      </c>
      <c r="H93" s="663" t="s">
        <v>4976</v>
      </c>
      <c r="I93" s="665">
        <v>58.53</v>
      </c>
      <c r="J93" s="665">
        <v>10</v>
      </c>
      <c r="K93" s="666">
        <v>585.29999999999995</v>
      </c>
    </row>
    <row r="94" spans="1:11" ht="14.4" customHeight="1" x14ac:dyDescent="0.3">
      <c r="A94" s="661" t="s">
        <v>543</v>
      </c>
      <c r="B94" s="662" t="s">
        <v>2791</v>
      </c>
      <c r="C94" s="663" t="s">
        <v>553</v>
      </c>
      <c r="D94" s="664" t="s">
        <v>2793</v>
      </c>
      <c r="E94" s="663" t="s">
        <v>5951</v>
      </c>
      <c r="F94" s="664" t="s">
        <v>5952</v>
      </c>
      <c r="G94" s="663" t="s">
        <v>4977</v>
      </c>
      <c r="H94" s="663" t="s">
        <v>4978</v>
      </c>
      <c r="I94" s="665">
        <v>112.82</v>
      </c>
      <c r="J94" s="665">
        <v>25</v>
      </c>
      <c r="K94" s="666">
        <v>2820.38</v>
      </c>
    </row>
    <row r="95" spans="1:11" ht="14.4" customHeight="1" x14ac:dyDescent="0.3">
      <c r="A95" s="661" t="s">
        <v>543</v>
      </c>
      <c r="B95" s="662" t="s">
        <v>2791</v>
      </c>
      <c r="C95" s="663" t="s">
        <v>553</v>
      </c>
      <c r="D95" s="664" t="s">
        <v>2793</v>
      </c>
      <c r="E95" s="663" t="s">
        <v>5951</v>
      </c>
      <c r="F95" s="664" t="s">
        <v>5952</v>
      </c>
      <c r="G95" s="663" t="s">
        <v>4979</v>
      </c>
      <c r="H95" s="663" t="s">
        <v>4980</v>
      </c>
      <c r="I95" s="665">
        <v>820.04</v>
      </c>
      <c r="J95" s="665">
        <v>6</v>
      </c>
      <c r="K95" s="666">
        <v>4876.5</v>
      </c>
    </row>
    <row r="96" spans="1:11" ht="14.4" customHeight="1" x14ac:dyDescent="0.3">
      <c r="A96" s="661" t="s">
        <v>543</v>
      </c>
      <c r="B96" s="662" t="s">
        <v>2791</v>
      </c>
      <c r="C96" s="663" t="s">
        <v>553</v>
      </c>
      <c r="D96" s="664" t="s">
        <v>2793</v>
      </c>
      <c r="E96" s="663" t="s">
        <v>5951</v>
      </c>
      <c r="F96" s="664" t="s">
        <v>5952</v>
      </c>
      <c r="G96" s="663" t="s">
        <v>4981</v>
      </c>
      <c r="H96" s="663" t="s">
        <v>4982</v>
      </c>
      <c r="I96" s="665">
        <v>9.7714285714285705</v>
      </c>
      <c r="J96" s="665">
        <v>320</v>
      </c>
      <c r="K96" s="666">
        <v>3127.1</v>
      </c>
    </row>
    <row r="97" spans="1:11" ht="14.4" customHeight="1" x14ac:dyDescent="0.3">
      <c r="A97" s="661" t="s">
        <v>543</v>
      </c>
      <c r="B97" s="662" t="s">
        <v>2791</v>
      </c>
      <c r="C97" s="663" t="s">
        <v>553</v>
      </c>
      <c r="D97" s="664" t="s">
        <v>2793</v>
      </c>
      <c r="E97" s="663" t="s">
        <v>5951</v>
      </c>
      <c r="F97" s="664" t="s">
        <v>5952</v>
      </c>
      <c r="G97" s="663" t="s">
        <v>4983</v>
      </c>
      <c r="H97" s="663" t="s">
        <v>4984</v>
      </c>
      <c r="I97" s="665">
        <v>12.595000000000001</v>
      </c>
      <c r="J97" s="665">
        <v>800</v>
      </c>
      <c r="K97" s="666">
        <v>10076.32</v>
      </c>
    </row>
    <row r="98" spans="1:11" ht="14.4" customHeight="1" x14ac:dyDescent="0.3">
      <c r="A98" s="661" t="s">
        <v>543</v>
      </c>
      <c r="B98" s="662" t="s">
        <v>2791</v>
      </c>
      <c r="C98" s="663" t="s">
        <v>553</v>
      </c>
      <c r="D98" s="664" t="s">
        <v>2793</v>
      </c>
      <c r="E98" s="663" t="s">
        <v>5951</v>
      </c>
      <c r="F98" s="664" t="s">
        <v>5952</v>
      </c>
      <c r="G98" s="663" t="s">
        <v>4983</v>
      </c>
      <c r="H98" s="663" t="s">
        <v>4985</v>
      </c>
      <c r="I98" s="665">
        <v>12.6</v>
      </c>
      <c r="J98" s="665">
        <v>400</v>
      </c>
      <c r="K98" s="666">
        <v>5040</v>
      </c>
    </row>
    <row r="99" spans="1:11" ht="14.4" customHeight="1" x14ac:dyDescent="0.3">
      <c r="A99" s="661" t="s">
        <v>543</v>
      </c>
      <c r="B99" s="662" t="s">
        <v>2791</v>
      </c>
      <c r="C99" s="663" t="s">
        <v>553</v>
      </c>
      <c r="D99" s="664" t="s">
        <v>2793</v>
      </c>
      <c r="E99" s="663" t="s">
        <v>5951</v>
      </c>
      <c r="F99" s="664" t="s">
        <v>5952</v>
      </c>
      <c r="G99" s="663" t="s">
        <v>4986</v>
      </c>
      <c r="H99" s="663" t="s">
        <v>4987</v>
      </c>
      <c r="I99" s="665">
        <v>4.79</v>
      </c>
      <c r="J99" s="665">
        <v>144</v>
      </c>
      <c r="K99" s="666">
        <v>690</v>
      </c>
    </row>
    <row r="100" spans="1:11" ht="14.4" customHeight="1" x14ac:dyDescent="0.3">
      <c r="A100" s="661" t="s">
        <v>543</v>
      </c>
      <c r="B100" s="662" t="s">
        <v>2791</v>
      </c>
      <c r="C100" s="663" t="s">
        <v>553</v>
      </c>
      <c r="D100" s="664" t="s">
        <v>2793</v>
      </c>
      <c r="E100" s="663" t="s">
        <v>5951</v>
      </c>
      <c r="F100" s="664" t="s">
        <v>5952</v>
      </c>
      <c r="G100" s="663" t="s">
        <v>4988</v>
      </c>
      <c r="H100" s="663" t="s">
        <v>4989</v>
      </c>
      <c r="I100" s="665">
        <v>185.98</v>
      </c>
      <c r="J100" s="665">
        <v>15</v>
      </c>
      <c r="K100" s="666">
        <v>2789.7</v>
      </c>
    </row>
    <row r="101" spans="1:11" ht="14.4" customHeight="1" x14ac:dyDescent="0.3">
      <c r="A101" s="661" t="s">
        <v>543</v>
      </c>
      <c r="B101" s="662" t="s">
        <v>2791</v>
      </c>
      <c r="C101" s="663" t="s">
        <v>553</v>
      </c>
      <c r="D101" s="664" t="s">
        <v>2793</v>
      </c>
      <c r="E101" s="663" t="s">
        <v>5951</v>
      </c>
      <c r="F101" s="664" t="s">
        <v>5952</v>
      </c>
      <c r="G101" s="663" t="s">
        <v>4990</v>
      </c>
      <c r="H101" s="663" t="s">
        <v>4991</v>
      </c>
      <c r="I101" s="665">
        <v>784.95249999999999</v>
      </c>
      <c r="J101" s="665">
        <v>17</v>
      </c>
      <c r="K101" s="666">
        <v>13344.17</v>
      </c>
    </row>
    <row r="102" spans="1:11" ht="14.4" customHeight="1" x14ac:dyDescent="0.3">
      <c r="A102" s="661" t="s">
        <v>543</v>
      </c>
      <c r="B102" s="662" t="s">
        <v>2791</v>
      </c>
      <c r="C102" s="663" t="s">
        <v>553</v>
      </c>
      <c r="D102" s="664" t="s">
        <v>2793</v>
      </c>
      <c r="E102" s="663" t="s">
        <v>5951</v>
      </c>
      <c r="F102" s="664" t="s">
        <v>5952</v>
      </c>
      <c r="G102" s="663" t="s">
        <v>4992</v>
      </c>
      <c r="H102" s="663" t="s">
        <v>4993</v>
      </c>
      <c r="I102" s="665">
        <v>899.84</v>
      </c>
      <c r="J102" s="665">
        <v>1</v>
      </c>
      <c r="K102" s="666">
        <v>899.84</v>
      </c>
    </row>
    <row r="103" spans="1:11" ht="14.4" customHeight="1" x14ac:dyDescent="0.3">
      <c r="A103" s="661" t="s">
        <v>543</v>
      </c>
      <c r="B103" s="662" t="s">
        <v>2791</v>
      </c>
      <c r="C103" s="663" t="s">
        <v>553</v>
      </c>
      <c r="D103" s="664" t="s">
        <v>2793</v>
      </c>
      <c r="E103" s="663" t="s">
        <v>5951</v>
      </c>
      <c r="F103" s="664" t="s">
        <v>5952</v>
      </c>
      <c r="G103" s="663" t="s">
        <v>4994</v>
      </c>
      <c r="H103" s="663" t="s">
        <v>4995</v>
      </c>
      <c r="I103" s="665">
        <v>1084.93</v>
      </c>
      <c r="J103" s="665">
        <v>9</v>
      </c>
      <c r="K103" s="666">
        <v>9763.2400000000016</v>
      </c>
    </row>
    <row r="104" spans="1:11" ht="14.4" customHeight="1" x14ac:dyDescent="0.3">
      <c r="A104" s="661" t="s">
        <v>543</v>
      </c>
      <c r="B104" s="662" t="s">
        <v>2791</v>
      </c>
      <c r="C104" s="663" t="s">
        <v>553</v>
      </c>
      <c r="D104" s="664" t="s">
        <v>2793</v>
      </c>
      <c r="E104" s="663" t="s">
        <v>5951</v>
      </c>
      <c r="F104" s="664" t="s">
        <v>5952</v>
      </c>
      <c r="G104" s="663" t="s">
        <v>4996</v>
      </c>
      <c r="H104" s="663" t="s">
        <v>4997</v>
      </c>
      <c r="I104" s="665">
        <v>120.61</v>
      </c>
      <c r="J104" s="665">
        <v>45</v>
      </c>
      <c r="K104" s="666">
        <v>5427.54</v>
      </c>
    </row>
    <row r="105" spans="1:11" ht="14.4" customHeight="1" x14ac:dyDescent="0.3">
      <c r="A105" s="661" t="s">
        <v>543</v>
      </c>
      <c r="B105" s="662" t="s">
        <v>2791</v>
      </c>
      <c r="C105" s="663" t="s">
        <v>553</v>
      </c>
      <c r="D105" s="664" t="s">
        <v>2793</v>
      </c>
      <c r="E105" s="663" t="s">
        <v>5951</v>
      </c>
      <c r="F105" s="664" t="s">
        <v>5952</v>
      </c>
      <c r="G105" s="663" t="s">
        <v>4998</v>
      </c>
      <c r="H105" s="663" t="s">
        <v>4999</v>
      </c>
      <c r="I105" s="665">
        <v>5.2739999999999991</v>
      </c>
      <c r="J105" s="665">
        <v>700</v>
      </c>
      <c r="K105" s="666">
        <v>3691.6</v>
      </c>
    </row>
    <row r="106" spans="1:11" ht="14.4" customHeight="1" x14ac:dyDescent="0.3">
      <c r="A106" s="661" t="s">
        <v>543</v>
      </c>
      <c r="B106" s="662" t="s">
        <v>2791</v>
      </c>
      <c r="C106" s="663" t="s">
        <v>553</v>
      </c>
      <c r="D106" s="664" t="s">
        <v>2793</v>
      </c>
      <c r="E106" s="663" t="s">
        <v>5951</v>
      </c>
      <c r="F106" s="664" t="s">
        <v>5952</v>
      </c>
      <c r="G106" s="663" t="s">
        <v>5000</v>
      </c>
      <c r="H106" s="663" t="s">
        <v>5001</v>
      </c>
      <c r="I106" s="665">
        <v>235.13</v>
      </c>
      <c r="J106" s="665">
        <v>30</v>
      </c>
      <c r="K106" s="666">
        <v>7053.9000000000005</v>
      </c>
    </row>
    <row r="107" spans="1:11" ht="14.4" customHeight="1" x14ac:dyDescent="0.3">
      <c r="A107" s="661" t="s">
        <v>543</v>
      </c>
      <c r="B107" s="662" t="s">
        <v>2791</v>
      </c>
      <c r="C107" s="663" t="s">
        <v>553</v>
      </c>
      <c r="D107" s="664" t="s">
        <v>2793</v>
      </c>
      <c r="E107" s="663" t="s">
        <v>5951</v>
      </c>
      <c r="F107" s="664" t="s">
        <v>5952</v>
      </c>
      <c r="G107" s="663" t="s">
        <v>5002</v>
      </c>
      <c r="H107" s="663" t="s">
        <v>5003</v>
      </c>
      <c r="I107" s="665">
        <v>230</v>
      </c>
      <c r="J107" s="665">
        <v>275</v>
      </c>
      <c r="K107" s="666">
        <v>63250</v>
      </c>
    </row>
    <row r="108" spans="1:11" ht="14.4" customHeight="1" x14ac:dyDescent="0.3">
      <c r="A108" s="661" t="s">
        <v>543</v>
      </c>
      <c r="B108" s="662" t="s">
        <v>2791</v>
      </c>
      <c r="C108" s="663" t="s">
        <v>553</v>
      </c>
      <c r="D108" s="664" t="s">
        <v>2793</v>
      </c>
      <c r="E108" s="663" t="s">
        <v>5951</v>
      </c>
      <c r="F108" s="664" t="s">
        <v>5952</v>
      </c>
      <c r="G108" s="663" t="s">
        <v>5004</v>
      </c>
      <c r="H108" s="663" t="s">
        <v>5005</v>
      </c>
      <c r="I108" s="665">
        <v>66.58</v>
      </c>
      <c r="J108" s="665">
        <v>10</v>
      </c>
      <c r="K108" s="666">
        <v>665.8</v>
      </c>
    </row>
    <row r="109" spans="1:11" ht="14.4" customHeight="1" x14ac:dyDescent="0.3">
      <c r="A109" s="661" t="s">
        <v>543</v>
      </c>
      <c r="B109" s="662" t="s">
        <v>2791</v>
      </c>
      <c r="C109" s="663" t="s">
        <v>553</v>
      </c>
      <c r="D109" s="664" t="s">
        <v>2793</v>
      </c>
      <c r="E109" s="663" t="s">
        <v>5951</v>
      </c>
      <c r="F109" s="664" t="s">
        <v>5952</v>
      </c>
      <c r="G109" s="663" t="s">
        <v>5006</v>
      </c>
      <c r="H109" s="663" t="s">
        <v>5007</v>
      </c>
      <c r="I109" s="665">
        <v>16.329999999999998</v>
      </c>
      <c r="J109" s="665">
        <v>90</v>
      </c>
      <c r="K109" s="666">
        <v>1469.7</v>
      </c>
    </row>
    <row r="110" spans="1:11" ht="14.4" customHeight="1" x14ac:dyDescent="0.3">
      <c r="A110" s="661" t="s">
        <v>543</v>
      </c>
      <c r="B110" s="662" t="s">
        <v>2791</v>
      </c>
      <c r="C110" s="663" t="s">
        <v>553</v>
      </c>
      <c r="D110" s="664" t="s">
        <v>2793</v>
      </c>
      <c r="E110" s="663" t="s">
        <v>5951</v>
      </c>
      <c r="F110" s="664" t="s">
        <v>5952</v>
      </c>
      <c r="G110" s="663" t="s">
        <v>5008</v>
      </c>
      <c r="H110" s="663" t="s">
        <v>5009</v>
      </c>
      <c r="I110" s="665">
        <v>33.799999999999997</v>
      </c>
      <c r="J110" s="665">
        <v>20</v>
      </c>
      <c r="K110" s="666">
        <v>675.97</v>
      </c>
    </row>
    <row r="111" spans="1:11" ht="14.4" customHeight="1" x14ac:dyDescent="0.3">
      <c r="A111" s="661" t="s">
        <v>543</v>
      </c>
      <c r="B111" s="662" t="s">
        <v>2791</v>
      </c>
      <c r="C111" s="663" t="s">
        <v>553</v>
      </c>
      <c r="D111" s="664" t="s">
        <v>2793</v>
      </c>
      <c r="E111" s="663" t="s">
        <v>5951</v>
      </c>
      <c r="F111" s="664" t="s">
        <v>5952</v>
      </c>
      <c r="G111" s="663" t="s">
        <v>5010</v>
      </c>
      <c r="H111" s="663" t="s">
        <v>5011</v>
      </c>
      <c r="I111" s="665">
        <v>1.0333333333333334</v>
      </c>
      <c r="J111" s="665">
        <v>5200</v>
      </c>
      <c r="K111" s="666">
        <v>5489.6399999999994</v>
      </c>
    </row>
    <row r="112" spans="1:11" ht="14.4" customHeight="1" x14ac:dyDescent="0.3">
      <c r="A112" s="661" t="s">
        <v>543</v>
      </c>
      <c r="B112" s="662" t="s">
        <v>2791</v>
      </c>
      <c r="C112" s="663" t="s">
        <v>553</v>
      </c>
      <c r="D112" s="664" t="s">
        <v>2793</v>
      </c>
      <c r="E112" s="663" t="s">
        <v>5951</v>
      </c>
      <c r="F112" s="664" t="s">
        <v>5952</v>
      </c>
      <c r="G112" s="663" t="s">
        <v>5012</v>
      </c>
      <c r="H112" s="663" t="s">
        <v>5013</v>
      </c>
      <c r="I112" s="665">
        <v>8.77</v>
      </c>
      <c r="J112" s="665">
        <v>192</v>
      </c>
      <c r="K112" s="666">
        <v>1684.7</v>
      </c>
    </row>
    <row r="113" spans="1:11" ht="14.4" customHeight="1" x14ac:dyDescent="0.3">
      <c r="A113" s="661" t="s">
        <v>543</v>
      </c>
      <c r="B113" s="662" t="s">
        <v>2791</v>
      </c>
      <c r="C113" s="663" t="s">
        <v>553</v>
      </c>
      <c r="D113" s="664" t="s">
        <v>2793</v>
      </c>
      <c r="E113" s="663" t="s">
        <v>5951</v>
      </c>
      <c r="F113" s="664" t="s">
        <v>5952</v>
      </c>
      <c r="G113" s="663" t="s">
        <v>5014</v>
      </c>
      <c r="H113" s="663" t="s">
        <v>5015</v>
      </c>
      <c r="I113" s="665">
        <v>1490.4</v>
      </c>
      <c r="J113" s="665">
        <v>4</v>
      </c>
      <c r="K113" s="666">
        <v>5961.6</v>
      </c>
    </row>
    <row r="114" spans="1:11" ht="14.4" customHeight="1" x14ac:dyDescent="0.3">
      <c r="A114" s="661" t="s">
        <v>543</v>
      </c>
      <c r="B114" s="662" t="s">
        <v>2791</v>
      </c>
      <c r="C114" s="663" t="s">
        <v>553</v>
      </c>
      <c r="D114" s="664" t="s">
        <v>2793</v>
      </c>
      <c r="E114" s="663" t="s">
        <v>5951</v>
      </c>
      <c r="F114" s="664" t="s">
        <v>5952</v>
      </c>
      <c r="G114" s="663" t="s">
        <v>5016</v>
      </c>
      <c r="H114" s="663" t="s">
        <v>5017</v>
      </c>
      <c r="I114" s="665">
        <v>19.171428571428571</v>
      </c>
      <c r="J114" s="665">
        <v>400</v>
      </c>
      <c r="K114" s="666">
        <v>7669.39</v>
      </c>
    </row>
    <row r="115" spans="1:11" ht="14.4" customHeight="1" x14ac:dyDescent="0.3">
      <c r="A115" s="661" t="s">
        <v>543</v>
      </c>
      <c r="B115" s="662" t="s">
        <v>2791</v>
      </c>
      <c r="C115" s="663" t="s">
        <v>553</v>
      </c>
      <c r="D115" s="664" t="s">
        <v>2793</v>
      </c>
      <c r="E115" s="663" t="s">
        <v>5951</v>
      </c>
      <c r="F115" s="664" t="s">
        <v>5952</v>
      </c>
      <c r="G115" s="663" t="s">
        <v>5018</v>
      </c>
      <c r="H115" s="663" t="s">
        <v>5019</v>
      </c>
      <c r="I115" s="665">
        <v>293.25</v>
      </c>
      <c r="J115" s="665">
        <v>25</v>
      </c>
      <c r="K115" s="666">
        <v>7331.25</v>
      </c>
    </row>
    <row r="116" spans="1:11" ht="14.4" customHeight="1" x14ac:dyDescent="0.3">
      <c r="A116" s="661" t="s">
        <v>543</v>
      </c>
      <c r="B116" s="662" t="s">
        <v>2791</v>
      </c>
      <c r="C116" s="663" t="s">
        <v>553</v>
      </c>
      <c r="D116" s="664" t="s">
        <v>2793</v>
      </c>
      <c r="E116" s="663" t="s">
        <v>5951</v>
      </c>
      <c r="F116" s="664" t="s">
        <v>5952</v>
      </c>
      <c r="G116" s="663" t="s">
        <v>5020</v>
      </c>
      <c r="H116" s="663" t="s">
        <v>5021</v>
      </c>
      <c r="I116" s="665">
        <v>0.38444444444444437</v>
      </c>
      <c r="J116" s="665">
        <v>1030</v>
      </c>
      <c r="K116" s="666">
        <v>392.7</v>
      </c>
    </row>
    <row r="117" spans="1:11" ht="14.4" customHeight="1" x14ac:dyDescent="0.3">
      <c r="A117" s="661" t="s">
        <v>543</v>
      </c>
      <c r="B117" s="662" t="s">
        <v>2791</v>
      </c>
      <c r="C117" s="663" t="s">
        <v>553</v>
      </c>
      <c r="D117" s="664" t="s">
        <v>2793</v>
      </c>
      <c r="E117" s="663" t="s">
        <v>5951</v>
      </c>
      <c r="F117" s="664" t="s">
        <v>5952</v>
      </c>
      <c r="G117" s="663" t="s">
        <v>5022</v>
      </c>
      <c r="H117" s="663" t="s">
        <v>5023</v>
      </c>
      <c r="I117" s="665">
        <v>13.225714285714288</v>
      </c>
      <c r="J117" s="665">
        <v>160</v>
      </c>
      <c r="K117" s="666">
        <v>2116.1</v>
      </c>
    </row>
    <row r="118" spans="1:11" ht="14.4" customHeight="1" x14ac:dyDescent="0.3">
      <c r="A118" s="661" t="s">
        <v>543</v>
      </c>
      <c r="B118" s="662" t="s">
        <v>2791</v>
      </c>
      <c r="C118" s="663" t="s">
        <v>553</v>
      </c>
      <c r="D118" s="664" t="s">
        <v>2793</v>
      </c>
      <c r="E118" s="663" t="s">
        <v>5951</v>
      </c>
      <c r="F118" s="664" t="s">
        <v>5952</v>
      </c>
      <c r="G118" s="663" t="s">
        <v>5024</v>
      </c>
      <c r="H118" s="663" t="s">
        <v>5025</v>
      </c>
      <c r="I118" s="665">
        <v>8.6262500000000006</v>
      </c>
      <c r="J118" s="665">
        <v>140</v>
      </c>
      <c r="K118" s="666">
        <v>1207.7</v>
      </c>
    </row>
    <row r="119" spans="1:11" ht="14.4" customHeight="1" x14ac:dyDescent="0.3">
      <c r="A119" s="661" t="s">
        <v>543</v>
      </c>
      <c r="B119" s="662" t="s">
        <v>2791</v>
      </c>
      <c r="C119" s="663" t="s">
        <v>553</v>
      </c>
      <c r="D119" s="664" t="s">
        <v>2793</v>
      </c>
      <c r="E119" s="663" t="s">
        <v>5951</v>
      </c>
      <c r="F119" s="664" t="s">
        <v>5952</v>
      </c>
      <c r="G119" s="663" t="s">
        <v>5026</v>
      </c>
      <c r="H119" s="663" t="s">
        <v>5027</v>
      </c>
      <c r="I119" s="665">
        <v>690.495</v>
      </c>
      <c r="J119" s="665">
        <v>2</v>
      </c>
      <c r="K119" s="666">
        <v>1380.99</v>
      </c>
    </row>
    <row r="120" spans="1:11" ht="14.4" customHeight="1" x14ac:dyDescent="0.3">
      <c r="A120" s="661" t="s">
        <v>543</v>
      </c>
      <c r="B120" s="662" t="s">
        <v>2791</v>
      </c>
      <c r="C120" s="663" t="s">
        <v>553</v>
      </c>
      <c r="D120" s="664" t="s">
        <v>2793</v>
      </c>
      <c r="E120" s="663" t="s">
        <v>5951</v>
      </c>
      <c r="F120" s="664" t="s">
        <v>5952</v>
      </c>
      <c r="G120" s="663" t="s">
        <v>5028</v>
      </c>
      <c r="H120" s="663" t="s">
        <v>5029</v>
      </c>
      <c r="I120" s="665">
        <v>105.26</v>
      </c>
      <c r="J120" s="665">
        <v>30</v>
      </c>
      <c r="K120" s="666">
        <v>3157.92</v>
      </c>
    </row>
    <row r="121" spans="1:11" ht="14.4" customHeight="1" x14ac:dyDescent="0.3">
      <c r="A121" s="661" t="s">
        <v>543</v>
      </c>
      <c r="B121" s="662" t="s">
        <v>2791</v>
      </c>
      <c r="C121" s="663" t="s">
        <v>553</v>
      </c>
      <c r="D121" s="664" t="s">
        <v>2793</v>
      </c>
      <c r="E121" s="663" t="s">
        <v>5951</v>
      </c>
      <c r="F121" s="664" t="s">
        <v>5952</v>
      </c>
      <c r="G121" s="663" t="s">
        <v>5030</v>
      </c>
      <c r="H121" s="663" t="s">
        <v>5031</v>
      </c>
      <c r="I121" s="665">
        <v>101.25</v>
      </c>
      <c r="J121" s="665">
        <v>10</v>
      </c>
      <c r="K121" s="666">
        <v>1012.49</v>
      </c>
    </row>
    <row r="122" spans="1:11" ht="14.4" customHeight="1" x14ac:dyDescent="0.3">
      <c r="A122" s="661" t="s">
        <v>543</v>
      </c>
      <c r="B122" s="662" t="s">
        <v>2791</v>
      </c>
      <c r="C122" s="663" t="s">
        <v>553</v>
      </c>
      <c r="D122" s="664" t="s">
        <v>2793</v>
      </c>
      <c r="E122" s="663" t="s">
        <v>5951</v>
      </c>
      <c r="F122" s="664" t="s">
        <v>5952</v>
      </c>
      <c r="G122" s="663" t="s">
        <v>5032</v>
      </c>
      <c r="H122" s="663" t="s">
        <v>5033</v>
      </c>
      <c r="I122" s="665">
        <v>0.48666666666666664</v>
      </c>
      <c r="J122" s="665">
        <v>12000</v>
      </c>
      <c r="K122" s="666">
        <v>5878</v>
      </c>
    </row>
    <row r="123" spans="1:11" ht="14.4" customHeight="1" x14ac:dyDescent="0.3">
      <c r="A123" s="661" t="s">
        <v>543</v>
      </c>
      <c r="B123" s="662" t="s">
        <v>2791</v>
      </c>
      <c r="C123" s="663" t="s">
        <v>553</v>
      </c>
      <c r="D123" s="664" t="s">
        <v>2793</v>
      </c>
      <c r="E123" s="663" t="s">
        <v>5951</v>
      </c>
      <c r="F123" s="664" t="s">
        <v>5952</v>
      </c>
      <c r="G123" s="663" t="s">
        <v>5034</v>
      </c>
      <c r="H123" s="663" t="s">
        <v>5035</v>
      </c>
      <c r="I123" s="665">
        <v>99.7</v>
      </c>
      <c r="J123" s="665">
        <v>30</v>
      </c>
      <c r="K123" s="666">
        <v>2991.1</v>
      </c>
    </row>
    <row r="124" spans="1:11" ht="14.4" customHeight="1" x14ac:dyDescent="0.3">
      <c r="A124" s="661" t="s">
        <v>543</v>
      </c>
      <c r="B124" s="662" t="s">
        <v>2791</v>
      </c>
      <c r="C124" s="663" t="s">
        <v>553</v>
      </c>
      <c r="D124" s="664" t="s">
        <v>2793</v>
      </c>
      <c r="E124" s="663" t="s">
        <v>5951</v>
      </c>
      <c r="F124" s="664" t="s">
        <v>5952</v>
      </c>
      <c r="G124" s="663" t="s">
        <v>5036</v>
      </c>
      <c r="H124" s="663" t="s">
        <v>5037</v>
      </c>
      <c r="I124" s="665">
        <v>135.02000000000001</v>
      </c>
      <c r="J124" s="665">
        <v>10</v>
      </c>
      <c r="K124" s="666">
        <v>1350.22</v>
      </c>
    </row>
    <row r="125" spans="1:11" ht="14.4" customHeight="1" x14ac:dyDescent="0.3">
      <c r="A125" s="661" t="s">
        <v>543</v>
      </c>
      <c r="B125" s="662" t="s">
        <v>2791</v>
      </c>
      <c r="C125" s="663" t="s">
        <v>553</v>
      </c>
      <c r="D125" s="664" t="s">
        <v>2793</v>
      </c>
      <c r="E125" s="663" t="s">
        <v>5951</v>
      </c>
      <c r="F125" s="664" t="s">
        <v>5952</v>
      </c>
      <c r="G125" s="663" t="s">
        <v>5038</v>
      </c>
      <c r="H125" s="663" t="s">
        <v>5039</v>
      </c>
      <c r="I125" s="665">
        <v>137.69</v>
      </c>
      <c r="J125" s="665">
        <v>10</v>
      </c>
      <c r="K125" s="666">
        <v>1376.89</v>
      </c>
    </row>
    <row r="126" spans="1:11" ht="14.4" customHeight="1" x14ac:dyDescent="0.3">
      <c r="A126" s="661" t="s">
        <v>543</v>
      </c>
      <c r="B126" s="662" t="s">
        <v>2791</v>
      </c>
      <c r="C126" s="663" t="s">
        <v>553</v>
      </c>
      <c r="D126" s="664" t="s">
        <v>2793</v>
      </c>
      <c r="E126" s="663" t="s">
        <v>5951</v>
      </c>
      <c r="F126" s="664" t="s">
        <v>5952</v>
      </c>
      <c r="G126" s="663" t="s">
        <v>5040</v>
      </c>
      <c r="H126" s="663" t="s">
        <v>5041</v>
      </c>
      <c r="I126" s="665">
        <v>4714.34</v>
      </c>
      <c r="J126" s="665">
        <v>5</v>
      </c>
      <c r="K126" s="666">
        <v>23571.7</v>
      </c>
    </row>
    <row r="127" spans="1:11" ht="14.4" customHeight="1" x14ac:dyDescent="0.3">
      <c r="A127" s="661" t="s">
        <v>543</v>
      </c>
      <c r="B127" s="662" t="s">
        <v>2791</v>
      </c>
      <c r="C127" s="663" t="s">
        <v>553</v>
      </c>
      <c r="D127" s="664" t="s">
        <v>2793</v>
      </c>
      <c r="E127" s="663" t="s">
        <v>5951</v>
      </c>
      <c r="F127" s="664" t="s">
        <v>5952</v>
      </c>
      <c r="G127" s="663" t="s">
        <v>5042</v>
      </c>
      <c r="H127" s="663" t="s">
        <v>5043</v>
      </c>
      <c r="I127" s="665">
        <v>1783.98</v>
      </c>
      <c r="J127" s="665">
        <v>1</v>
      </c>
      <c r="K127" s="666">
        <v>1783.98</v>
      </c>
    </row>
    <row r="128" spans="1:11" ht="14.4" customHeight="1" x14ac:dyDescent="0.3">
      <c r="A128" s="661" t="s">
        <v>543</v>
      </c>
      <c r="B128" s="662" t="s">
        <v>2791</v>
      </c>
      <c r="C128" s="663" t="s">
        <v>553</v>
      </c>
      <c r="D128" s="664" t="s">
        <v>2793</v>
      </c>
      <c r="E128" s="663" t="s">
        <v>5951</v>
      </c>
      <c r="F128" s="664" t="s">
        <v>5952</v>
      </c>
      <c r="G128" s="663" t="s">
        <v>5044</v>
      </c>
      <c r="H128" s="663" t="s">
        <v>5045</v>
      </c>
      <c r="I128" s="665">
        <v>38.4</v>
      </c>
      <c r="J128" s="665">
        <v>10</v>
      </c>
      <c r="K128" s="666">
        <v>384.01</v>
      </c>
    </row>
    <row r="129" spans="1:11" ht="14.4" customHeight="1" x14ac:dyDescent="0.3">
      <c r="A129" s="661" t="s">
        <v>543</v>
      </c>
      <c r="B129" s="662" t="s">
        <v>2791</v>
      </c>
      <c r="C129" s="663" t="s">
        <v>553</v>
      </c>
      <c r="D129" s="664" t="s">
        <v>2793</v>
      </c>
      <c r="E129" s="663" t="s">
        <v>5951</v>
      </c>
      <c r="F129" s="664" t="s">
        <v>5952</v>
      </c>
      <c r="G129" s="663" t="s">
        <v>5046</v>
      </c>
      <c r="H129" s="663" t="s">
        <v>5047</v>
      </c>
      <c r="I129" s="665">
        <v>13.8</v>
      </c>
      <c r="J129" s="665">
        <v>50</v>
      </c>
      <c r="K129" s="666">
        <v>690</v>
      </c>
    </row>
    <row r="130" spans="1:11" ht="14.4" customHeight="1" x14ac:dyDescent="0.3">
      <c r="A130" s="661" t="s">
        <v>543</v>
      </c>
      <c r="B130" s="662" t="s">
        <v>2791</v>
      </c>
      <c r="C130" s="663" t="s">
        <v>553</v>
      </c>
      <c r="D130" s="664" t="s">
        <v>2793</v>
      </c>
      <c r="E130" s="663" t="s">
        <v>5951</v>
      </c>
      <c r="F130" s="664" t="s">
        <v>5952</v>
      </c>
      <c r="G130" s="663" t="s">
        <v>5048</v>
      </c>
      <c r="H130" s="663" t="s">
        <v>5049</v>
      </c>
      <c r="I130" s="665">
        <v>998.25</v>
      </c>
      <c r="J130" s="665">
        <v>1</v>
      </c>
      <c r="K130" s="666">
        <v>998.25</v>
      </c>
    </row>
    <row r="131" spans="1:11" ht="14.4" customHeight="1" x14ac:dyDescent="0.3">
      <c r="A131" s="661" t="s">
        <v>543</v>
      </c>
      <c r="B131" s="662" t="s">
        <v>2791</v>
      </c>
      <c r="C131" s="663" t="s">
        <v>553</v>
      </c>
      <c r="D131" s="664" t="s">
        <v>2793</v>
      </c>
      <c r="E131" s="663" t="s">
        <v>5953</v>
      </c>
      <c r="F131" s="664" t="s">
        <v>5954</v>
      </c>
      <c r="G131" s="663" t="s">
        <v>5050</v>
      </c>
      <c r="H131" s="663" t="s">
        <v>5051</v>
      </c>
      <c r="I131" s="665">
        <v>63.363333333333337</v>
      </c>
      <c r="J131" s="665">
        <v>90</v>
      </c>
      <c r="K131" s="666">
        <v>5703</v>
      </c>
    </row>
    <row r="132" spans="1:11" ht="14.4" customHeight="1" x14ac:dyDescent="0.3">
      <c r="A132" s="661" t="s">
        <v>543</v>
      </c>
      <c r="B132" s="662" t="s">
        <v>2791</v>
      </c>
      <c r="C132" s="663" t="s">
        <v>553</v>
      </c>
      <c r="D132" s="664" t="s">
        <v>2793</v>
      </c>
      <c r="E132" s="663" t="s">
        <v>5953</v>
      </c>
      <c r="F132" s="664" t="s">
        <v>5954</v>
      </c>
      <c r="G132" s="663" t="s">
        <v>5052</v>
      </c>
      <c r="H132" s="663" t="s">
        <v>5053</v>
      </c>
      <c r="I132" s="665">
        <v>229.90000000000006</v>
      </c>
      <c r="J132" s="665">
        <v>460</v>
      </c>
      <c r="K132" s="666">
        <v>105754</v>
      </c>
    </row>
    <row r="133" spans="1:11" ht="14.4" customHeight="1" x14ac:dyDescent="0.3">
      <c r="A133" s="661" t="s">
        <v>543</v>
      </c>
      <c r="B133" s="662" t="s">
        <v>2791</v>
      </c>
      <c r="C133" s="663" t="s">
        <v>553</v>
      </c>
      <c r="D133" s="664" t="s">
        <v>2793</v>
      </c>
      <c r="E133" s="663" t="s">
        <v>5953</v>
      </c>
      <c r="F133" s="664" t="s">
        <v>5954</v>
      </c>
      <c r="G133" s="663" t="s">
        <v>5054</v>
      </c>
      <c r="H133" s="663" t="s">
        <v>5055</v>
      </c>
      <c r="I133" s="665">
        <v>268.61999999999995</v>
      </c>
      <c r="J133" s="665">
        <v>260</v>
      </c>
      <c r="K133" s="666">
        <v>69841.2</v>
      </c>
    </row>
    <row r="134" spans="1:11" ht="14.4" customHeight="1" x14ac:dyDescent="0.3">
      <c r="A134" s="661" t="s">
        <v>543</v>
      </c>
      <c r="B134" s="662" t="s">
        <v>2791</v>
      </c>
      <c r="C134" s="663" t="s">
        <v>553</v>
      </c>
      <c r="D134" s="664" t="s">
        <v>2793</v>
      </c>
      <c r="E134" s="663" t="s">
        <v>5953</v>
      </c>
      <c r="F134" s="664" t="s">
        <v>5954</v>
      </c>
      <c r="G134" s="663" t="s">
        <v>5056</v>
      </c>
      <c r="H134" s="663" t="s">
        <v>5057</v>
      </c>
      <c r="I134" s="665">
        <v>58.374000000000002</v>
      </c>
      <c r="J134" s="665">
        <v>260</v>
      </c>
      <c r="K134" s="666">
        <v>15176.800000000001</v>
      </c>
    </row>
    <row r="135" spans="1:11" ht="14.4" customHeight="1" x14ac:dyDescent="0.3">
      <c r="A135" s="661" t="s">
        <v>543</v>
      </c>
      <c r="B135" s="662" t="s">
        <v>2791</v>
      </c>
      <c r="C135" s="663" t="s">
        <v>553</v>
      </c>
      <c r="D135" s="664" t="s">
        <v>2793</v>
      </c>
      <c r="E135" s="663" t="s">
        <v>5953</v>
      </c>
      <c r="F135" s="664" t="s">
        <v>5954</v>
      </c>
      <c r="G135" s="663" t="s">
        <v>5058</v>
      </c>
      <c r="H135" s="663" t="s">
        <v>5059</v>
      </c>
      <c r="I135" s="665">
        <v>2.7862499999999999</v>
      </c>
      <c r="J135" s="665">
        <v>900</v>
      </c>
      <c r="K135" s="666">
        <v>2517</v>
      </c>
    </row>
    <row r="136" spans="1:11" ht="14.4" customHeight="1" x14ac:dyDescent="0.3">
      <c r="A136" s="661" t="s">
        <v>543</v>
      </c>
      <c r="B136" s="662" t="s">
        <v>2791</v>
      </c>
      <c r="C136" s="663" t="s">
        <v>553</v>
      </c>
      <c r="D136" s="664" t="s">
        <v>2793</v>
      </c>
      <c r="E136" s="663" t="s">
        <v>5953</v>
      </c>
      <c r="F136" s="664" t="s">
        <v>5954</v>
      </c>
      <c r="G136" s="663" t="s">
        <v>4851</v>
      </c>
      <c r="H136" s="663" t="s">
        <v>4852</v>
      </c>
      <c r="I136" s="665">
        <v>0.25</v>
      </c>
      <c r="J136" s="665">
        <v>500</v>
      </c>
      <c r="K136" s="666">
        <v>125</v>
      </c>
    </row>
    <row r="137" spans="1:11" ht="14.4" customHeight="1" x14ac:dyDescent="0.3">
      <c r="A137" s="661" t="s">
        <v>543</v>
      </c>
      <c r="B137" s="662" t="s">
        <v>2791</v>
      </c>
      <c r="C137" s="663" t="s">
        <v>553</v>
      </c>
      <c r="D137" s="664" t="s">
        <v>2793</v>
      </c>
      <c r="E137" s="663" t="s">
        <v>5953</v>
      </c>
      <c r="F137" s="664" t="s">
        <v>5954</v>
      </c>
      <c r="G137" s="663" t="s">
        <v>5060</v>
      </c>
      <c r="H137" s="663" t="s">
        <v>5061</v>
      </c>
      <c r="I137" s="665">
        <v>11.1425</v>
      </c>
      <c r="J137" s="665">
        <v>3400</v>
      </c>
      <c r="K137" s="666">
        <v>37882</v>
      </c>
    </row>
    <row r="138" spans="1:11" ht="14.4" customHeight="1" x14ac:dyDescent="0.3">
      <c r="A138" s="661" t="s">
        <v>543</v>
      </c>
      <c r="B138" s="662" t="s">
        <v>2791</v>
      </c>
      <c r="C138" s="663" t="s">
        <v>553</v>
      </c>
      <c r="D138" s="664" t="s">
        <v>2793</v>
      </c>
      <c r="E138" s="663" t="s">
        <v>5953</v>
      </c>
      <c r="F138" s="664" t="s">
        <v>5954</v>
      </c>
      <c r="G138" s="663" t="s">
        <v>5062</v>
      </c>
      <c r="H138" s="663" t="s">
        <v>5063</v>
      </c>
      <c r="I138" s="665">
        <v>7.4294444444444467</v>
      </c>
      <c r="J138" s="665">
        <v>34504</v>
      </c>
      <c r="K138" s="666">
        <v>256360.93</v>
      </c>
    </row>
    <row r="139" spans="1:11" ht="14.4" customHeight="1" x14ac:dyDescent="0.3">
      <c r="A139" s="661" t="s">
        <v>543</v>
      </c>
      <c r="B139" s="662" t="s">
        <v>2791</v>
      </c>
      <c r="C139" s="663" t="s">
        <v>553</v>
      </c>
      <c r="D139" s="664" t="s">
        <v>2793</v>
      </c>
      <c r="E139" s="663" t="s">
        <v>5953</v>
      </c>
      <c r="F139" s="664" t="s">
        <v>5954</v>
      </c>
      <c r="G139" s="663" t="s">
        <v>5064</v>
      </c>
      <c r="H139" s="663" t="s">
        <v>5065</v>
      </c>
      <c r="I139" s="665">
        <v>6.31</v>
      </c>
      <c r="J139" s="665">
        <v>7100</v>
      </c>
      <c r="K139" s="666">
        <v>44813.240000000005</v>
      </c>
    </row>
    <row r="140" spans="1:11" ht="14.4" customHeight="1" x14ac:dyDescent="0.3">
      <c r="A140" s="661" t="s">
        <v>543</v>
      </c>
      <c r="B140" s="662" t="s">
        <v>2791</v>
      </c>
      <c r="C140" s="663" t="s">
        <v>553</v>
      </c>
      <c r="D140" s="664" t="s">
        <v>2793</v>
      </c>
      <c r="E140" s="663" t="s">
        <v>5953</v>
      </c>
      <c r="F140" s="664" t="s">
        <v>5954</v>
      </c>
      <c r="G140" s="663" t="s">
        <v>4853</v>
      </c>
      <c r="H140" s="663" t="s">
        <v>4854</v>
      </c>
      <c r="I140" s="665">
        <v>1.0909090909090908</v>
      </c>
      <c r="J140" s="665">
        <v>15200</v>
      </c>
      <c r="K140" s="666">
        <v>16578</v>
      </c>
    </row>
    <row r="141" spans="1:11" ht="14.4" customHeight="1" x14ac:dyDescent="0.3">
      <c r="A141" s="661" t="s">
        <v>543</v>
      </c>
      <c r="B141" s="662" t="s">
        <v>2791</v>
      </c>
      <c r="C141" s="663" t="s">
        <v>553</v>
      </c>
      <c r="D141" s="664" t="s">
        <v>2793</v>
      </c>
      <c r="E141" s="663" t="s">
        <v>5953</v>
      </c>
      <c r="F141" s="664" t="s">
        <v>5954</v>
      </c>
      <c r="G141" s="663" t="s">
        <v>4855</v>
      </c>
      <c r="H141" s="663" t="s">
        <v>4856</v>
      </c>
      <c r="I141" s="665">
        <v>1.6744444444444442</v>
      </c>
      <c r="J141" s="665">
        <v>15200</v>
      </c>
      <c r="K141" s="666">
        <v>25450</v>
      </c>
    </row>
    <row r="142" spans="1:11" ht="14.4" customHeight="1" x14ac:dyDescent="0.3">
      <c r="A142" s="661" t="s">
        <v>543</v>
      </c>
      <c r="B142" s="662" t="s">
        <v>2791</v>
      </c>
      <c r="C142" s="663" t="s">
        <v>553</v>
      </c>
      <c r="D142" s="664" t="s">
        <v>2793</v>
      </c>
      <c r="E142" s="663" t="s">
        <v>5953</v>
      </c>
      <c r="F142" s="664" t="s">
        <v>5954</v>
      </c>
      <c r="G142" s="663" t="s">
        <v>5066</v>
      </c>
      <c r="H142" s="663" t="s">
        <v>5067</v>
      </c>
      <c r="I142" s="665">
        <v>0.47428571428571425</v>
      </c>
      <c r="J142" s="665">
        <v>16000</v>
      </c>
      <c r="K142" s="666">
        <v>7590</v>
      </c>
    </row>
    <row r="143" spans="1:11" ht="14.4" customHeight="1" x14ac:dyDescent="0.3">
      <c r="A143" s="661" t="s">
        <v>543</v>
      </c>
      <c r="B143" s="662" t="s">
        <v>2791</v>
      </c>
      <c r="C143" s="663" t="s">
        <v>553</v>
      </c>
      <c r="D143" s="664" t="s">
        <v>2793</v>
      </c>
      <c r="E143" s="663" t="s">
        <v>5953</v>
      </c>
      <c r="F143" s="664" t="s">
        <v>5954</v>
      </c>
      <c r="G143" s="663" t="s">
        <v>4857</v>
      </c>
      <c r="H143" s="663" t="s">
        <v>4858</v>
      </c>
      <c r="I143" s="665">
        <v>0.67</v>
      </c>
      <c r="J143" s="665">
        <v>25500</v>
      </c>
      <c r="K143" s="666">
        <v>17085</v>
      </c>
    </row>
    <row r="144" spans="1:11" ht="14.4" customHeight="1" x14ac:dyDescent="0.3">
      <c r="A144" s="661" t="s">
        <v>543</v>
      </c>
      <c r="B144" s="662" t="s">
        <v>2791</v>
      </c>
      <c r="C144" s="663" t="s">
        <v>553</v>
      </c>
      <c r="D144" s="664" t="s">
        <v>2793</v>
      </c>
      <c r="E144" s="663" t="s">
        <v>5953</v>
      </c>
      <c r="F144" s="664" t="s">
        <v>5954</v>
      </c>
      <c r="G144" s="663" t="s">
        <v>5068</v>
      </c>
      <c r="H144" s="663" t="s">
        <v>5069</v>
      </c>
      <c r="I144" s="665">
        <v>3.1342857142857143</v>
      </c>
      <c r="J144" s="665">
        <v>900</v>
      </c>
      <c r="K144" s="666">
        <v>2822</v>
      </c>
    </row>
    <row r="145" spans="1:11" ht="14.4" customHeight="1" x14ac:dyDescent="0.3">
      <c r="A145" s="661" t="s">
        <v>543</v>
      </c>
      <c r="B145" s="662" t="s">
        <v>2791</v>
      </c>
      <c r="C145" s="663" t="s">
        <v>553</v>
      </c>
      <c r="D145" s="664" t="s">
        <v>2793</v>
      </c>
      <c r="E145" s="663" t="s">
        <v>5953</v>
      </c>
      <c r="F145" s="664" t="s">
        <v>5954</v>
      </c>
      <c r="G145" s="663" t="s">
        <v>5070</v>
      </c>
      <c r="H145" s="663" t="s">
        <v>5071</v>
      </c>
      <c r="I145" s="665">
        <v>1.96</v>
      </c>
      <c r="J145" s="665">
        <v>20</v>
      </c>
      <c r="K145" s="666">
        <v>39.200000000000003</v>
      </c>
    </row>
    <row r="146" spans="1:11" ht="14.4" customHeight="1" x14ac:dyDescent="0.3">
      <c r="A146" s="661" t="s">
        <v>543</v>
      </c>
      <c r="B146" s="662" t="s">
        <v>2791</v>
      </c>
      <c r="C146" s="663" t="s">
        <v>553</v>
      </c>
      <c r="D146" s="664" t="s">
        <v>2793</v>
      </c>
      <c r="E146" s="663" t="s">
        <v>5953</v>
      </c>
      <c r="F146" s="664" t="s">
        <v>5954</v>
      </c>
      <c r="G146" s="663" t="s">
        <v>5072</v>
      </c>
      <c r="H146" s="663" t="s">
        <v>5073</v>
      </c>
      <c r="I146" s="665">
        <v>6.29</v>
      </c>
      <c r="J146" s="665">
        <v>40</v>
      </c>
      <c r="K146" s="666">
        <v>251.6</v>
      </c>
    </row>
    <row r="147" spans="1:11" ht="14.4" customHeight="1" x14ac:dyDescent="0.3">
      <c r="A147" s="661" t="s">
        <v>543</v>
      </c>
      <c r="B147" s="662" t="s">
        <v>2791</v>
      </c>
      <c r="C147" s="663" t="s">
        <v>553</v>
      </c>
      <c r="D147" s="664" t="s">
        <v>2793</v>
      </c>
      <c r="E147" s="663" t="s">
        <v>5953</v>
      </c>
      <c r="F147" s="664" t="s">
        <v>5954</v>
      </c>
      <c r="G147" s="663" t="s">
        <v>5074</v>
      </c>
      <c r="H147" s="663" t="s">
        <v>5075</v>
      </c>
      <c r="I147" s="665">
        <v>17.905000000000001</v>
      </c>
      <c r="J147" s="665">
        <v>20</v>
      </c>
      <c r="K147" s="666">
        <v>358.1</v>
      </c>
    </row>
    <row r="148" spans="1:11" ht="14.4" customHeight="1" x14ac:dyDescent="0.3">
      <c r="A148" s="661" t="s">
        <v>543</v>
      </c>
      <c r="B148" s="662" t="s">
        <v>2791</v>
      </c>
      <c r="C148" s="663" t="s">
        <v>553</v>
      </c>
      <c r="D148" s="664" t="s">
        <v>2793</v>
      </c>
      <c r="E148" s="663" t="s">
        <v>5953</v>
      </c>
      <c r="F148" s="664" t="s">
        <v>5954</v>
      </c>
      <c r="G148" s="663" t="s">
        <v>5076</v>
      </c>
      <c r="H148" s="663" t="s">
        <v>5077</v>
      </c>
      <c r="I148" s="665">
        <v>23.35</v>
      </c>
      <c r="J148" s="665">
        <v>40</v>
      </c>
      <c r="K148" s="666">
        <v>934.12</v>
      </c>
    </row>
    <row r="149" spans="1:11" ht="14.4" customHeight="1" x14ac:dyDescent="0.3">
      <c r="A149" s="661" t="s">
        <v>543</v>
      </c>
      <c r="B149" s="662" t="s">
        <v>2791</v>
      </c>
      <c r="C149" s="663" t="s">
        <v>553</v>
      </c>
      <c r="D149" s="664" t="s">
        <v>2793</v>
      </c>
      <c r="E149" s="663" t="s">
        <v>5953</v>
      </c>
      <c r="F149" s="664" t="s">
        <v>5954</v>
      </c>
      <c r="G149" s="663" t="s">
        <v>5078</v>
      </c>
      <c r="H149" s="663" t="s">
        <v>5079</v>
      </c>
      <c r="I149" s="665">
        <v>6.29</v>
      </c>
      <c r="J149" s="665">
        <v>10</v>
      </c>
      <c r="K149" s="666">
        <v>62.9</v>
      </c>
    </row>
    <row r="150" spans="1:11" ht="14.4" customHeight="1" x14ac:dyDescent="0.3">
      <c r="A150" s="661" t="s">
        <v>543</v>
      </c>
      <c r="B150" s="662" t="s">
        <v>2791</v>
      </c>
      <c r="C150" s="663" t="s">
        <v>553</v>
      </c>
      <c r="D150" s="664" t="s">
        <v>2793</v>
      </c>
      <c r="E150" s="663" t="s">
        <v>5953</v>
      </c>
      <c r="F150" s="664" t="s">
        <v>5954</v>
      </c>
      <c r="G150" s="663" t="s">
        <v>5080</v>
      </c>
      <c r="H150" s="663" t="s">
        <v>5081</v>
      </c>
      <c r="I150" s="665">
        <v>6.2299999999999995</v>
      </c>
      <c r="J150" s="665">
        <v>2320</v>
      </c>
      <c r="K150" s="666">
        <v>14453.599999999999</v>
      </c>
    </row>
    <row r="151" spans="1:11" ht="14.4" customHeight="1" x14ac:dyDescent="0.3">
      <c r="A151" s="661" t="s">
        <v>543</v>
      </c>
      <c r="B151" s="662" t="s">
        <v>2791</v>
      </c>
      <c r="C151" s="663" t="s">
        <v>553</v>
      </c>
      <c r="D151" s="664" t="s">
        <v>2793</v>
      </c>
      <c r="E151" s="663" t="s">
        <v>5953</v>
      </c>
      <c r="F151" s="664" t="s">
        <v>5954</v>
      </c>
      <c r="G151" s="663" t="s">
        <v>5080</v>
      </c>
      <c r="H151" s="663" t="s">
        <v>5082</v>
      </c>
      <c r="I151" s="665">
        <v>6.23</v>
      </c>
      <c r="J151" s="665">
        <v>1020</v>
      </c>
      <c r="K151" s="666">
        <v>6354.6</v>
      </c>
    </row>
    <row r="152" spans="1:11" ht="14.4" customHeight="1" x14ac:dyDescent="0.3">
      <c r="A152" s="661" t="s">
        <v>543</v>
      </c>
      <c r="B152" s="662" t="s">
        <v>2791</v>
      </c>
      <c r="C152" s="663" t="s">
        <v>553</v>
      </c>
      <c r="D152" s="664" t="s">
        <v>2793</v>
      </c>
      <c r="E152" s="663" t="s">
        <v>5953</v>
      </c>
      <c r="F152" s="664" t="s">
        <v>5954</v>
      </c>
      <c r="G152" s="663" t="s">
        <v>5083</v>
      </c>
      <c r="H152" s="663" t="s">
        <v>5084</v>
      </c>
      <c r="I152" s="665">
        <v>484.05</v>
      </c>
      <c r="J152" s="665">
        <v>10</v>
      </c>
      <c r="K152" s="666">
        <v>4840.5</v>
      </c>
    </row>
    <row r="153" spans="1:11" ht="14.4" customHeight="1" x14ac:dyDescent="0.3">
      <c r="A153" s="661" t="s">
        <v>543</v>
      </c>
      <c r="B153" s="662" t="s">
        <v>2791</v>
      </c>
      <c r="C153" s="663" t="s">
        <v>553</v>
      </c>
      <c r="D153" s="664" t="s">
        <v>2793</v>
      </c>
      <c r="E153" s="663" t="s">
        <v>5953</v>
      </c>
      <c r="F153" s="664" t="s">
        <v>5954</v>
      </c>
      <c r="G153" s="663" t="s">
        <v>5085</v>
      </c>
      <c r="H153" s="663" t="s">
        <v>5086</v>
      </c>
      <c r="I153" s="665">
        <v>58.55</v>
      </c>
      <c r="J153" s="665">
        <v>4</v>
      </c>
      <c r="K153" s="666">
        <v>234.2</v>
      </c>
    </row>
    <row r="154" spans="1:11" ht="14.4" customHeight="1" x14ac:dyDescent="0.3">
      <c r="A154" s="661" t="s">
        <v>543</v>
      </c>
      <c r="B154" s="662" t="s">
        <v>2791</v>
      </c>
      <c r="C154" s="663" t="s">
        <v>553</v>
      </c>
      <c r="D154" s="664" t="s">
        <v>2793</v>
      </c>
      <c r="E154" s="663" t="s">
        <v>5953</v>
      </c>
      <c r="F154" s="664" t="s">
        <v>5954</v>
      </c>
      <c r="G154" s="663" t="s">
        <v>5087</v>
      </c>
      <c r="H154" s="663" t="s">
        <v>5088</v>
      </c>
      <c r="I154" s="665">
        <v>80.57374999999999</v>
      </c>
      <c r="J154" s="665">
        <v>920</v>
      </c>
      <c r="K154" s="666">
        <v>74127.8</v>
      </c>
    </row>
    <row r="155" spans="1:11" ht="14.4" customHeight="1" x14ac:dyDescent="0.3">
      <c r="A155" s="661" t="s">
        <v>543</v>
      </c>
      <c r="B155" s="662" t="s">
        <v>2791</v>
      </c>
      <c r="C155" s="663" t="s">
        <v>553</v>
      </c>
      <c r="D155" s="664" t="s">
        <v>2793</v>
      </c>
      <c r="E155" s="663" t="s">
        <v>5953</v>
      </c>
      <c r="F155" s="664" t="s">
        <v>5954</v>
      </c>
      <c r="G155" s="663" t="s">
        <v>5089</v>
      </c>
      <c r="H155" s="663" t="s">
        <v>5090</v>
      </c>
      <c r="I155" s="665">
        <v>6.1700000000000008</v>
      </c>
      <c r="J155" s="665">
        <v>2800</v>
      </c>
      <c r="K155" s="666">
        <v>17276</v>
      </c>
    </row>
    <row r="156" spans="1:11" ht="14.4" customHeight="1" x14ac:dyDescent="0.3">
      <c r="A156" s="661" t="s">
        <v>543</v>
      </c>
      <c r="B156" s="662" t="s">
        <v>2791</v>
      </c>
      <c r="C156" s="663" t="s">
        <v>553</v>
      </c>
      <c r="D156" s="664" t="s">
        <v>2793</v>
      </c>
      <c r="E156" s="663" t="s">
        <v>5953</v>
      </c>
      <c r="F156" s="664" t="s">
        <v>5954</v>
      </c>
      <c r="G156" s="663" t="s">
        <v>5091</v>
      </c>
      <c r="H156" s="663" t="s">
        <v>5092</v>
      </c>
      <c r="I156" s="665">
        <v>45.49909090909091</v>
      </c>
      <c r="J156" s="665">
        <v>620</v>
      </c>
      <c r="K156" s="666">
        <v>28207.479999999996</v>
      </c>
    </row>
    <row r="157" spans="1:11" ht="14.4" customHeight="1" x14ac:dyDescent="0.3">
      <c r="A157" s="661" t="s">
        <v>543</v>
      </c>
      <c r="B157" s="662" t="s">
        <v>2791</v>
      </c>
      <c r="C157" s="663" t="s">
        <v>553</v>
      </c>
      <c r="D157" s="664" t="s">
        <v>2793</v>
      </c>
      <c r="E157" s="663" t="s">
        <v>5953</v>
      </c>
      <c r="F157" s="664" t="s">
        <v>5954</v>
      </c>
      <c r="G157" s="663" t="s">
        <v>5093</v>
      </c>
      <c r="H157" s="663" t="s">
        <v>5094</v>
      </c>
      <c r="I157" s="665">
        <v>108.29874999999998</v>
      </c>
      <c r="J157" s="665">
        <v>320</v>
      </c>
      <c r="K157" s="666">
        <v>34654.5</v>
      </c>
    </row>
    <row r="158" spans="1:11" ht="14.4" customHeight="1" x14ac:dyDescent="0.3">
      <c r="A158" s="661" t="s">
        <v>543</v>
      </c>
      <c r="B158" s="662" t="s">
        <v>2791</v>
      </c>
      <c r="C158" s="663" t="s">
        <v>553</v>
      </c>
      <c r="D158" s="664" t="s">
        <v>2793</v>
      </c>
      <c r="E158" s="663" t="s">
        <v>5953</v>
      </c>
      <c r="F158" s="664" t="s">
        <v>5954</v>
      </c>
      <c r="G158" s="663" t="s">
        <v>5095</v>
      </c>
      <c r="H158" s="663" t="s">
        <v>5096</v>
      </c>
      <c r="I158" s="665">
        <v>646.755</v>
      </c>
      <c r="J158" s="665">
        <v>16</v>
      </c>
      <c r="K158" s="666">
        <v>10348.08</v>
      </c>
    </row>
    <row r="159" spans="1:11" ht="14.4" customHeight="1" x14ac:dyDescent="0.3">
      <c r="A159" s="661" t="s">
        <v>543</v>
      </c>
      <c r="B159" s="662" t="s">
        <v>2791</v>
      </c>
      <c r="C159" s="663" t="s">
        <v>553</v>
      </c>
      <c r="D159" s="664" t="s">
        <v>2793</v>
      </c>
      <c r="E159" s="663" t="s">
        <v>5953</v>
      </c>
      <c r="F159" s="664" t="s">
        <v>5954</v>
      </c>
      <c r="G159" s="663" t="s">
        <v>5097</v>
      </c>
      <c r="H159" s="663" t="s">
        <v>5098</v>
      </c>
      <c r="I159" s="665">
        <v>650.33000000000004</v>
      </c>
      <c r="J159" s="665">
        <v>8</v>
      </c>
      <c r="K159" s="666">
        <v>5202.6000000000004</v>
      </c>
    </row>
    <row r="160" spans="1:11" ht="14.4" customHeight="1" x14ac:dyDescent="0.3">
      <c r="A160" s="661" t="s">
        <v>543</v>
      </c>
      <c r="B160" s="662" t="s">
        <v>2791</v>
      </c>
      <c r="C160" s="663" t="s">
        <v>553</v>
      </c>
      <c r="D160" s="664" t="s">
        <v>2793</v>
      </c>
      <c r="E160" s="663" t="s">
        <v>5953</v>
      </c>
      <c r="F160" s="664" t="s">
        <v>5954</v>
      </c>
      <c r="G160" s="663" t="s">
        <v>5099</v>
      </c>
      <c r="H160" s="663" t="s">
        <v>5100</v>
      </c>
      <c r="I160" s="665">
        <v>9.15</v>
      </c>
      <c r="J160" s="665">
        <v>7200</v>
      </c>
      <c r="K160" s="666">
        <v>65854.87000000001</v>
      </c>
    </row>
    <row r="161" spans="1:11" ht="14.4" customHeight="1" x14ac:dyDescent="0.3">
      <c r="A161" s="661" t="s">
        <v>543</v>
      </c>
      <c r="B161" s="662" t="s">
        <v>2791</v>
      </c>
      <c r="C161" s="663" t="s">
        <v>553</v>
      </c>
      <c r="D161" s="664" t="s">
        <v>2793</v>
      </c>
      <c r="E161" s="663" t="s">
        <v>5953</v>
      </c>
      <c r="F161" s="664" t="s">
        <v>5954</v>
      </c>
      <c r="G161" s="663" t="s">
        <v>5101</v>
      </c>
      <c r="H161" s="663" t="s">
        <v>5102</v>
      </c>
      <c r="I161" s="665">
        <v>17.899999999999999</v>
      </c>
      <c r="J161" s="665">
        <v>10</v>
      </c>
      <c r="K161" s="666">
        <v>179</v>
      </c>
    </row>
    <row r="162" spans="1:11" ht="14.4" customHeight="1" x14ac:dyDescent="0.3">
      <c r="A162" s="661" t="s">
        <v>543</v>
      </c>
      <c r="B162" s="662" t="s">
        <v>2791</v>
      </c>
      <c r="C162" s="663" t="s">
        <v>553</v>
      </c>
      <c r="D162" s="664" t="s">
        <v>2793</v>
      </c>
      <c r="E162" s="663" t="s">
        <v>5953</v>
      </c>
      <c r="F162" s="664" t="s">
        <v>5954</v>
      </c>
      <c r="G162" s="663" t="s">
        <v>5103</v>
      </c>
      <c r="H162" s="663" t="s">
        <v>5104</v>
      </c>
      <c r="I162" s="665">
        <v>17.899999999999999</v>
      </c>
      <c r="J162" s="665">
        <v>10</v>
      </c>
      <c r="K162" s="666">
        <v>179</v>
      </c>
    </row>
    <row r="163" spans="1:11" ht="14.4" customHeight="1" x14ac:dyDescent="0.3">
      <c r="A163" s="661" t="s">
        <v>543</v>
      </c>
      <c r="B163" s="662" t="s">
        <v>2791</v>
      </c>
      <c r="C163" s="663" t="s">
        <v>553</v>
      </c>
      <c r="D163" s="664" t="s">
        <v>2793</v>
      </c>
      <c r="E163" s="663" t="s">
        <v>5953</v>
      </c>
      <c r="F163" s="664" t="s">
        <v>5954</v>
      </c>
      <c r="G163" s="663" t="s">
        <v>5105</v>
      </c>
      <c r="H163" s="663" t="s">
        <v>5106</v>
      </c>
      <c r="I163" s="665">
        <v>17.91</v>
      </c>
      <c r="J163" s="665">
        <v>10</v>
      </c>
      <c r="K163" s="666">
        <v>179.1</v>
      </c>
    </row>
    <row r="164" spans="1:11" ht="14.4" customHeight="1" x14ac:dyDescent="0.3">
      <c r="A164" s="661" t="s">
        <v>543</v>
      </c>
      <c r="B164" s="662" t="s">
        <v>2791</v>
      </c>
      <c r="C164" s="663" t="s">
        <v>553</v>
      </c>
      <c r="D164" s="664" t="s">
        <v>2793</v>
      </c>
      <c r="E164" s="663" t="s">
        <v>5953</v>
      </c>
      <c r="F164" s="664" t="s">
        <v>5954</v>
      </c>
      <c r="G164" s="663" t="s">
        <v>5107</v>
      </c>
      <c r="H164" s="663" t="s">
        <v>5108</v>
      </c>
      <c r="I164" s="665">
        <v>474.45</v>
      </c>
      <c r="J164" s="665">
        <v>5</v>
      </c>
      <c r="K164" s="666">
        <v>2372.27</v>
      </c>
    </row>
    <row r="165" spans="1:11" ht="14.4" customHeight="1" x14ac:dyDescent="0.3">
      <c r="A165" s="661" t="s">
        <v>543</v>
      </c>
      <c r="B165" s="662" t="s">
        <v>2791</v>
      </c>
      <c r="C165" s="663" t="s">
        <v>553</v>
      </c>
      <c r="D165" s="664" t="s">
        <v>2793</v>
      </c>
      <c r="E165" s="663" t="s">
        <v>5953</v>
      </c>
      <c r="F165" s="664" t="s">
        <v>5954</v>
      </c>
      <c r="G165" s="663" t="s">
        <v>5109</v>
      </c>
      <c r="H165" s="663" t="s">
        <v>5110</v>
      </c>
      <c r="I165" s="665">
        <v>107.72999999999999</v>
      </c>
      <c r="J165" s="665">
        <v>190</v>
      </c>
      <c r="K165" s="666">
        <v>20399.96</v>
      </c>
    </row>
    <row r="166" spans="1:11" ht="14.4" customHeight="1" x14ac:dyDescent="0.3">
      <c r="A166" s="661" t="s">
        <v>543</v>
      </c>
      <c r="B166" s="662" t="s">
        <v>2791</v>
      </c>
      <c r="C166" s="663" t="s">
        <v>553</v>
      </c>
      <c r="D166" s="664" t="s">
        <v>2793</v>
      </c>
      <c r="E166" s="663" t="s">
        <v>5953</v>
      </c>
      <c r="F166" s="664" t="s">
        <v>5954</v>
      </c>
      <c r="G166" s="663" t="s">
        <v>5111</v>
      </c>
      <c r="H166" s="663" t="s">
        <v>5112</v>
      </c>
      <c r="I166" s="665">
        <v>206.04599999999999</v>
      </c>
      <c r="J166" s="665">
        <v>48</v>
      </c>
      <c r="K166" s="666">
        <v>9890.2100000000009</v>
      </c>
    </row>
    <row r="167" spans="1:11" ht="14.4" customHeight="1" x14ac:dyDescent="0.3">
      <c r="A167" s="661" t="s">
        <v>543</v>
      </c>
      <c r="B167" s="662" t="s">
        <v>2791</v>
      </c>
      <c r="C167" s="663" t="s">
        <v>553</v>
      </c>
      <c r="D167" s="664" t="s">
        <v>2793</v>
      </c>
      <c r="E167" s="663" t="s">
        <v>5953</v>
      </c>
      <c r="F167" s="664" t="s">
        <v>5954</v>
      </c>
      <c r="G167" s="663" t="s">
        <v>5113</v>
      </c>
      <c r="H167" s="663" t="s">
        <v>5114</v>
      </c>
      <c r="I167" s="665">
        <v>16.458000000000006</v>
      </c>
      <c r="J167" s="665">
        <v>900</v>
      </c>
      <c r="K167" s="666">
        <v>14813</v>
      </c>
    </row>
    <row r="168" spans="1:11" ht="14.4" customHeight="1" x14ac:dyDescent="0.3">
      <c r="A168" s="661" t="s">
        <v>543</v>
      </c>
      <c r="B168" s="662" t="s">
        <v>2791</v>
      </c>
      <c r="C168" s="663" t="s">
        <v>553</v>
      </c>
      <c r="D168" s="664" t="s">
        <v>2793</v>
      </c>
      <c r="E168" s="663" t="s">
        <v>5953</v>
      </c>
      <c r="F168" s="664" t="s">
        <v>5954</v>
      </c>
      <c r="G168" s="663" t="s">
        <v>5113</v>
      </c>
      <c r="H168" s="663" t="s">
        <v>5115</v>
      </c>
      <c r="I168" s="665">
        <v>16.454999999999998</v>
      </c>
      <c r="J168" s="665">
        <v>200</v>
      </c>
      <c r="K168" s="666">
        <v>3291.63</v>
      </c>
    </row>
    <row r="169" spans="1:11" ht="14.4" customHeight="1" x14ac:dyDescent="0.3">
      <c r="A169" s="661" t="s">
        <v>543</v>
      </c>
      <c r="B169" s="662" t="s">
        <v>2791</v>
      </c>
      <c r="C169" s="663" t="s">
        <v>553</v>
      </c>
      <c r="D169" s="664" t="s">
        <v>2793</v>
      </c>
      <c r="E169" s="663" t="s">
        <v>5953</v>
      </c>
      <c r="F169" s="664" t="s">
        <v>5954</v>
      </c>
      <c r="G169" s="663" t="s">
        <v>5116</v>
      </c>
      <c r="H169" s="663" t="s">
        <v>5117</v>
      </c>
      <c r="I169" s="665">
        <v>9.68</v>
      </c>
      <c r="J169" s="665">
        <v>210</v>
      </c>
      <c r="K169" s="666">
        <v>2032.8</v>
      </c>
    </row>
    <row r="170" spans="1:11" ht="14.4" customHeight="1" x14ac:dyDescent="0.3">
      <c r="A170" s="661" t="s">
        <v>543</v>
      </c>
      <c r="B170" s="662" t="s">
        <v>2791</v>
      </c>
      <c r="C170" s="663" t="s">
        <v>553</v>
      </c>
      <c r="D170" s="664" t="s">
        <v>2793</v>
      </c>
      <c r="E170" s="663" t="s">
        <v>5953</v>
      </c>
      <c r="F170" s="664" t="s">
        <v>5954</v>
      </c>
      <c r="G170" s="663" t="s">
        <v>5118</v>
      </c>
      <c r="H170" s="663" t="s">
        <v>5119</v>
      </c>
      <c r="I170" s="665">
        <v>1.9842857142857144</v>
      </c>
      <c r="J170" s="665">
        <v>3600</v>
      </c>
      <c r="K170" s="666">
        <v>7143</v>
      </c>
    </row>
    <row r="171" spans="1:11" ht="14.4" customHeight="1" x14ac:dyDescent="0.3">
      <c r="A171" s="661" t="s">
        <v>543</v>
      </c>
      <c r="B171" s="662" t="s">
        <v>2791</v>
      </c>
      <c r="C171" s="663" t="s">
        <v>553</v>
      </c>
      <c r="D171" s="664" t="s">
        <v>2793</v>
      </c>
      <c r="E171" s="663" t="s">
        <v>5953</v>
      </c>
      <c r="F171" s="664" t="s">
        <v>5954</v>
      </c>
      <c r="G171" s="663" t="s">
        <v>5120</v>
      </c>
      <c r="H171" s="663" t="s">
        <v>5121</v>
      </c>
      <c r="I171" s="665">
        <v>2.0399999999999996</v>
      </c>
      <c r="J171" s="665">
        <v>600</v>
      </c>
      <c r="K171" s="666">
        <v>1224</v>
      </c>
    </row>
    <row r="172" spans="1:11" ht="14.4" customHeight="1" x14ac:dyDescent="0.3">
      <c r="A172" s="661" t="s">
        <v>543</v>
      </c>
      <c r="B172" s="662" t="s">
        <v>2791</v>
      </c>
      <c r="C172" s="663" t="s">
        <v>553</v>
      </c>
      <c r="D172" s="664" t="s">
        <v>2793</v>
      </c>
      <c r="E172" s="663" t="s">
        <v>5953</v>
      </c>
      <c r="F172" s="664" t="s">
        <v>5954</v>
      </c>
      <c r="G172" s="663" t="s">
        <v>5122</v>
      </c>
      <c r="H172" s="663" t="s">
        <v>5123</v>
      </c>
      <c r="I172" s="665">
        <v>1.9239999999999999</v>
      </c>
      <c r="J172" s="665">
        <v>800</v>
      </c>
      <c r="K172" s="666">
        <v>1538</v>
      </c>
    </row>
    <row r="173" spans="1:11" ht="14.4" customHeight="1" x14ac:dyDescent="0.3">
      <c r="A173" s="661" t="s">
        <v>543</v>
      </c>
      <c r="B173" s="662" t="s">
        <v>2791</v>
      </c>
      <c r="C173" s="663" t="s">
        <v>553</v>
      </c>
      <c r="D173" s="664" t="s">
        <v>2793</v>
      </c>
      <c r="E173" s="663" t="s">
        <v>5953</v>
      </c>
      <c r="F173" s="664" t="s">
        <v>5954</v>
      </c>
      <c r="G173" s="663" t="s">
        <v>5124</v>
      </c>
      <c r="H173" s="663" t="s">
        <v>5125</v>
      </c>
      <c r="I173" s="665">
        <v>1.92</v>
      </c>
      <c r="J173" s="665">
        <v>100</v>
      </c>
      <c r="K173" s="666">
        <v>192</v>
      </c>
    </row>
    <row r="174" spans="1:11" ht="14.4" customHeight="1" x14ac:dyDescent="0.3">
      <c r="A174" s="661" t="s">
        <v>543</v>
      </c>
      <c r="B174" s="662" t="s">
        <v>2791</v>
      </c>
      <c r="C174" s="663" t="s">
        <v>553</v>
      </c>
      <c r="D174" s="664" t="s">
        <v>2793</v>
      </c>
      <c r="E174" s="663" t="s">
        <v>5953</v>
      </c>
      <c r="F174" s="664" t="s">
        <v>5954</v>
      </c>
      <c r="G174" s="663" t="s">
        <v>5126</v>
      </c>
      <c r="H174" s="663" t="s">
        <v>5127</v>
      </c>
      <c r="I174" s="665">
        <v>2.5299999999999998</v>
      </c>
      <c r="J174" s="665">
        <v>50</v>
      </c>
      <c r="K174" s="666">
        <v>126.5</v>
      </c>
    </row>
    <row r="175" spans="1:11" ht="14.4" customHeight="1" x14ac:dyDescent="0.3">
      <c r="A175" s="661" t="s">
        <v>543</v>
      </c>
      <c r="B175" s="662" t="s">
        <v>2791</v>
      </c>
      <c r="C175" s="663" t="s">
        <v>553</v>
      </c>
      <c r="D175" s="664" t="s">
        <v>2793</v>
      </c>
      <c r="E175" s="663" t="s">
        <v>5953</v>
      </c>
      <c r="F175" s="664" t="s">
        <v>5954</v>
      </c>
      <c r="G175" s="663" t="s">
        <v>5128</v>
      </c>
      <c r="H175" s="663" t="s">
        <v>5129</v>
      </c>
      <c r="I175" s="665">
        <v>2.82</v>
      </c>
      <c r="J175" s="665">
        <v>50</v>
      </c>
      <c r="K175" s="666">
        <v>141</v>
      </c>
    </row>
    <row r="176" spans="1:11" ht="14.4" customHeight="1" x14ac:dyDescent="0.3">
      <c r="A176" s="661" t="s">
        <v>543</v>
      </c>
      <c r="B176" s="662" t="s">
        <v>2791</v>
      </c>
      <c r="C176" s="663" t="s">
        <v>553</v>
      </c>
      <c r="D176" s="664" t="s">
        <v>2793</v>
      </c>
      <c r="E176" s="663" t="s">
        <v>5953</v>
      </c>
      <c r="F176" s="664" t="s">
        <v>5954</v>
      </c>
      <c r="G176" s="663" t="s">
        <v>5130</v>
      </c>
      <c r="H176" s="663" t="s">
        <v>5131</v>
      </c>
      <c r="I176" s="665">
        <v>2</v>
      </c>
      <c r="J176" s="665">
        <v>50</v>
      </c>
      <c r="K176" s="666">
        <v>100</v>
      </c>
    </row>
    <row r="177" spans="1:11" ht="14.4" customHeight="1" x14ac:dyDescent="0.3">
      <c r="A177" s="661" t="s">
        <v>543</v>
      </c>
      <c r="B177" s="662" t="s">
        <v>2791</v>
      </c>
      <c r="C177" s="663" t="s">
        <v>553</v>
      </c>
      <c r="D177" s="664" t="s">
        <v>2793</v>
      </c>
      <c r="E177" s="663" t="s">
        <v>5953</v>
      </c>
      <c r="F177" s="664" t="s">
        <v>5954</v>
      </c>
      <c r="G177" s="663" t="s">
        <v>5132</v>
      </c>
      <c r="H177" s="663" t="s">
        <v>5133</v>
      </c>
      <c r="I177" s="665">
        <v>3.0741666666666663</v>
      </c>
      <c r="J177" s="665">
        <v>3800</v>
      </c>
      <c r="K177" s="666">
        <v>11683</v>
      </c>
    </row>
    <row r="178" spans="1:11" ht="14.4" customHeight="1" x14ac:dyDescent="0.3">
      <c r="A178" s="661" t="s">
        <v>543</v>
      </c>
      <c r="B178" s="662" t="s">
        <v>2791</v>
      </c>
      <c r="C178" s="663" t="s">
        <v>553</v>
      </c>
      <c r="D178" s="664" t="s">
        <v>2793</v>
      </c>
      <c r="E178" s="663" t="s">
        <v>5953</v>
      </c>
      <c r="F178" s="664" t="s">
        <v>5954</v>
      </c>
      <c r="G178" s="663" t="s">
        <v>5134</v>
      </c>
      <c r="H178" s="663" t="s">
        <v>5135</v>
      </c>
      <c r="I178" s="665">
        <v>2.1670000000000003</v>
      </c>
      <c r="J178" s="665">
        <v>3515</v>
      </c>
      <c r="K178" s="666">
        <v>7613.36</v>
      </c>
    </row>
    <row r="179" spans="1:11" ht="14.4" customHeight="1" x14ac:dyDescent="0.3">
      <c r="A179" s="661" t="s">
        <v>543</v>
      </c>
      <c r="B179" s="662" t="s">
        <v>2791</v>
      </c>
      <c r="C179" s="663" t="s">
        <v>553</v>
      </c>
      <c r="D179" s="664" t="s">
        <v>2793</v>
      </c>
      <c r="E179" s="663" t="s">
        <v>5953</v>
      </c>
      <c r="F179" s="664" t="s">
        <v>5954</v>
      </c>
      <c r="G179" s="663" t="s">
        <v>5136</v>
      </c>
      <c r="H179" s="663" t="s">
        <v>5137</v>
      </c>
      <c r="I179" s="665">
        <v>133.1</v>
      </c>
      <c r="J179" s="665">
        <v>70</v>
      </c>
      <c r="K179" s="666">
        <v>9317</v>
      </c>
    </row>
    <row r="180" spans="1:11" ht="14.4" customHeight="1" x14ac:dyDescent="0.3">
      <c r="A180" s="661" t="s">
        <v>543</v>
      </c>
      <c r="B180" s="662" t="s">
        <v>2791</v>
      </c>
      <c r="C180" s="663" t="s">
        <v>553</v>
      </c>
      <c r="D180" s="664" t="s">
        <v>2793</v>
      </c>
      <c r="E180" s="663" t="s">
        <v>5953</v>
      </c>
      <c r="F180" s="664" t="s">
        <v>5954</v>
      </c>
      <c r="G180" s="663" t="s">
        <v>5138</v>
      </c>
      <c r="H180" s="663" t="s">
        <v>5139</v>
      </c>
      <c r="I180" s="665">
        <v>403.04</v>
      </c>
      <c r="J180" s="665">
        <v>40</v>
      </c>
      <c r="K180" s="666">
        <v>16121.56</v>
      </c>
    </row>
    <row r="181" spans="1:11" ht="14.4" customHeight="1" x14ac:dyDescent="0.3">
      <c r="A181" s="661" t="s">
        <v>543</v>
      </c>
      <c r="B181" s="662" t="s">
        <v>2791</v>
      </c>
      <c r="C181" s="663" t="s">
        <v>553</v>
      </c>
      <c r="D181" s="664" t="s">
        <v>2793</v>
      </c>
      <c r="E181" s="663" t="s">
        <v>5953</v>
      </c>
      <c r="F181" s="664" t="s">
        <v>5954</v>
      </c>
      <c r="G181" s="663" t="s">
        <v>5140</v>
      </c>
      <c r="H181" s="663" t="s">
        <v>5141</v>
      </c>
      <c r="I181" s="665">
        <v>2.1779999999999999</v>
      </c>
      <c r="J181" s="665">
        <v>2300</v>
      </c>
      <c r="K181" s="666">
        <v>5008</v>
      </c>
    </row>
    <row r="182" spans="1:11" ht="14.4" customHeight="1" x14ac:dyDescent="0.3">
      <c r="A182" s="661" t="s">
        <v>543</v>
      </c>
      <c r="B182" s="662" t="s">
        <v>2791</v>
      </c>
      <c r="C182" s="663" t="s">
        <v>553</v>
      </c>
      <c r="D182" s="664" t="s">
        <v>2793</v>
      </c>
      <c r="E182" s="663" t="s">
        <v>5953</v>
      </c>
      <c r="F182" s="664" t="s">
        <v>5954</v>
      </c>
      <c r="G182" s="663" t="s">
        <v>5142</v>
      </c>
      <c r="H182" s="663" t="s">
        <v>5143</v>
      </c>
      <c r="I182" s="665">
        <v>13.61</v>
      </c>
      <c r="J182" s="665">
        <v>900</v>
      </c>
      <c r="K182" s="666">
        <v>12251.25</v>
      </c>
    </row>
    <row r="183" spans="1:11" ht="14.4" customHeight="1" x14ac:dyDescent="0.3">
      <c r="A183" s="661" t="s">
        <v>543</v>
      </c>
      <c r="B183" s="662" t="s">
        <v>2791</v>
      </c>
      <c r="C183" s="663" t="s">
        <v>553</v>
      </c>
      <c r="D183" s="664" t="s">
        <v>2793</v>
      </c>
      <c r="E183" s="663" t="s">
        <v>5953</v>
      </c>
      <c r="F183" s="664" t="s">
        <v>5954</v>
      </c>
      <c r="G183" s="663" t="s">
        <v>5144</v>
      </c>
      <c r="H183" s="663" t="s">
        <v>5145</v>
      </c>
      <c r="I183" s="665">
        <v>2.85</v>
      </c>
      <c r="J183" s="665">
        <v>100</v>
      </c>
      <c r="K183" s="666">
        <v>285</v>
      </c>
    </row>
    <row r="184" spans="1:11" ht="14.4" customHeight="1" x14ac:dyDescent="0.3">
      <c r="A184" s="661" t="s">
        <v>543</v>
      </c>
      <c r="B184" s="662" t="s">
        <v>2791</v>
      </c>
      <c r="C184" s="663" t="s">
        <v>553</v>
      </c>
      <c r="D184" s="664" t="s">
        <v>2793</v>
      </c>
      <c r="E184" s="663" t="s">
        <v>5953</v>
      </c>
      <c r="F184" s="664" t="s">
        <v>5954</v>
      </c>
      <c r="G184" s="663" t="s">
        <v>5146</v>
      </c>
      <c r="H184" s="663" t="s">
        <v>5147</v>
      </c>
      <c r="I184" s="665">
        <v>39.93</v>
      </c>
      <c r="J184" s="665">
        <v>40</v>
      </c>
      <c r="K184" s="666">
        <v>1597.2</v>
      </c>
    </row>
    <row r="185" spans="1:11" ht="14.4" customHeight="1" x14ac:dyDescent="0.3">
      <c r="A185" s="661" t="s">
        <v>543</v>
      </c>
      <c r="B185" s="662" t="s">
        <v>2791</v>
      </c>
      <c r="C185" s="663" t="s">
        <v>553</v>
      </c>
      <c r="D185" s="664" t="s">
        <v>2793</v>
      </c>
      <c r="E185" s="663" t="s">
        <v>5953</v>
      </c>
      <c r="F185" s="664" t="s">
        <v>5954</v>
      </c>
      <c r="G185" s="663" t="s">
        <v>5148</v>
      </c>
      <c r="H185" s="663" t="s">
        <v>5149</v>
      </c>
      <c r="I185" s="665">
        <v>393.25</v>
      </c>
      <c r="J185" s="665">
        <v>18</v>
      </c>
      <c r="K185" s="666">
        <v>7078.5</v>
      </c>
    </row>
    <row r="186" spans="1:11" ht="14.4" customHeight="1" x14ac:dyDescent="0.3">
      <c r="A186" s="661" t="s">
        <v>543</v>
      </c>
      <c r="B186" s="662" t="s">
        <v>2791</v>
      </c>
      <c r="C186" s="663" t="s">
        <v>553</v>
      </c>
      <c r="D186" s="664" t="s">
        <v>2793</v>
      </c>
      <c r="E186" s="663" t="s">
        <v>5953</v>
      </c>
      <c r="F186" s="664" t="s">
        <v>5954</v>
      </c>
      <c r="G186" s="663" t="s">
        <v>5150</v>
      </c>
      <c r="H186" s="663" t="s">
        <v>5151</v>
      </c>
      <c r="I186" s="665">
        <v>4022.04</v>
      </c>
      <c r="J186" s="665">
        <v>6</v>
      </c>
      <c r="K186" s="666">
        <v>24132.240000000002</v>
      </c>
    </row>
    <row r="187" spans="1:11" ht="14.4" customHeight="1" x14ac:dyDescent="0.3">
      <c r="A187" s="661" t="s">
        <v>543</v>
      </c>
      <c r="B187" s="662" t="s">
        <v>2791</v>
      </c>
      <c r="C187" s="663" t="s">
        <v>553</v>
      </c>
      <c r="D187" s="664" t="s">
        <v>2793</v>
      </c>
      <c r="E187" s="663" t="s">
        <v>5953</v>
      </c>
      <c r="F187" s="664" t="s">
        <v>5954</v>
      </c>
      <c r="G187" s="663" t="s">
        <v>4861</v>
      </c>
      <c r="H187" s="663" t="s">
        <v>4862</v>
      </c>
      <c r="I187" s="665">
        <v>1.9354545454545458</v>
      </c>
      <c r="J187" s="665">
        <v>3900</v>
      </c>
      <c r="K187" s="666">
        <v>7550</v>
      </c>
    </row>
    <row r="188" spans="1:11" ht="14.4" customHeight="1" x14ac:dyDescent="0.3">
      <c r="A188" s="661" t="s">
        <v>543</v>
      </c>
      <c r="B188" s="662" t="s">
        <v>2791</v>
      </c>
      <c r="C188" s="663" t="s">
        <v>553</v>
      </c>
      <c r="D188" s="664" t="s">
        <v>2793</v>
      </c>
      <c r="E188" s="663" t="s">
        <v>5953</v>
      </c>
      <c r="F188" s="664" t="s">
        <v>5954</v>
      </c>
      <c r="G188" s="663" t="s">
        <v>5152</v>
      </c>
      <c r="H188" s="663" t="s">
        <v>5153</v>
      </c>
      <c r="I188" s="665">
        <v>22.85</v>
      </c>
      <c r="J188" s="665">
        <v>12</v>
      </c>
      <c r="K188" s="666">
        <v>274.2</v>
      </c>
    </row>
    <row r="189" spans="1:11" ht="14.4" customHeight="1" x14ac:dyDescent="0.3">
      <c r="A189" s="661" t="s">
        <v>543</v>
      </c>
      <c r="B189" s="662" t="s">
        <v>2791</v>
      </c>
      <c r="C189" s="663" t="s">
        <v>553</v>
      </c>
      <c r="D189" s="664" t="s">
        <v>2793</v>
      </c>
      <c r="E189" s="663" t="s">
        <v>5953</v>
      </c>
      <c r="F189" s="664" t="s">
        <v>5954</v>
      </c>
      <c r="G189" s="663" t="s">
        <v>5154</v>
      </c>
      <c r="H189" s="663" t="s">
        <v>5155</v>
      </c>
      <c r="I189" s="665">
        <v>2.9</v>
      </c>
      <c r="J189" s="665">
        <v>600</v>
      </c>
      <c r="K189" s="666">
        <v>1740</v>
      </c>
    </row>
    <row r="190" spans="1:11" ht="14.4" customHeight="1" x14ac:dyDescent="0.3">
      <c r="A190" s="661" t="s">
        <v>543</v>
      </c>
      <c r="B190" s="662" t="s">
        <v>2791</v>
      </c>
      <c r="C190" s="663" t="s">
        <v>553</v>
      </c>
      <c r="D190" s="664" t="s">
        <v>2793</v>
      </c>
      <c r="E190" s="663" t="s">
        <v>5953</v>
      </c>
      <c r="F190" s="664" t="s">
        <v>5954</v>
      </c>
      <c r="G190" s="663" t="s">
        <v>5156</v>
      </c>
      <c r="H190" s="663" t="s">
        <v>5157</v>
      </c>
      <c r="I190" s="665">
        <v>2.9</v>
      </c>
      <c r="J190" s="665">
        <v>200</v>
      </c>
      <c r="K190" s="666">
        <v>580.79999999999995</v>
      </c>
    </row>
    <row r="191" spans="1:11" ht="14.4" customHeight="1" x14ac:dyDescent="0.3">
      <c r="A191" s="661" t="s">
        <v>543</v>
      </c>
      <c r="B191" s="662" t="s">
        <v>2791</v>
      </c>
      <c r="C191" s="663" t="s">
        <v>553</v>
      </c>
      <c r="D191" s="664" t="s">
        <v>2793</v>
      </c>
      <c r="E191" s="663" t="s">
        <v>5953</v>
      </c>
      <c r="F191" s="664" t="s">
        <v>5954</v>
      </c>
      <c r="G191" s="663" t="s">
        <v>5158</v>
      </c>
      <c r="H191" s="663" t="s">
        <v>5159</v>
      </c>
      <c r="I191" s="665">
        <v>40.869999999999997</v>
      </c>
      <c r="J191" s="665">
        <v>400</v>
      </c>
      <c r="K191" s="666">
        <v>16346.970000000001</v>
      </c>
    </row>
    <row r="192" spans="1:11" ht="14.4" customHeight="1" x14ac:dyDescent="0.3">
      <c r="A192" s="661" t="s">
        <v>543</v>
      </c>
      <c r="B192" s="662" t="s">
        <v>2791</v>
      </c>
      <c r="C192" s="663" t="s">
        <v>553</v>
      </c>
      <c r="D192" s="664" t="s">
        <v>2793</v>
      </c>
      <c r="E192" s="663" t="s">
        <v>5953</v>
      </c>
      <c r="F192" s="664" t="s">
        <v>5954</v>
      </c>
      <c r="G192" s="663" t="s">
        <v>5160</v>
      </c>
      <c r="H192" s="663" t="s">
        <v>5161</v>
      </c>
      <c r="I192" s="665">
        <v>127.05</v>
      </c>
      <c r="J192" s="665">
        <v>10</v>
      </c>
      <c r="K192" s="666">
        <v>1270.5</v>
      </c>
    </row>
    <row r="193" spans="1:11" ht="14.4" customHeight="1" x14ac:dyDescent="0.3">
      <c r="A193" s="661" t="s">
        <v>543</v>
      </c>
      <c r="B193" s="662" t="s">
        <v>2791</v>
      </c>
      <c r="C193" s="663" t="s">
        <v>553</v>
      </c>
      <c r="D193" s="664" t="s">
        <v>2793</v>
      </c>
      <c r="E193" s="663" t="s">
        <v>5953</v>
      </c>
      <c r="F193" s="664" t="s">
        <v>5954</v>
      </c>
      <c r="G193" s="663" t="s">
        <v>5162</v>
      </c>
      <c r="H193" s="663" t="s">
        <v>5163</v>
      </c>
      <c r="I193" s="665">
        <v>82.834999999999994</v>
      </c>
      <c r="J193" s="665">
        <v>168</v>
      </c>
      <c r="K193" s="666">
        <v>13900.130000000001</v>
      </c>
    </row>
    <row r="194" spans="1:11" ht="14.4" customHeight="1" x14ac:dyDescent="0.3">
      <c r="A194" s="661" t="s">
        <v>543</v>
      </c>
      <c r="B194" s="662" t="s">
        <v>2791</v>
      </c>
      <c r="C194" s="663" t="s">
        <v>553</v>
      </c>
      <c r="D194" s="664" t="s">
        <v>2793</v>
      </c>
      <c r="E194" s="663" t="s">
        <v>5953</v>
      </c>
      <c r="F194" s="664" t="s">
        <v>5954</v>
      </c>
      <c r="G194" s="663" t="s">
        <v>5164</v>
      </c>
      <c r="H194" s="663" t="s">
        <v>5165</v>
      </c>
      <c r="I194" s="665">
        <v>263.77999999999992</v>
      </c>
      <c r="J194" s="665">
        <v>118</v>
      </c>
      <c r="K194" s="666">
        <v>31126.039999999997</v>
      </c>
    </row>
    <row r="195" spans="1:11" ht="14.4" customHeight="1" x14ac:dyDescent="0.3">
      <c r="A195" s="661" t="s">
        <v>543</v>
      </c>
      <c r="B195" s="662" t="s">
        <v>2791</v>
      </c>
      <c r="C195" s="663" t="s">
        <v>553</v>
      </c>
      <c r="D195" s="664" t="s">
        <v>2793</v>
      </c>
      <c r="E195" s="663" t="s">
        <v>5953</v>
      </c>
      <c r="F195" s="664" t="s">
        <v>5954</v>
      </c>
      <c r="G195" s="663" t="s">
        <v>5166</v>
      </c>
      <c r="H195" s="663" t="s">
        <v>5167</v>
      </c>
      <c r="I195" s="665">
        <v>96.316000000000003</v>
      </c>
      <c r="J195" s="665">
        <v>132</v>
      </c>
      <c r="K195" s="666">
        <v>12713.739999999998</v>
      </c>
    </row>
    <row r="196" spans="1:11" ht="14.4" customHeight="1" x14ac:dyDescent="0.3">
      <c r="A196" s="661" t="s">
        <v>543</v>
      </c>
      <c r="B196" s="662" t="s">
        <v>2791</v>
      </c>
      <c r="C196" s="663" t="s">
        <v>553</v>
      </c>
      <c r="D196" s="664" t="s">
        <v>2793</v>
      </c>
      <c r="E196" s="663" t="s">
        <v>5953</v>
      </c>
      <c r="F196" s="664" t="s">
        <v>5954</v>
      </c>
      <c r="G196" s="663" t="s">
        <v>5168</v>
      </c>
      <c r="H196" s="663" t="s">
        <v>5169</v>
      </c>
      <c r="I196" s="665">
        <v>22.3</v>
      </c>
      <c r="J196" s="665">
        <v>90</v>
      </c>
      <c r="K196" s="666">
        <v>2007</v>
      </c>
    </row>
    <row r="197" spans="1:11" ht="14.4" customHeight="1" x14ac:dyDescent="0.3">
      <c r="A197" s="661" t="s">
        <v>543</v>
      </c>
      <c r="B197" s="662" t="s">
        <v>2791</v>
      </c>
      <c r="C197" s="663" t="s">
        <v>553</v>
      </c>
      <c r="D197" s="664" t="s">
        <v>2793</v>
      </c>
      <c r="E197" s="663" t="s">
        <v>5953</v>
      </c>
      <c r="F197" s="664" t="s">
        <v>5954</v>
      </c>
      <c r="G197" s="663" t="s">
        <v>5170</v>
      </c>
      <c r="H197" s="663" t="s">
        <v>5171</v>
      </c>
      <c r="I197" s="665">
        <v>314.60000000000002</v>
      </c>
      <c r="J197" s="665">
        <v>10</v>
      </c>
      <c r="K197" s="666">
        <v>3146</v>
      </c>
    </row>
    <row r="198" spans="1:11" ht="14.4" customHeight="1" x14ac:dyDescent="0.3">
      <c r="A198" s="661" t="s">
        <v>543</v>
      </c>
      <c r="B198" s="662" t="s">
        <v>2791</v>
      </c>
      <c r="C198" s="663" t="s">
        <v>553</v>
      </c>
      <c r="D198" s="664" t="s">
        <v>2793</v>
      </c>
      <c r="E198" s="663" t="s">
        <v>5953</v>
      </c>
      <c r="F198" s="664" t="s">
        <v>5954</v>
      </c>
      <c r="G198" s="663" t="s">
        <v>5172</v>
      </c>
      <c r="H198" s="663" t="s">
        <v>5173</v>
      </c>
      <c r="I198" s="665">
        <v>23.127142857142854</v>
      </c>
      <c r="J198" s="665">
        <v>400</v>
      </c>
      <c r="K198" s="666">
        <v>9251.6</v>
      </c>
    </row>
    <row r="199" spans="1:11" ht="14.4" customHeight="1" x14ac:dyDescent="0.3">
      <c r="A199" s="661" t="s">
        <v>543</v>
      </c>
      <c r="B199" s="662" t="s">
        <v>2791</v>
      </c>
      <c r="C199" s="663" t="s">
        <v>553</v>
      </c>
      <c r="D199" s="664" t="s">
        <v>2793</v>
      </c>
      <c r="E199" s="663" t="s">
        <v>5953</v>
      </c>
      <c r="F199" s="664" t="s">
        <v>5954</v>
      </c>
      <c r="G199" s="663" t="s">
        <v>5174</v>
      </c>
      <c r="H199" s="663" t="s">
        <v>5175</v>
      </c>
      <c r="I199" s="665">
        <v>43.16</v>
      </c>
      <c r="J199" s="665">
        <v>150</v>
      </c>
      <c r="K199" s="666">
        <v>6474.12</v>
      </c>
    </row>
    <row r="200" spans="1:11" ht="14.4" customHeight="1" x14ac:dyDescent="0.3">
      <c r="A200" s="661" t="s">
        <v>543</v>
      </c>
      <c r="B200" s="662" t="s">
        <v>2791</v>
      </c>
      <c r="C200" s="663" t="s">
        <v>553</v>
      </c>
      <c r="D200" s="664" t="s">
        <v>2793</v>
      </c>
      <c r="E200" s="663" t="s">
        <v>5953</v>
      </c>
      <c r="F200" s="664" t="s">
        <v>5954</v>
      </c>
      <c r="G200" s="663" t="s">
        <v>5176</v>
      </c>
      <c r="H200" s="663" t="s">
        <v>5177</v>
      </c>
      <c r="I200" s="665">
        <v>4660.9199999999992</v>
      </c>
      <c r="J200" s="665">
        <v>76</v>
      </c>
      <c r="K200" s="666">
        <v>354229.92</v>
      </c>
    </row>
    <row r="201" spans="1:11" ht="14.4" customHeight="1" x14ac:dyDescent="0.3">
      <c r="A201" s="661" t="s">
        <v>543</v>
      </c>
      <c r="B201" s="662" t="s">
        <v>2791</v>
      </c>
      <c r="C201" s="663" t="s">
        <v>553</v>
      </c>
      <c r="D201" s="664" t="s">
        <v>2793</v>
      </c>
      <c r="E201" s="663" t="s">
        <v>5953</v>
      </c>
      <c r="F201" s="664" t="s">
        <v>5954</v>
      </c>
      <c r="G201" s="663" t="s">
        <v>5176</v>
      </c>
      <c r="H201" s="663" t="s">
        <v>5178</v>
      </c>
      <c r="I201" s="665">
        <v>4660.92</v>
      </c>
      <c r="J201" s="665">
        <v>30</v>
      </c>
      <c r="K201" s="666">
        <v>139827.59999999998</v>
      </c>
    </row>
    <row r="202" spans="1:11" ht="14.4" customHeight="1" x14ac:dyDescent="0.3">
      <c r="A202" s="661" t="s">
        <v>543</v>
      </c>
      <c r="B202" s="662" t="s">
        <v>2791</v>
      </c>
      <c r="C202" s="663" t="s">
        <v>553</v>
      </c>
      <c r="D202" s="664" t="s">
        <v>2793</v>
      </c>
      <c r="E202" s="663" t="s">
        <v>5953</v>
      </c>
      <c r="F202" s="664" t="s">
        <v>5954</v>
      </c>
      <c r="G202" s="663" t="s">
        <v>5179</v>
      </c>
      <c r="H202" s="663" t="s">
        <v>5180</v>
      </c>
      <c r="I202" s="665">
        <v>11.495000000000001</v>
      </c>
      <c r="J202" s="665">
        <v>280</v>
      </c>
      <c r="K202" s="666">
        <v>3218.2</v>
      </c>
    </row>
    <row r="203" spans="1:11" ht="14.4" customHeight="1" x14ac:dyDescent="0.3">
      <c r="A203" s="661" t="s">
        <v>543</v>
      </c>
      <c r="B203" s="662" t="s">
        <v>2791</v>
      </c>
      <c r="C203" s="663" t="s">
        <v>553</v>
      </c>
      <c r="D203" s="664" t="s">
        <v>2793</v>
      </c>
      <c r="E203" s="663" t="s">
        <v>5953</v>
      </c>
      <c r="F203" s="664" t="s">
        <v>5954</v>
      </c>
      <c r="G203" s="663" t="s">
        <v>5181</v>
      </c>
      <c r="H203" s="663" t="s">
        <v>5182</v>
      </c>
      <c r="I203" s="665">
        <v>1406.6280000000002</v>
      </c>
      <c r="J203" s="665">
        <v>35</v>
      </c>
      <c r="K203" s="666">
        <v>49231.89</v>
      </c>
    </row>
    <row r="204" spans="1:11" ht="14.4" customHeight="1" x14ac:dyDescent="0.3">
      <c r="A204" s="661" t="s">
        <v>543</v>
      </c>
      <c r="B204" s="662" t="s">
        <v>2791</v>
      </c>
      <c r="C204" s="663" t="s">
        <v>553</v>
      </c>
      <c r="D204" s="664" t="s">
        <v>2793</v>
      </c>
      <c r="E204" s="663" t="s">
        <v>5953</v>
      </c>
      <c r="F204" s="664" t="s">
        <v>5954</v>
      </c>
      <c r="G204" s="663" t="s">
        <v>5183</v>
      </c>
      <c r="H204" s="663" t="s">
        <v>5184</v>
      </c>
      <c r="I204" s="665">
        <v>123.18000000000004</v>
      </c>
      <c r="J204" s="665">
        <v>950</v>
      </c>
      <c r="K204" s="666">
        <v>117019.10000000002</v>
      </c>
    </row>
    <row r="205" spans="1:11" ht="14.4" customHeight="1" x14ac:dyDescent="0.3">
      <c r="A205" s="661" t="s">
        <v>543</v>
      </c>
      <c r="B205" s="662" t="s">
        <v>2791</v>
      </c>
      <c r="C205" s="663" t="s">
        <v>553</v>
      </c>
      <c r="D205" s="664" t="s">
        <v>2793</v>
      </c>
      <c r="E205" s="663" t="s">
        <v>5953</v>
      </c>
      <c r="F205" s="664" t="s">
        <v>5954</v>
      </c>
      <c r="G205" s="663" t="s">
        <v>5185</v>
      </c>
      <c r="H205" s="663" t="s">
        <v>5186</v>
      </c>
      <c r="I205" s="665">
        <v>14.736000000000001</v>
      </c>
      <c r="J205" s="665">
        <v>550</v>
      </c>
      <c r="K205" s="666">
        <v>8118.03</v>
      </c>
    </row>
    <row r="206" spans="1:11" ht="14.4" customHeight="1" x14ac:dyDescent="0.3">
      <c r="A206" s="661" t="s">
        <v>543</v>
      </c>
      <c r="B206" s="662" t="s">
        <v>2791</v>
      </c>
      <c r="C206" s="663" t="s">
        <v>553</v>
      </c>
      <c r="D206" s="664" t="s">
        <v>2793</v>
      </c>
      <c r="E206" s="663" t="s">
        <v>5953</v>
      </c>
      <c r="F206" s="664" t="s">
        <v>5954</v>
      </c>
      <c r="G206" s="663" t="s">
        <v>5187</v>
      </c>
      <c r="H206" s="663" t="s">
        <v>5188</v>
      </c>
      <c r="I206" s="665">
        <v>17.98</v>
      </c>
      <c r="J206" s="665">
        <v>50</v>
      </c>
      <c r="K206" s="666">
        <v>899.03</v>
      </c>
    </row>
    <row r="207" spans="1:11" ht="14.4" customHeight="1" x14ac:dyDescent="0.3">
      <c r="A207" s="661" t="s">
        <v>543</v>
      </c>
      <c r="B207" s="662" t="s">
        <v>2791</v>
      </c>
      <c r="C207" s="663" t="s">
        <v>553</v>
      </c>
      <c r="D207" s="664" t="s">
        <v>2793</v>
      </c>
      <c r="E207" s="663" t="s">
        <v>5953</v>
      </c>
      <c r="F207" s="664" t="s">
        <v>5954</v>
      </c>
      <c r="G207" s="663" t="s">
        <v>5189</v>
      </c>
      <c r="H207" s="663" t="s">
        <v>5190</v>
      </c>
      <c r="I207" s="665">
        <v>8.9533333333333331</v>
      </c>
      <c r="J207" s="665">
        <v>3150</v>
      </c>
      <c r="K207" s="666">
        <v>28195</v>
      </c>
    </row>
    <row r="208" spans="1:11" ht="14.4" customHeight="1" x14ac:dyDescent="0.3">
      <c r="A208" s="661" t="s">
        <v>543</v>
      </c>
      <c r="B208" s="662" t="s">
        <v>2791</v>
      </c>
      <c r="C208" s="663" t="s">
        <v>553</v>
      </c>
      <c r="D208" s="664" t="s">
        <v>2793</v>
      </c>
      <c r="E208" s="663" t="s">
        <v>5953</v>
      </c>
      <c r="F208" s="664" t="s">
        <v>5954</v>
      </c>
      <c r="G208" s="663" t="s">
        <v>5191</v>
      </c>
      <c r="H208" s="663" t="s">
        <v>5192</v>
      </c>
      <c r="I208" s="665">
        <v>423.5</v>
      </c>
      <c r="J208" s="665">
        <v>10</v>
      </c>
      <c r="K208" s="666">
        <v>4235</v>
      </c>
    </row>
    <row r="209" spans="1:11" ht="14.4" customHeight="1" x14ac:dyDescent="0.3">
      <c r="A209" s="661" t="s">
        <v>543</v>
      </c>
      <c r="B209" s="662" t="s">
        <v>2791</v>
      </c>
      <c r="C209" s="663" t="s">
        <v>553</v>
      </c>
      <c r="D209" s="664" t="s">
        <v>2793</v>
      </c>
      <c r="E209" s="663" t="s">
        <v>5953</v>
      </c>
      <c r="F209" s="664" t="s">
        <v>5954</v>
      </c>
      <c r="G209" s="663" t="s">
        <v>5193</v>
      </c>
      <c r="H209" s="663" t="s">
        <v>5194</v>
      </c>
      <c r="I209" s="665">
        <v>2.5142857142857138</v>
      </c>
      <c r="J209" s="665">
        <v>1100</v>
      </c>
      <c r="K209" s="666">
        <v>2766</v>
      </c>
    </row>
    <row r="210" spans="1:11" ht="14.4" customHeight="1" x14ac:dyDescent="0.3">
      <c r="A210" s="661" t="s">
        <v>543</v>
      </c>
      <c r="B210" s="662" t="s">
        <v>2791</v>
      </c>
      <c r="C210" s="663" t="s">
        <v>553</v>
      </c>
      <c r="D210" s="664" t="s">
        <v>2793</v>
      </c>
      <c r="E210" s="663" t="s">
        <v>5953</v>
      </c>
      <c r="F210" s="664" t="s">
        <v>5954</v>
      </c>
      <c r="G210" s="663" t="s">
        <v>5195</v>
      </c>
      <c r="H210" s="663" t="s">
        <v>5196</v>
      </c>
      <c r="I210" s="665">
        <v>1.9341666666666668</v>
      </c>
      <c r="J210" s="665">
        <v>2700</v>
      </c>
      <c r="K210" s="666">
        <v>5222</v>
      </c>
    </row>
    <row r="211" spans="1:11" ht="14.4" customHeight="1" x14ac:dyDescent="0.3">
      <c r="A211" s="661" t="s">
        <v>543</v>
      </c>
      <c r="B211" s="662" t="s">
        <v>2791</v>
      </c>
      <c r="C211" s="663" t="s">
        <v>553</v>
      </c>
      <c r="D211" s="664" t="s">
        <v>2793</v>
      </c>
      <c r="E211" s="663" t="s">
        <v>5953</v>
      </c>
      <c r="F211" s="664" t="s">
        <v>5954</v>
      </c>
      <c r="G211" s="663" t="s">
        <v>5197</v>
      </c>
      <c r="H211" s="663" t="s">
        <v>5198</v>
      </c>
      <c r="I211" s="665">
        <v>5.2</v>
      </c>
      <c r="J211" s="665">
        <v>2550</v>
      </c>
      <c r="K211" s="666">
        <v>13260</v>
      </c>
    </row>
    <row r="212" spans="1:11" ht="14.4" customHeight="1" x14ac:dyDescent="0.3">
      <c r="A212" s="661" t="s">
        <v>543</v>
      </c>
      <c r="B212" s="662" t="s">
        <v>2791</v>
      </c>
      <c r="C212" s="663" t="s">
        <v>553</v>
      </c>
      <c r="D212" s="664" t="s">
        <v>2793</v>
      </c>
      <c r="E212" s="663" t="s">
        <v>5953</v>
      </c>
      <c r="F212" s="664" t="s">
        <v>5954</v>
      </c>
      <c r="G212" s="663" t="s">
        <v>5199</v>
      </c>
      <c r="H212" s="663" t="s">
        <v>5200</v>
      </c>
      <c r="I212" s="665">
        <v>13.196666666666665</v>
      </c>
      <c r="J212" s="665">
        <v>50</v>
      </c>
      <c r="K212" s="666">
        <v>659.8</v>
      </c>
    </row>
    <row r="213" spans="1:11" ht="14.4" customHeight="1" x14ac:dyDescent="0.3">
      <c r="A213" s="661" t="s">
        <v>543</v>
      </c>
      <c r="B213" s="662" t="s">
        <v>2791</v>
      </c>
      <c r="C213" s="663" t="s">
        <v>553</v>
      </c>
      <c r="D213" s="664" t="s">
        <v>2793</v>
      </c>
      <c r="E213" s="663" t="s">
        <v>5953</v>
      </c>
      <c r="F213" s="664" t="s">
        <v>5954</v>
      </c>
      <c r="G213" s="663" t="s">
        <v>5201</v>
      </c>
      <c r="H213" s="663" t="s">
        <v>5202</v>
      </c>
      <c r="I213" s="665">
        <v>13.2</v>
      </c>
      <c r="J213" s="665">
        <v>30</v>
      </c>
      <c r="K213" s="666">
        <v>396</v>
      </c>
    </row>
    <row r="214" spans="1:11" ht="14.4" customHeight="1" x14ac:dyDescent="0.3">
      <c r="A214" s="661" t="s">
        <v>543</v>
      </c>
      <c r="B214" s="662" t="s">
        <v>2791</v>
      </c>
      <c r="C214" s="663" t="s">
        <v>553</v>
      </c>
      <c r="D214" s="664" t="s">
        <v>2793</v>
      </c>
      <c r="E214" s="663" t="s">
        <v>5953</v>
      </c>
      <c r="F214" s="664" t="s">
        <v>5954</v>
      </c>
      <c r="G214" s="663" t="s">
        <v>5203</v>
      </c>
      <c r="H214" s="663" t="s">
        <v>5204</v>
      </c>
      <c r="I214" s="665">
        <v>1.270833333333333</v>
      </c>
      <c r="J214" s="665">
        <v>6975</v>
      </c>
      <c r="K214" s="666">
        <v>8862</v>
      </c>
    </row>
    <row r="215" spans="1:11" ht="14.4" customHeight="1" x14ac:dyDescent="0.3">
      <c r="A215" s="661" t="s">
        <v>543</v>
      </c>
      <c r="B215" s="662" t="s">
        <v>2791</v>
      </c>
      <c r="C215" s="663" t="s">
        <v>553</v>
      </c>
      <c r="D215" s="664" t="s">
        <v>2793</v>
      </c>
      <c r="E215" s="663" t="s">
        <v>5953</v>
      </c>
      <c r="F215" s="664" t="s">
        <v>5954</v>
      </c>
      <c r="G215" s="663" t="s">
        <v>5205</v>
      </c>
      <c r="H215" s="663" t="s">
        <v>5206</v>
      </c>
      <c r="I215" s="665">
        <v>21.232857142857142</v>
      </c>
      <c r="J215" s="665">
        <v>650</v>
      </c>
      <c r="K215" s="666">
        <v>13801</v>
      </c>
    </row>
    <row r="216" spans="1:11" ht="14.4" customHeight="1" x14ac:dyDescent="0.3">
      <c r="A216" s="661" t="s">
        <v>543</v>
      </c>
      <c r="B216" s="662" t="s">
        <v>2791</v>
      </c>
      <c r="C216" s="663" t="s">
        <v>553</v>
      </c>
      <c r="D216" s="664" t="s">
        <v>2793</v>
      </c>
      <c r="E216" s="663" t="s">
        <v>5953</v>
      </c>
      <c r="F216" s="664" t="s">
        <v>5954</v>
      </c>
      <c r="G216" s="663" t="s">
        <v>5207</v>
      </c>
      <c r="H216" s="663" t="s">
        <v>5208</v>
      </c>
      <c r="I216" s="665">
        <v>21.237142857142857</v>
      </c>
      <c r="J216" s="665">
        <v>1000</v>
      </c>
      <c r="K216" s="666">
        <v>21238.5</v>
      </c>
    </row>
    <row r="217" spans="1:11" ht="14.4" customHeight="1" x14ac:dyDescent="0.3">
      <c r="A217" s="661" t="s">
        <v>543</v>
      </c>
      <c r="B217" s="662" t="s">
        <v>2791</v>
      </c>
      <c r="C217" s="663" t="s">
        <v>553</v>
      </c>
      <c r="D217" s="664" t="s">
        <v>2793</v>
      </c>
      <c r="E217" s="663" t="s">
        <v>5953</v>
      </c>
      <c r="F217" s="664" t="s">
        <v>5954</v>
      </c>
      <c r="G217" s="663" t="s">
        <v>5209</v>
      </c>
      <c r="H217" s="663" t="s">
        <v>5210</v>
      </c>
      <c r="I217" s="665">
        <v>6.66</v>
      </c>
      <c r="J217" s="665">
        <v>50</v>
      </c>
      <c r="K217" s="666">
        <v>333</v>
      </c>
    </row>
    <row r="218" spans="1:11" ht="14.4" customHeight="1" x14ac:dyDescent="0.3">
      <c r="A218" s="661" t="s">
        <v>543</v>
      </c>
      <c r="B218" s="662" t="s">
        <v>2791</v>
      </c>
      <c r="C218" s="663" t="s">
        <v>553</v>
      </c>
      <c r="D218" s="664" t="s">
        <v>2793</v>
      </c>
      <c r="E218" s="663" t="s">
        <v>5953</v>
      </c>
      <c r="F218" s="664" t="s">
        <v>5954</v>
      </c>
      <c r="G218" s="663" t="s">
        <v>5211</v>
      </c>
      <c r="H218" s="663" t="s">
        <v>5212</v>
      </c>
      <c r="I218" s="665">
        <v>6.6558333333333337</v>
      </c>
      <c r="J218" s="665">
        <v>195</v>
      </c>
      <c r="K218" s="666">
        <v>1297.6600000000001</v>
      </c>
    </row>
    <row r="219" spans="1:11" ht="14.4" customHeight="1" x14ac:dyDescent="0.3">
      <c r="A219" s="661" t="s">
        <v>543</v>
      </c>
      <c r="B219" s="662" t="s">
        <v>2791</v>
      </c>
      <c r="C219" s="663" t="s">
        <v>553</v>
      </c>
      <c r="D219" s="664" t="s">
        <v>2793</v>
      </c>
      <c r="E219" s="663" t="s">
        <v>5953</v>
      </c>
      <c r="F219" s="664" t="s">
        <v>5954</v>
      </c>
      <c r="G219" s="663" t="s">
        <v>5213</v>
      </c>
      <c r="H219" s="663" t="s">
        <v>5214</v>
      </c>
      <c r="I219" s="665">
        <v>6.65</v>
      </c>
      <c r="J219" s="665">
        <v>10</v>
      </c>
      <c r="K219" s="666">
        <v>66.5</v>
      </c>
    </row>
    <row r="220" spans="1:11" ht="14.4" customHeight="1" x14ac:dyDescent="0.3">
      <c r="A220" s="661" t="s">
        <v>543</v>
      </c>
      <c r="B220" s="662" t="s">
        <v>2791</v>
      </c>
      <c r="C220" s="663" t="s">
        <v>553</v>
      </c>
      <c r="D220" s="664" t="s">
        <v>2793</v>
      </c>
      <c r="E220" s="663" t="s">
        <v>5953</v>
      </c>
      <c r="F220" s="664" t="s">
        <v>5954</v>
      </c>
      <c r="G220" s="663" t="s">
        <v>5215</v>
      </c>
      <c r="H220" s="663" t="s">
        <v>5216</v>
      </c>
      <c r="I220" s="665">
        <v>257.88666666666666</v>
      </c>
      <c r="J220" s="665">
        <v>12</v>
      </c>
      <c r="K220" s="666">
        <v>3100.25</v>
      </c>
    </row>
    <row r="221" spans="1:11" ht="14.4" customHeight="1" x14ac:dyDescent="0.3">
      <c r="A221" s="661" t="s">
        <v>543</v>
      </c>
      <c r="B221" s="662" t="s">
        <v>2791</v>
      </c>
      <c r="C221" s="663" t="s">
        <v>553</v>
      </c>
      <c r="D221" s="664" t="s">
        <v>2793</v>
      </c>
      <c r="E221" s="663" t="s">
        <v>5953</v>
      </c>
      <c r="F221" s="664" t="s">
        <v>5954</v>
      </c>
      <c r="G221" s="663" t="s">
        <v>5217</v>
      </c>
      <c r="H221" s="663" t="s">
        <v>5218</v>
      </c>
      <c r="I221" s="665">
        <v>6.6519999999999992</v>
      </c>
      <c r="J221" s="665">
        <v>50</v>
      </c>
      <c r="K221" s="666">
        <v>332.6</v>
      </c>
    </row>
    <row r="222" spans="1:11" ht="14.4" customHeight="1" x14ac:dyDescent="0.3">
      <c r="A222" s="661" t="s">
        <v>543</v>
      </c>
      <c r="B222" s="662" t="s">
        <v>2791</v>
      </c>
      <c r="C222" s="663" t="s">
        <v>553</v>
      </c>
      <c r="D222" s="664" t="s">
        <v>2793</v>
      </c>
      <c r="E222" s="663" t="s">
        <v>5953</v>
      </c>
      <c r="F222" s="664" t="s">
        <v>5954</v>
      </c>
      <c r="G222" s="663" t="s">
        <v>5219</v>
      </c>
      <c r="H222" s="663" t="s">
        <v>5220</v>
      </c>
      <c r="I222" s="665">
        <v>0.47363636363636358</v>
      </c>
      <c r="J222" s="665">
        <v>23000</v>
      </c>
      <c r="K222" s="666">
        <v>10900</v>
      </c>
    </row>
    <row r="223" spans="1:11" ht="14.4" customHeight="1" x14ac:dyDescent="0.3">
      <c r="A223" s="661" t="s">
        <v>543</v>
      </c>
      <c r="B223" s="662" t="s">
        <v>2791</v>
      </c>
      <c r="C223" s="663" t="s">
        <v>553</v>
      </c>
      <c r="D223" s="664" t="s">
        <v>2793</v>
      </c>
      <c r="E223" s="663" t="s">
        <v>5953</v>
      </c>
      <c r="F223" s="664" t="s">
        <v>5954</v>
      </c>
      <c r="G223" s="663" t="s">
        <v>4863</v>
      </c>
      <c r="H223" s="663" t="s">
        <v>4864</v>
      </c>
      <c r="I223" s="665">
        <v>0.47</v>
      </c>
      <c r="J223" s="665">
        <v>3000</v>
      </c>
      <c r="K223" s="666">
        <v>1410</v>
      </c>
    </row>
    <row r="224" spans="1:11" ht="14.4" customHeight="1" x14ac:dyDescent="0.3">
      <c r="A224" s="661" t="s">
        <v>543</v>
      </c>
      <c r="B224" s="662" t="s">
        <v>2791</v>
      </c>
      <c r="C224" s="663" t="s">
        <v>553</v>
      </c>
      <c r="D224" s="664" t="s">
        <v>2793</v>
      </c>
      <c r="E224" s="663" t="s">
        <v>5953</v>
      </c>
      <c r="F224" s="664" t="s">
        <v>5954</v>
      </c>
      <c r="G224" s="663" t="s">
        <v>4865</v>
      </c>
      <c r="H224" s="663" t="s">
        <v>4866</v>
      </c>
      <c r="I224" s="665">
        <v>4.03</v>
      </c>
      <c r="J224" s="665">
        <v>3300</v>
      </c>
      <c r="K224" s="666">
        <v>13299</v>
      </c>
    </row>
    <row r="225" spans="1:11" ht="14.4" customHeight="1" x14ac:dyDescent="0.3">
      <c r="A225" s="661" t="s">
        <v>543</v>
      </c>
      <c r="B225" s="662" t="s">
        <v>2791</v>
      </c>
      <c r="C225" s="663" t="s">
        <v>553</v>
      </c>
      <c r="D225" s="664" t="s">
        <v>2793</v>
      </c>
      <c r="E225" s="663" t="s">
        <v>5953</v>
      </c>
      <c r="F225" s="664" t="s">
        <v>5954</v>
      </c>
      <c r="G225" s="663" t="s">
        <v>5221</v>
      </c>
      <c r="H225" s="663" t="s">
        <v>5222</v>
      </c>
      <c r="I225" s="665">
        <v>2.9042857142857139</v>
      </c>
      <c r="J225" s="665">
        <v>6500</v>
      </c>
      <c r="K225" s="666">
        <v>18880</v>
      </c>
    </row>
    <row r="226" spans="1:11" ht="14.4" customHeight="1" x14ac:dyDescent="0.3">
      <c r="A226" s="661" t="s">
        <v>543</v>
      </c>
      <c r="B226" s="662" t="s">
        <v>2791</v>
      </c>
      <c r="C226" s="663" t="s">
        <v>553</v>
      </c>
      <c r="D226" s="664" t="s">
        <v>2793</v>
      </c>
      <c r="E226" s="663" t="s">
        <v>5953</v>
      </c>
      <c r="F226" s="664" t="s">
        <v>5954</v>
      </c>
      <c r="G226" s="663" t="s">
        <v>5223</v>
      </c>
      <c r="H226" s="663" t="s">
        <v>5224</v>
      </c>
      <c r="I226" s="665">
        <v>2.9033333333333333</v>
      </c>
      <c r="J226" s="665">
        <v>8000</v>
      </c>
      <c r="K226" s="666">
        <v>23220.31</v>
      </c>
    </row>
    <row r="227" spans="1:11" ht="14.4" customHeight="1" x14ac:dyDescent="0.3">
      <c r="A227" s="661" t="s">
        <v>543</v>
      </c>
      <c r="B227" s="662" t="s">
        <v>2791</v>
      </c>
      <c r="C227" s="663" t="s">
        <v>553</v>
      </c>
      <c r="D227" s="664" t="s">
        <v>2793</v>
      </c>
      <c r="E227" s="663" t="s">
        <v>5953</v>
      </c>
      <c r="F227" s="664" t="s">
        <v>5954</v>
      </c>
      <c r="G227" s="663" t="s">
        <v>5225</v>
      </c>
      <c r="H227" s="663" t="s">
        <v>5226</v>
      </c>
      <c r="I227" s="665">
        <v>484.04</v>
      </c>
      <c r="J227" s="665">
        <v>9</v>
      </c>
      <c r="K227" s="666">
        <v>4356.3599999999997</v>
      </c>
    </row>
    <row r="228" spans="1:11" ht="14.4" customHeight="1" x14ac:dyDescent="0.3">
      <c r="A228" s="661" t="s">
        <v>543</v>
      </c>
      <c r="B228" s="662" t="s">
        <v>2791</v>
      </c>
      <c r="C228" s="663" t="s">
        <v>553</v>
      </c>
      <c r="D228" s="664" t="s">
        <v>2793</v>
      </c>
      <c r="E228" s="663" t="s">
        <v>5953</v>
      </c>
      <c r="F228" s="664" t="s">
        <v>5954</v>
      </c>
      <c r="G228" s="663" t="s">
        <v>5227</v>
      </c>
      <c r="H228" s="663" t="s">
        <v>5228</v>
      </c>
      <c r="I228" s="665">
        <v>527.96</v>
      </c>
      <c r="J228" s="665">
        <v>40</v>
      </c>
      <c r="K228" s="666">
        <v>21118.6</v>
      </c>
    </row>
    <row r="229" spans="1:11" ht="14.4" customHeight="1" x14ac:dyDescent="0.3">
      <c r="A229" s="661" t="s">
        <v>543</v>
      </c>
      <c r="B229" s="662" t="s">
        <v>2791</v>
      </c>
      <c r="C229" s="663" t="s">
        <v>553</v>
      </c>
      <c r="D229" s="664" t="s">
        <v>2793</v>
      </c>
      <c r="E229" s="663" t="s">
        <v>5953</v>
      </c>
      <c r="F229" s="664" t="s">
        <v>5954</v>
      </c>
      <c r="G229" s="663" t="s">
        <v>5229</v>
      </c>
      <c r="H229" s="663" t="s">
        <v>5230</v>
      </c>
      <c r="I229" s="665">
        <v>2309.9159999999997</v>
      </c>
      <c r="J229" s="665">
        <v>25</v>
      </c>
      <c r="K229" s="666">
        <v>57747.9</v>
      </c>
    </row>
    <row r="230" spans="1:11" ht="14.4" customHeight="1" x14ac:dyDescent="0.3">
      <c r="A230" s="661" t="s">
        <v>543</v>
      </c>
      <c r="B230" s="662" t="s">
        <v>2791</v>
      </c>
      <c r="C230" s="663" t="s">
        <v>553</v>
      </c>
      <c r="D230" s="664" t="s">
        <v>2793</v>
      </c>
      <c r="E230" s="663" t="s">
        <v>5953</v>
      </c>
      <c r="F230" s="664" t="s">
        <v>5954</v>
      </c>
      <c r="G230" s="663" t="s">
        <v>5231</v>
      </c>
      <c r="H230" s="663" t="s">
        <v>5232</v>
      </c>
      <c r="I230" s="665">
        <v>484.04</v>
      </c>
      <c r="J230" s="665">
        <v>10</v>
      </c>
      <c r="K230" s="666">
        <v>4840.3500000000004</v>
      </c>
    </row>
    <row r="231" spans="1:11" ht="14.4" customHeight="1" x14ac:dyDescent="0.3">
      <c r="A231" s="661" t="s">
        <v>543</v>
      </c>
      <c r="B231" s="662" t="s">
        <v>2791</v>
      </c>
      <c r="C231" s="663" t="s">
        <v>553</v>
      </c>
      <c r="D231" s="664" t="s">
        <v>2793</v>
      </c>
      <c r="E231" s="663" t="s">
        <v>5953</v>
      </c>
      <c r="F231" s="664" t="s">
        <v>5954</v>
      </c>
      <c r="G231" s="663" t="s">
        <v>5233</v>
      </c>
      <c r="H231" s="663" t="s">
        <v>5234</v>
      </c>
      <c r="I231" s="665">
        <v>484.03666666666663</v>
      </c>
      <c r="J231" s="665">
        <v>34</v>
      </c>
      <c r="K231" s="666">
        <v>16457.21</v>
      </c>
    </row>
    <row r="232" spans="1:11" ht="14.4" customHeight="1" x14ac:dyDescent="0.3">
      <c r="A232" s="661" t="s">
        <v>543</v>
      </c>
      <c r="B232" s="662" t="s">
        <v>2791</v>
      </c>
      <c r="C232" s="663" t="s">
        <v>553</v>
      </c>
      <c r="D232" s="664" t="s">
        <v>2793</v>
      </c>
      <c r="E232" s="663" t="s">
        <v>5953</v>
      </c>
      <c r="F232" s="664" t="s">
        <v>5954</v>
      </c>
      <c r="G232" s="663" t="s">
        <v>5235</v>
      </c>
      <c r="H232" s="663" t="s">
        <v>5236</v>
      </c>
      <c r="I232" s="665">
        <v>646.76</v>
      </c>
      <c r="J232" s="665">
        <v>4</v>
      </c>
      <c r="K232" s="666">
        <v>2587.04</v>
      </c>
    </row>
    <row r="233" spans="1:11" ht="14.4" customHeight="1" x14ac:dyDescent="0.3">
      <c r="A233" s="661" t="s">
        <v>543</v>
      </c>
      <c r="B233" s="662" t="s">
        <v>2791</v>
      </c>
      <c r="C233" s="663" t="s">
        <v>553</v>
      </c>
      <c r="D233" s="664" t="s">
        <v>2793</v>
      </c>
      <c r="E233" s="663" t="s">
        <v>5953</v>
      </c>
      <c r="F233" s="664" t="s">
        <v>5954</v>
      </c>
      <c r="G233" s="663" t="s">
        <v>5237</v>
      </c>
      <c r="H233" s="663" t="s">
        <v>5238</v>
      </c>
      <c r="I233" s="665">
        <v>1072.06</v>
      </c>
      <c r="J233" s="665">
        <v>10</v>
      </c>
      <c r="K233" s="666">
        <v>10720.6</v>
      </c>
    </row>
    <row r="234" spans="1:11" ht="14.4" customHeight="1" x14ac:dyDescent="0.3">
      <c r="A234" s="661" t="s">
        <v>543</v>
      </c>
      <c r="B234" s="662" t="s">
        <v>2791</v>
      </c>
      <c r="C234" s="663" t="s">
        <v>553</v>
      </c>
      <c r="D234" s="664" t="s">
        <v>2793</v>
      </c>
      <c r="E234" s="663" t="s">
        <v>5953</v>
      </c>
      <c r="F234" s="664" t="s">
        <v>5954</v>
      </c>
      <c r="G234" s="663" t="s">
        <v>5239</v>
      </c>
      <c r="H234" s="663" t="s">
        <v>5240</v>
      </c>
      <c r="I234" s="665">
        <v>1672.22</v>
      </c>
      <c r="J234" s="665">
        <v>1</v>
      </c>
      <c r="K234" s="666">
        <v>1672.22</v>
      </c>
    </row>
    <row r="235" spans="1:11" ht="14.4" customHeight="1" x14ac:dyDescent="0.3">
      <c r="A235" s="661" t="s">
        <v>543</v>
      </c>
      <c r="B235" s="662" t="s">
        <v>2791</v>
      </c>
      <c r="C235" s="663" t="s">
        <v>553</v>
      </c>
      <c r="D235" s="664" t="s">
        <v>2793</v>
      </c>
      <c r="E235" s="663" t="s">
        <v>5953</v>
      </c>
      <c r="F235" s="664" t="s">
        <v>5954</v>
      </c>
      <c r="G235" s="663" t="s">
        <v>5241</v>
      </c>
      <c r="H235" s="663" t="s">
        <v>5242</v>
      </c>
      <c r="I235" s="665">
        <v>179.685</v>
      </c>
      <c r="J235" s="665">
        <v>26</v>
      </c>
      <c r="K235" s="666">
        <v>4671.91</v>
      </c>
    </row>
    <row r="236" spans="1:11" ht="14.4" customHeight="1" x14ac:dyDescent="0.3">
      <c r="A236" s="661" t="s">
        <v>543</v>
      </c>
      <c r="B236" s="662" t="s">
        <v>2791</v>
      </c>
      <c r="C236" s="663" t="s">
        <v>553</v>
      </c>
      <c r="D236" s="664" t="s">
        <v>2793</v>
      </c>
      <c r="E236" s="663" t="s">
        <v>5953</v>
      </c>
      <c r="F236" s="664" t="s">
        <v>5954</v>
      </c>
      <c r="G236" s="663" t="s">
        <v>5243</v>
      </c>
      <c r="H236" s="663" t="s">
        <v>5244</v>
      </c>
      <c r="I236" s="665">
        <v>20.57</v>
      </c>
      <c r="J236" s="665">
        <v>100</v>
      </c>
      <c r="K236" s="666">
        <v>2057</v>
      </c>
    </row>
    <row r="237" spans="1:11" ht="14.4" customHeight="1" x14ac:dyDescent="0.3">
      <c r="A237" s="661" t="s">
        <v>543</v>
      </c>
      <c r="B237" s="662" t="s">
        <v>2791</v>
      </c>
      <c r="C237" s="663" t="s">
        <v>553</v>
      </c>
      <c r="D237" s="664" t="s">
        <v>2793</v>
      </c>
      <c r="E237" s="663" t="s">
        <v>5953</v>
      </c>
      <c r="F237" s="664" t="s">
        <v>5954</v>
      </c>
      <c r="G237" s="663" t="s">
        <v>5245</v>
      </c>
      <c r="H237" s="663" t="s">
        <v>5246</v>
      </c>
      <c r="I237" s="665">
        <v>168.19</v>
      </c>
      <c r="J237" s="665">
        <v>40</v>
      </c>
      <c r="K237" s="666">
        <v>6727.6</v>
      </c>
    </row>
    <row r="238" spans="1:11" ht="14.4" customHeight="1" x14ac:dyDescent="0.3">
      <c r="A238" s="661" t="s">
        <v>543</v>
      </c>
      <c r="B238" s="662" t="s">
        <v>2791</v>
      </c>
      <c r="C238" s="663" t="s">
        <v>553</v>
      </c>
      <c r="D238" s="664" t="s">
        <v>2793</v>
      </c>
      <c r="E238" s="663" t="s">
        <v>5953</v>
      </c>
      <c r="F238" s="664" t="s">
        <v>5954</v>
      </c>
      <c r="G238" s="663" t="s">
        <v>5247</v>
      </c>
      <c r="H238" s="663" t="s">
        <v>5248</v>
      </c>
      <c r="I238" s="665">
        <v>22.323333333333334</v>
      </c>
      <c r="J238" s="665">
        <v>60</v>
      </c>
      <c r="K238" s="666">
        <v>1339.5900000000001</v>
      </c>
    </row>
    <row r="239" spans="1:11" ht="14.4" customHeight="1" x14ac:dyDescent="0.3">
      <c r="A239" s="661" t="s">
        <v>543</v>
      </c>
      <c r="B239" s="662" t="s">
        <v>2791</v>
      </c>
      <c r="C239" s="663" t="s">
        <v>553</v>
      </c>
      <c r="D239" s="664" t="s">
        <v>2793</v>
      </c>
      <c r="E239" s="663" t="s">
        <v>5953</v>
      </c>
      <c r="F239" s="664" t="s">
        <v>5954</v>
      </c>
      <c r="G239" s="663" t="s">
        <v>5249</v>
      </c>
      <c r="H239" s="663" t="s">
        <v>5250</v>
      </c>
      <c r="I239" s="665">
        <v>61.06</v>
      </c>
      <c r="J239" s="665">
        <v>900</v>
      </c>
      <c r="K239" s="666">
        <v>54950.950000000012</v>
      </c>
    </row>
    <row r="240" spans="1:11" ht="14.4" customHeight="1" x14ac:dyDescent="0.3">
      <c r="A240" s="661" t="s">
        <v>543</v>
      </c>
      <c r="B240" s="662" t="s">
        <v>2791</v>
      </c>
      <c r="C240" s="663" t="s">
        <v>553</v>
      </c>
      <c r="D240" s="664" t="s">
        <v>2793</v>
      </c>
      <c r="E240" s="663" t="s">
        <v>5953</v>
      </c>
      <c r="F240" s="664" t="s">
        <v>5954</v>
      </c>
      <c r="G240" s="663" t="s">
        <v>5251</v>
      </c>
      <c r="H240" s="663" t="s">
        <v>5252</v>
      </c>
      <c r="I240" s="665">
        <v>1869.4533333333331</v>
      </c>
      <c r="J240" s="665">
        <v>15</v>
      </c>
      <c r="K240" s="666">
        <v>28041.8</v>
      </c>
    </row>
    <row r="241" spans="1:11" ht="14.4" customHeight="1" x14ac:dyDescent="0.3">
      <c r="A241" s="661" t="s">
        <v>543</v>
      </c>
      <c r="B241" s="662" t="s">
        <v>2791</v>
      </c>
      <c r="C241" s="663" t="s">
        <v>553</v>
      </c>
      <c r="D241" s="664" t="s">
        <v>2793</v>
      </c>
      <c r="E241" s="663" t="s">
        <v>5953</v>
      </c>
      <c r="F241" s="664" t="s">
        <v>5954</v>
      </c>
      <c r="G241" s="663" t="s">
        <v>5253</v>
      </c>
      <c r="H241" s="663" t="s">
        <v>5254</v>
      </c>
      <c r="I241" s="665">
        <v>601.37</v>
      </c>
      <c r="J241" s="665">
        <v>10</v>
      </c>
      <c r="K241" s="666">
        <v>6013.7</v>
      </c>
    </row>
    <row r="242" spans="1:11" ht="14.4" customHeight="1" x14ac:dyDescent="0.3">
      <c r="A242" s="661" t="s">
        <v>543</v>
      </c>
      <c r="B242" s="662" t="s">
        <v>2791</v>
      </c>
      <c r="C242" s="663" t="s">
        <v>553</v>
      </c>
      <c r="D242" s="664" t="s">
        <v>2793</v>
      </c>
      <c r="E242" s="663" t="s">
        <v>5953</v>
      </c>
      <c r="F242" s="664" t="s">
        <v>5954</v>
      </c>
      <c r="G242" s="663" t="s">
        <v>5255</v>
      </c>
      <c r="H242" s="663" t="s">
        <v>5256</v>
      </c>
      <c r="I242" s="665">
        <v>229.90000000000003</v>
      </c>
      <c r="J242" s="665">
        <v>320</v>
      </c>
      <c r="K242" s="666">
        <v>73568.02</v>
      </c>
    </row>
    <row r="243" spans="1:11" ht="14.4" customHeight="1" x14ac:dyDescent="0.3">
      <c r="A243" s="661" t="s">
        <v>543</v>
      </c>
      <c r="B243" s="662" t="s">
        <v>2791</v>
      </c>
      <c r="C243" s="663" t="s">
        <v>553</v>
      </c>
      <c r="D243" s="664" t="s">
        <v>2793</v>
      </c>
      <c r="E243" s="663" t="s">
        <v>5953</v>
      </c>
      <c r="F243" s="664" t="s">
        <v>5954</v>
      </c>
      <c r="G243" s="663" t="s">
        <v>5257</v>
      </c>
      <c r="H243" s="663" t="s">
        <v>5258</v>
      </c>
      <c r="I243" s="665">
        <v>12.1</v>
      </c>
      <c r="J243" s="665">
        <v>200</v>
      </c>
      <c r="K243" s="666">
        <v>2420</v>
      </c>
    </row>
    <row r="244" spans="1:11" ht="14.4" customHeight="1" x14ac:dyDescent="0.3">
      <c r="A244" s="661" t="s">
        <v>543</v>
      </c>
      <c r="B244" s="662" t="s">
        <v>2791</v>
      </c>
      <c r="C244" s="663" t="s">
        <v>553</v>
      </c>
      <c r="D244" s="664" t="s">
        <v>2793</v>
      </c>
      <c r="E244" s="663" t="s">
        <v>5953</v>
      </c>
      <c r="F244" s="664" t="s">
        <v>5954</v>
      </c>
      <c r="G244" s="663" t="s">
        <v>5259</v>
      </c>
      <c r="H244" s="663" t="s">
        <v>5260</v>
      </c>
      <c r="I244" s="665">
        <v>25.569000000000003</v>
      </c>
      <c r="J244" s="665">
        <v>1150</v>
      </c>
      <c r="K244" s="666">
        <v>29468.380000000005</v>
      </c>
    </row>
    <row r="245" spans="1:11" ht="14.4" customHeight="1" x14ac:dyDescent="0.3">
      <c r="A245" s="661" t="s">
        <v>543</v>
      </c>
      <c r="B245" s="662" t="s">
        <v>2791</v>
      </c>
      <c r="C245" s="663" t="s">
        <v>553</v>
      </c>
      <c r="D245" s="664" t="s">
        <v>2793</v>
      </c>
      <c r="E245" s="663" t="s">
        <v>5953</v>
      </c>
      <c r="F245" s="664" t="s">
        <v>5954</v>
      </c>
      <c r="G245" s="663" t="s">
        <v>5261</v>
      </c>
      <c r="H245" s="663" t="s">
        <v>5262</v>
      </c>
      <c r="I245" s="665">
        <v>153.11000000000001</v>
      </c>
      <c r="J245" s="665">
        <v>20</v>
      </c>
      <c r="K245" s="666">
        <v>3062.25</v>
      </c>
    </row>
    <row r="246" spans="1:11" ht="14.4" customHeight="1" x14ac:dyDescent="0.3">
      <c r="A246" s="661" t="s">
        <v>543</v>
      </c>
      <c r="B246" s="662" t="s">
        <v>2791</v>
      </c>
      <c r="C246" s="663" t="s">
        <v>553</v>
      </c>
      <c r="D246" s="664" t="s">
        <v>2793</v>
      </c>
      <c r="E246" s="663" t="s">
        <v>5953</v>
      </c>
      <c r="F246" s="664" t="s">
        <v>5954</v>
      </c>
      <c r="G246" s="663" t="s">
        <v>5263</v>
      </c>
      <c r="H246" s="663" t="s">
        <v>5264</v>
      </c>
      <c r="I246" s="665">
        <v>168.19</v>
      </c>
      <c r="J246" s="665">
        <v>10</v>
      </c>
      <c r="K246" s="666">
        <v>1681.9</v>
      </c>
    </row>
    <row r="247" spans="1:11" ht="14.4" customHeight="1" x14ac:dyDescent="0.3">
      <c r="A247" s="661" t="s">
        <v>543</v>
      </c>
      <c r="B247" s="662" t="s">
        <v>2791</v>
      </c>
      <c r="C247" s="663" t="s">
        <v>553</v>
      </c>
      <c r="D247" s="664" t="s">
        <v>2793</v>
      </c>
      <c r="E247" s="663" t="s">
        <v>5953</v>
      </c>
      <c r="F247" s="664" t="s">
        <v>5954</v>
      </c>
      <c r="G247" s="663" t="s">
        <v>5265</v>
      </c>
      <c r="H247" s="663" t="s">
        <v>5266</v>
      </c>
      <c r="I247" s="665">
        <v>150</v>
      </c>
      <c r="J247" s="665">
        <v>10</v>
      </c>
      <c r="K247" s="666">
        <v>1500.04</v>
      </c>
    </row>
    <row r="248" spans="1:11" ht="14.4" customHeight="1" x14ac:dyDescent="0.3">
      <c r="A248" s="661" t="s">
        <v>543</v>
      </c>
      <c r="B248" s="662" t="s">
        <v>2791</v>
      </c>
      <c r="C248" s="663" t="s">
        <v>553</v>
      </c>
      <c r="D248" s="664" t="s">
        <v>2793</v>
      </c>
      <c r="E248" s="663" t="s">
        <v>5953</v>
      </c>
      <c r="F248" s="664" t="s">
        <v>5954</v>
      </c>
      <c r="G248" s="663" t="s">
        <v>5267</v>
      </c>
      <c r="H248" s="663" t="s">
        <v>5268</v>
      </c>
      <c r="I248" s="665">
        <v>21.9</v>
      </c>
      <c r="J248" s="665">
        <v>100</v>
      </c>
      <c r="K248" s="666">
        <v>2190.1999999999998</v>
      </c>
    </row>
    <row r="249" spans="1:11" ht="14.4" customHeight="1" x14ac:dyDescent="0.3">
      <c r="A249" s="661" t="s">
        <v>543</v>
      </c>
      <c r="B249" s="662" t="s">
        <v>2791</v>
      </c>
      <c r="C249" s="663" t="s">
        <v>553</v>
      </c>
      <c r="D249" s="664" t="s">
        <v>2793</v>
      </c>
      <c r="E249" s="663" t="s">
        <v>5953</v>
      </c>
      <c r="F249" s="664" t="s">
        <v>5954</v>
      </c>
      <c r="G249" s="663" t="s">
        <v>5269</v>
      </c>
      <c r="H249" s="663" t="s">
        <v>5270</v>
      </c>
      <c r="I249" s="665">
        <v>21.9</v>
      </c>
      <c r="J249" s="665">
        <v>200</v>
      </c>
      <c r="K249" s="666">
        <v>4380.2</v>
      </c>
    </row>
    <row r="250" spans="1:11" ht="14.4" customHeight="1" x14ac:dyDescent="0.3">
      <c r="A250" s="661" t="s">
        <v>543</v>
      </c>
      <c r="B250" s="662" t="s">
        <v>2791</v>
      </c>
      <c r="C250" s="663" t="s">
        <v>553</v>
      </c>
      <c r="D250" s="664" t="s">
        <v>2793</v>
      </c>
      <c r="E250" s="663" t="s">
        <v>5953</v>
      </c>
      <c r="F250" s="664" t="s">
        <v>5954</v>
      </c>
      <c r="G250" s="663" t="s">
        <v>5271</v>
      </c>
      <c r="H250" s="663" t="s">
        <v>5272</v>
      </c>
      <c r="I250" s="665">
        <v>527.96</v>
      </c>
      <c r="J250" s="665">
        <v>20</v>
      </c>
      <c r="K250" s="666">
        <v>10559.3</v>
      </c>
    </row>
    <row r="251" spans="1:11" ht="14.4" customHeight="1" x14ac:dyDescent="0.3">
      <c r="A251" s="661" t="s">
        <v>543</v>
      </c>
      <c r="B251" s="662" t="s">
        <v>2791</v>
      </c>
      <c r="C251" s="663" t="s">
        <v>553</v>
      </c>
      <c r="D251" s="664" t="s">
        <v>2793</v>
      </c>
      <c r="E251" s="663" t="s">
        <v>5953</v>
      </c>
      <c r="F251" s="664" t="s">
        <v>5954</v>
      </c>
      <c r="G251" s="663" t="s">
        <v>5273</v>
      </c>
      <c r="H251" s="663" t="s">
        <v>5274</v>
      </c>
      <c r="I251" s="665">
        <v>15.730000000000002</v>
      </c>
      <c r="J251" s="665">
        <v>1260</v>
      </c>
      <c r="K251" s="666">
        <v>19819.8</v>
      </c>
    </row>
    <row r="252" spans="1:11" ht="14.4" customHeight="1" x14ac:dyDescent="0.3">
      <c r="A252" s="661" t="s">
        <v>543</v>
      </c>
      <c r="B252" s="662" t="s">
        <v>2791</v>
      </c>
      <c r="C252" s="663" t="s">
        <v>553</v>
      </c>
      <c r="D252" s="664" t="s">
        <v>2793</v>
      </c>
      <c r="E252" s="663" t="s">
        <v>5953</v>
      </c>
      <c r="F252" s="664" t="s">
        <v>5954</v>
      </c>
      <c r="G252" s="663" t="s">
        <v>5275</v>
      </c>
      <c r="H252" s="663" t="s">
        <v>5276</v>
      </c>
      <c r="I252" s="665">
        <v>133.1</v>
      </c>
      <c r="J252" s="665">
        <v>10</v>
      </c>
      <c r="K252" s="666">
        <v>1331</v>
      </c>
    </row>
    <row r="253" spans="1:11" ht="14.4" customHeight="1" x14ac:dyDescent="0.3">
      <c r="A253" s="661" t="s">
        <v>543</v>
      </c>
      <c r="B253" s="662" t="s">
        <v>2791</v>
      </c>
      <c r="C253" s="663" t="s">
        <v>553</v>
      </c>
      <c r="D253" s="664" t="s">
        <v>2793</v>
      </c>
      <c r="E253" s="663" t="s">
        <v>5953</v>
      </c>
      <c r="F253" s="664" t="s">
        <v>5954</v>
      </c>
      <c r="G253" s="663" t="s">
        <v>5277</v>
      </c>
      <c r="H253" s="663" t="s">
        <v>5278</v>
      </c>
      <c r="I253" s="665">
        <v>247.2</v>
      </c>
      <c r="J253" s="665">
        <v>10</v>
      </c>
      <c r="K253" s="666">
        <v>2472.0100000000002</v>
      </c>
    </row>
    <row r="254" spans="1:11" ht="14.4" customHeight="1" x14ac:dyDescent="0.3">
      <c r="A254" s="661" t="s">
        <v>543</v>
      </c>
      <c r="B254" s="662" t="s">
        <v>2791</v>
      </c>
      <c r="C254" s="663" t="s">
        <v>553</v>
      </c>
      <c r="D254" s="664" t="s">
        <v>2793</v>
      </c>
      <c r="E254" s="663" t="s">
        <v>5953</v>
      </c>
      <c r="F254" s="664" t="s">
        <v>5954</v>
      </c>
      <c r="G254" s="663" t="s">
        <v>5279</v>
      </c>
      <c r="H254" s="663" t="s">
        <v>5280</v>
      </c>
      <c r="I254" s="665">
        <v>82.16</v>
      </c>
      <c r="J254" s="665">
        <v>16</v>
      </c>
      <c r="K254" s="666">
        <v>1314.54</v>
      </c>
    </row>
    <row r="255" spans="1:11" ht="14.4" customHeight="1" x14ac:dyDescent="0.3">
      <c r="A255" s="661" t="s">
        <v>543</v>
      </c>
      <c r="B255" s="662" t="s">
        <v>2791</v>
      </c>
      <c r="C255" s="663" t="s">
        <v>553</v>
      </c>
      <c r="D255" s="664" t="s">
        <v>2793</v>
      </c>
      <c r="E255" s="663" t="s">
        <v>5953</v>
      </c>
      <c r="F255" s="664" t="s">
        <v>5954</v>
      </c>
      <c r="G255" s="663" t="s">
        <v>5281</v>
      </c>
      <c r="H255" s="663" t="s">
        <v>5282</v>
      </c>
      <c r="I255" s="665">
        <v>17.0625</v>
      </c>
      <c r="J255" s="665">
        <v>90</v>
      </c>
      <c r="K255" s="666">
        <v>1535.5600000000002</v>
      </c>
    </row>
    <row r="256" spans="1:11" ht="14.4" customHeight="1" x14ac:dyDescent="0.3">
      <c r="A256" s="661" t="s">
        <v>543</v>
      </c>
      <c r="B256" s="662" t="s">
        <v>2791</v>
      </c>
      <c r="C256" s="663" t="s">
        <v>553</v>
      </c>
      <c r="D256" s="664" t="s">
        <v>2793</v>
      </c>
      <c r="E256" s="663" t="s">
        <v>5953</v>
      </c>
      <c r="F256" s="664" t="s">
        <v>5954</v>
      </c>
      <c r="G256" s="663" t="s">
        <v>5283</v>
      </c>
      <c r="H256" s="663" t="s">
        <v>5284</v>
      </c>
      <c r="I256" s="665">
        <v>153.11000000000001</v>
      </c>
      <c r="J256" s="665">
        <v>20</v>
      </c>
      <c r="K256" s="666">
        <v>3062.2700000000004</v>
      </c>
    </row>
    <row r="257" spans="1:11" ht="14.4" customHeight="1" x14ac:dyDescent="0.3">
      <c r="A257" s="661" t="s">
        <v>543</v>
      </c>
      <c r="B257" s="662" t="s">
        <v>2791</v>
      </c>
      <c r="C257" s="663" t="s">
        <v>553</v>
      </c>
      <c r="D257" s="664" t="s">
        <v>2793</v>
      </c>
      <c r="E257" s="663" t="s">
        <v>5953</v>
      </c>
      <c r="F257" s="664" t="s">
        <v>5954</v>
      </c>
      <c r="G257" s="663" t="s">
        <v>5285</v>
      </c>
      <c r="H257" s="663" t="s">
        <v>5286</v>
      </c>
      <c r="I257" s="665">
        <v>17.91</v>
      </c>
      <c r="J257" s="665">
        <v>10</v>
      </c>
      <c r="K257" s="666">
        <v>179.1</v>
      </c>
    </row>
    <row r="258" spans="1:11" ht="14.4" customHeight="1" x14ac:dyDescent="0.3">
      <c r="A258" s="661" t="s">
        <v>543</v>
      </c>
      <c r="B258" s="662" t="s">
        <v>2791</v>
      </c>
      <c r="C258" s="663" t="s">
        <v>553</v>
      </c>
      <c r="D258" s="664" t="s">
        <v>2793</v>
      </c>
      <c r="E258" s="663" t="s">
        <v>5953</v>
      </c>
      <c r="F258" s="664" t="s">
        <v>5954</v>
      </c>
      <c r="G258" s="663" t="s">
        <v>5287</v>
      </c>
      <c r="H258" s="663" t="s">
        <v>5288</v>
      </c>
      <c r="I258" s="665">
        <v>8.4700000000000006</v>
      </c>
      <c r="J258" s="665">
        <v>4400</v>
      </c>
      <c r="K258" s="666">
        <v>37268</v>
      </c>
    </row>
    <row r="259" spans="1:11" ht="14.4" customHeight="1" x14ac:dyDescent="0.3">
      <c r="A259" s="661" t="s">
        <v>543</v>
      </c>
      <c r="B259" s="662" t="s">
        <v>2791</v>
      </c>
      <c r="C259" s="663" t="s">
        <v>553</v>
      </c>
      <c r="D259" s="664" t="s">
        <v>2793</v>
      </c>
      <c r="E259" s="663" t="s">
        <v>5953</v>
      </c>
      <c r="F259" s="664" t="s">
        <v>5954</v>
      </c>
      <c r="G259" s="663" t="s">
        <v>5287</v>
      </c>
      <c r="H259" s="663" t="s">
        <v>5289</v>
      </c>
      <c r="I259" s="665">
        <v>8.4700000000000006</v>
      </c>
      <c r="J259" s="665">
        <v>200</v>
      </c>
      <c r="K259" s="666">
        <v>1694</v>
      </c>
    </row>
    <row r="260" spans="1:11" ht="14.4" customHeight="1" x14ac:dyDescent="0.3">
      <c r="A260" s="661" t="s">
        <v>543</v>
      </c>
      <c r="B260" s="662" t="s">
        <v>2791</v>
      </c>
      <c r="C260" s="663" t="s">
        <v>553</v>
      </c>
      <c r="D260" s="664" t="s">
        <v>2793</v>
      </c>
      <c r="E260" s="663" t="s">
        <v>5953</v>
      </c>
      <c r="F260" s="664" t="s">
        <v>5954</v>
      </c>
      <c r="G260" s="663" t="s">
        <v>5290</v>
      </c>
      <c r="H260" s="663" t="s">
        <v>5291</v>
      </c>
      <c r="I260" s="665">
        <v>1805.32</v>
      </c>
      <c r="J260" s="665">
        <v>1</v>
      </c>
      <c r="K260" s="666">
        <v>1805.32</v>
      </c>
    </row>
    <row r="261" spans="1:11" ht="14.4" customHeight="1" x14ac:dyDescent="0.3">
      <c r="A261" s="661" t="s">
        <v>543</v>
      </c>
      <c r="B261" s="662" t="s">
        <v>2791</v>
      </c>
      <c r="C261" s="663" t="s">
        <v>553</v>
      </c>
      <c r="D261" s="664" t="s">
        <v>2793</v>
      </c>
      <c r="E261" s="663" t="s">
        <v>5953</v>
      </c>
      <c r="F261" s="664" t="s">
        <v>5954</v>
      </c>
      <c r="G261" s="663" t="s">
        <v>5292</v>
      </c>
      <c r="H261" s="663" t="s">
        <v>5293</v>
      </c>
      <c r="I261" s="665">
        <v>798.6</v>
      </c>
      <c r="J261" s="665">
        <v>80</v>
      </c>
      <c r="K261" s="666">
        <v>63888</v>
      </c>
    </row>
    <row r="262" spans="1:11" ht="14.4" customHeight="1" x14ac:dyDescent="0.3">
      <c r="A262" s="661" t="s">
        <v>543</v>
      </c>
      <c r="B262" s="662" t="s">
        <v>2791</v>
      </c>
      <c r="C262" s="663" t="s">
        <v>553</v>
      </c>
      <c r="D262" s="664" t="s">
        <v>2793</v>
      </c>
      <c r="E262" s="663" t="s">
        <v>5953</v>
      </c>
      <c r="F262" s="664" t="s">
        <v>5954</v>
      </c>
      <c r="G262" s="663" t="s">
        <v>5294</v>
      </c>
      <c r="H262" s="663" t="s">
        <v>5295</v>
      </c>
      <c r="I262" s="665">
        <v>350.9</v>
      </c>
      <c r="J262" s="665">
        <v>3</v>
      </c>
      <c r="K262" s="666">
        <v>1052.7</v>
      </c>
    </row>
    <row r="263" spans="1:11" ht="14.4" customHeight="1" x14ac:dyDescent="0.3">
      <c r="A263" s="661" t="s">
        <v>543</v>
      </c>
      <c r="B263" s="662" t="s">
        <v>2791</v>
      </c>
      <c r="C263" s="663" t="s">
        <v>553</v>
      </c>
      <c r="D263" s="664" t="s">
        <v>2793</v>
      </c>
      <c r="E263" s="663" t="s">
        <v>5953</v>
      </c>
      <c r="F263" s="664" t="s">
        <v>5954</v>
      </c>
      <c r="G263" s="663" t="s">
        <v>5296</v>
      </c>
      <c r="H263" s="663" t="s">
        <v>5297</v>
      </c>
      <c r="I263" s="665">
        <v>5060</v>
      </c>
      <c r="J263" s="665">
        <v>16</v>
      </c>
      <c r="K263" s="666">
        <v>80960</v>
      </c>
    </row>
    <row r="264" spans="1:11" ht="14.4" customHeight="1" x14ac:dyDescent="0.3">
      <c r="A264" s="661" t="s">
        <v>543</v>
      </c>
      <c r="B264" s="662" t="s">
        <v>2791</v>
      </c>
      <c r="C264" s="663" t="s">
        <v>553</v>
      </c>
      <c r="D264" s="664" t="s">
        <v>2793</v>
      </c>
      <c r="E264" s="663" t="s">
        <v>5953</v>
      </c>
      <c r="F264" s="664" t="s">
        <v>5954</v>
      </c>
      <c r="G264" s="663" t="s">
        <v>5298</v>
      </c>
      <c r="H264" s="663" t="s">
        <v>5299</v>
      </c>
      <c r="I264" s="665">
        <v>343.54</v>
      </c>
      <c r="J264" s="665">
        <v>7</v>
      </c>
      <c r="K264" s="666">
        <v>2404.7800000000002</v>
      </c>
    </row>
    <row r="265" spans="1:11" ht="14.4" customHeight="1" x14ac:dyDescent="0.3">
      <c r="A265" s="661" t="s">
        <v>543</v>
      </c>
      <c r="B265" s="662" t="s">
        <v>2791</v>
      </c>
      <c r="C265" s="663" t="s">
        <v>553</v>
      </c>
      <c r="D265" s="664" t="s">
        <v>2793</v>
      </c>
      <c r="E265" s="663" t="s">
        <v>5953</v>
      </c>
      <c r="F265" s="664" t="s">
        <v>5954</v>
      </c>
      <c r="G265" s="663" t="s">
        <v>5300</v>
      </c>
      <c r="H265" s="663" t="s">
        <v>5301</v>
      </c>
      <c r="I265" s="665">
        <v>4123.2771428571423</v>
      </c>
      <c r="J265" s="665">
        <v>33</v>
      </c>
      <c r="K265" s="666">
        <v>136068.13</v>
      </c>
    </row>
    <row r="266" spans="1:11" ht="14.4" customHeight="1" x14ac:dyDescent="0.3">
      <c r="A266" s="661" t="s">
        <v>543</v>
      </c>
      <c r="B266" s="662" t="s">
        <v>2791</v>
      </c>
      <c r="C266" s="663" t="s">
        <v>553</v>
      </c>
      <c r="D266" s="664" t="s">
        <v>2793</v>
      </c>
      <c r="E266" s="663" t="s">
        <v>5953</v>
      </c>
      <c r="F266" s="664" t="s">
        <v>5954</v>
      </c>
      <c r="G266" s="663" t="s">
        <v>5302</v>
      </c>
      <c r="H266" s="663" t="s">
        <v>5303</v>
      </c>
      <c r="I266" s="665">
        <v>204.49</v>
      </c>
      <c r="J266" s="665">
        <v>30</v>
      </c>
      <c r="K266" s="666">
        <v>6134.7</v>
      </c>
    </row>
    <row r="267" spans="1:11" ht="14.4" customHeight="1" x14ac:dyDescent="0.3">
      <c r="A267" s="661" t="s">
        <v>543</v>
      </c>
      <c r="B267" s="662" t="s">
        <v>2791</v>
      </c>
      <c r="C267" s="663" t="s">
        <v>553</v>
      </c>
      <c r="D267" s="664" t="s">
        <v>2793</v>
      </c>
      <c r="E267" s="663" t="s">
        <v>5953</v>
      </c>
      <c r="F267" s="664" t="s">
        <v>5954</v>
      </c>
      <c r="G267" s="663" t="s">
        <v>5304</v>
      </c>
      <c r="H267" s="663" t="s">
        <v>5305</v>
      </c>
      <c r="I267" s="665">
        <v>5.84</v>
      </c>
      <c r="J267" s="665">
        <v>100</v>
      </c>
      <c r="K267" s="666">
        <v>583.91000000000008</v>
      </c>
    </row>
    <row r="268" spans="1:11" ht="14.4" customHeight="1" x14ac:dyDescent="0.3">
      <c r="A268" s="661" t="s">
        <v>543</v>
      </c>
      <c r="B268" s="662" t="s">
        <v>2791</v>
      </c>
      <c r="C268" s="663" t="s">
        <v>553</v>
      </c>
      <c r="D268" s="664" t="s">
        <v>2793</v>
      </c>
      <c r="E268" s="663" t="s">
        <v>5953</v>
      </c>
      <c r="F268" s="664" t="s">
        <v>5954</v>
      </c>
      <c r="G268" s="663" t="s">
        <v>5306</v>
      </c>
      <c r="H268" s="663" t="s">
        <v>5307</v>
      </c>
      <c r="I268" s="665">
        <v>111.19</v>
      </c>
      <c r="J268" s="665">
        <v>9</v>
      </c>
      <c r="K268" s="666">
        <v>1000.77</v>
      </c>
    </row>
    <row r="269" spans="1:11" ht="14.4" customHeight="1" x14ac:dyDescent="0.3">
      <c r="A269" s="661" t="s">
        <v>543</v>
      </c>
      <c r="B269" s="662" t="s">
        <v>2791</v>
      </c>
      <c r="C269" s="663" t="s">
        <v>553</v>
      </c>
      <c r="D269" s="664" t="s">
        <v>2793</v>
      </c>
      <c r="E269" s="663" t="s">
        <v>5953</v>
      </c>
      <c r="F269" s="664" t="s">
        <v>5954</v>
      </c>
      <c r="G269" s="663" t="s">
        <v>5308</v>
      </c>
      <c r="H269" s="663" t="s">
        <v>5309</v>
      </c>
      <c r="I269" s="665">
        <v>18.39</v>
      </c>
      <c r="J269" s="665">
        <v>12</v>
      </c>
      <c r="K269" s="666">
        <v>220.7</v>
      </c>
    </row>
    <row r="270" spans="1:11" ht="14.4" customHeight="1" x14ac:dyDescent="0.3">
      <c r="A270" s="661" t="s">
        <v>543</v>
      </c>
      <c r="B270" s="662" t="s">
        <v>2791</v>
      </c>
      <c r="C270" s="663" t="s">
        <v>553</v>
      </c>
      <c r="D270" s="664" t="s">
        <v>2793</v>
      </c>
      <c r="E270" s="663" t="s">
        <v>5953</v>
      </c>
      <c r="F270" s="664" t="s">
        <v>5954</v>
      </c>
      <c r="G270" s="663" t="s">
        <v>5310</v>
      </c>
      <c r="H270" s="663" t="s">
        <v>5311</v>
      </c>
      <c r="I270" s="665">
        <v>3500</v>
      </c>
      <c r="J270" s="665">
        <v>1</v>
      </c>
      <c r="K270" s="666">
        <v>3500</v>
      </c>
    </row>
    <row r="271" spans="1:11" ht="14.4" customHeight="1" x14ac:dyDescent="0.3">
      <c r="A271" s="661" t="s">
        <v>543</v>
      </c>
      <c r="B271" s="662" t="s">
        <v>2791</v>
      </c>
      <c r="C271" s="663" t="s">
        <v>553</v>
      </c>
      <c r="D271" s="664" t="s">
        <v>2793</v>
      </c>
      <c r="E271" s="663" t="s">
        <v>5953</v>
      </c>
      <c r="F271" s="664" t="s">
        <v>5954</v>
      </c>
      <c r="G271" s="663" t="s">
        <v>5312</v>
      </c>
      <c r="H271" s="663" t="s">
        <v>5313</v>
      </c>
      <c r="I271" s="665">
        <v>527.96</v>
      </c>
      <c r="J271" s="665">
        <v>20</v>
      </c>
      <c r="K271" s="666">
        <v>10559.3</v>
      </c>
    </row>
    <row r="272" spans="1:11" ht="14.4" customHeight="1" x14ac:dyDescent="0.3">
      <c r="A272" s="661" t="s">
        <v>543</v>
      </c>
      <c r="B272" s="662" t="s">
        <v>2791</v>
      </c>
      <c r="C272" s="663" t="s">
        <v>553</v>
      </c>
      <c r="D272" s="664" t="s">
        <v>2793</v>
      </c>
      <c r="E272" s="663" t="s">
        <v>5953</v>
      </c>
      <c r="F272" s="664" t="s">
        <v>5954</v>
      </c>
      <c r="G272" s="663" t="s">
        <v>5314</v>
      </c>
      <c r="H272" s="663" t="s">
        <v>5315</v>
      </c>
      <c r="I272" s="665">
        <v>350.9</v>
      </c>
      <c r="J272" s="665">
        <v>1</v>
      </c>
      <c r="K272" s="666">
        <v>350.9</v>
      </c>
    </row>
    <row r="273" spans="1:11" ht="14.4" customHeight="1" x14ac:dyDescent="0.3">
      <c r="A273" s="661" t="s">
        <v>543</v>
      </c>
      <c r="B273" s="662" t="s">
        <v>2791</v>
      </c>
      <c r="C273" s="663" t="s">
        <v>553</v>
      </c>
      <c r="D273" s="664" t="s">
        <v>2793</v>
      </c>
      <c r="E273" s="663" t="s">
        <v>5953</v>
      </c>
      <c r="F273" s="664" t="s">
        <v>5954</v>
      </c>
      <c r="G273" s="663" t="s">
        <v>5316</v>
      </c>
      <c r="H273" s="663" t="s">
        <v>5317</v>
      </c>
      <c r="I273" s="665">
        <v>150</v>
      </c>
      <c r="J273" s="665">
        <v>20</v>
      </c>
      <c r="K273" s="666">
        <v>3000.0699999999997</v>
      </c>
    </row>
    <row r="274" spans="1:11" ht="14.4" customHeight="1" x14ac:dyDescent="0.3">
      <c r="A274" s="661" t="s">
        <v>543</v>
      </c>
      <c r="B274" s="662" t="s">
        <v>2791</v>
      </c>
      <c r="C274" s="663" t="s">
        <v>553</v>
      </c>
      <c r="D274" s="664" t="s">
        <v>2793</v>
      </c>
      <c r="E274" s="663" t="s">
        <v>5953</v>
      </c>
      <c r="F274" s="664" t="s">
        <v>5954</v>
      </c>
      <c r="G274" s="663" t="s">
        <v>5318</v>
      </c>
      <c r="H274" s="663" t="s">
        <v>5319</v>
      </c>
      <c r="I274" s="665">
        <v>408.68</v>
      </c>
      <c r="J274" s="665">
        <v>50</v>
      </c>
      <c r="K274" s="666">
        <v>20433.88</v>
      </c>
    </row>
    <row r="275" spans="1:11" ht="14.4" customHeight="1" x14ac:dyDescent="0.3">
      <c r="A275" s="661" t="s">
        <v>543</v>
      </c>
      <c r="B275" s="662" t="s">
        <v>2791</v>
      </c>
      <c r="C275" s="663" t="s">
        <v>553</v>
      </c>
      <c r="D275" s="664" t="s">
        <v>2793</v>
      </c>
      <c r="E275" s="663" t="s">
        <v>5953</v>
      </c>
      <c r="F275" s="664" t="s">
        <v>5954</v>
      </c>
      <c r="G275" s="663" t="s">
        <v>5320</v>
      </c>
      <c r="H275" s="663" t="s">
        <v>5321</v>
      </c>
      <c r="I275" s="665">
        <v>600</v>
      </c>
      <c r="J275" s="665">
        <v>49</v>
      </c>
      <c r="K275" s="666">
        <v>29400.11</v>
      </c>
    </row>
    <row r="276" spans="1:11" ht="14.4" customHeight="1" x14ac:dyDescent="0.3">
      <c r="A276" s="661" t="s">
        <v>543</v>
      </c>
      <c r="B276" s="662" t="s">
        <v>2791</v>
      </c>
      <c r="C276" s="663" t="s">
        <v>553</v>
      </c>
      <c r="D276" s="664" t="s">
        <v>2793</v>
      </c>
      <c r="E276" s="663" t="s">
        <v>5953</v>
      </c>
      <c r="F276" s="664" t="s">
        <v>5954</v>
      </c>
      <c r="G276" s="663" t="s">
        <v>5322</v>
      </c>
      <c r="H276" s="663" t="s">
        <v>5323</v>
      </c>
      <c r="I276" s="665">
        <v>12.1</v>
      </c>
      <c r="J276" s="665">
        <v>50</v>
      </c>
      <c r="K276" s="666">
        <v>605</v>
      </c>
    </row>
    <row r="277" spans="1:11" ht="14.4" customHeight="1" x14ac:dyDescent="0.3">
      <c r="A277" s="661" t="s">
        <v>543</v>
      </c>
      <c r="B277" s="662" t="s">
        <v>2791</v>
      </c>
      <c r="C277" s="663" t="s">
        <v>553</v>
      </c>
      <c r="D277" s="664" t="s">
        <v>2793</v>
      </c>
      <c r="E277" s="663" t="s">
        <v>5953</v>
      </c>
      <c r="F277" s="664" t="s">
        <v>5954</v>
      </c>
      <c r="G277" s="663" t="s">
        <v>5324</v>
      </c>
      <c r="H277" s="663" t="s">
        <v>5325</v>
      </c>
      <c r="I277" s="665">
        <v>171.82</v>
      </c>
      <c r="J277" s="665">
        <v>20</v>
      </c>
      <c r="K277" s="666">
        <v>3436.4</v>
      </c>
    </row>
    <row r="278" spans="1:11" ht="14.4" customHeight="1" x14ac:dyDescent="0.3">
      <c r="A278" s="661" t="s">
        <v>543</v>
      </c>
      <c r="B278" s="662" t="s">
        <v>2791</v>
      </c>
      <c r="C278" s="663" t="s">
        <v>553</v>
      </c>
      <c r="D278" s="664" t="s">
        <v>2793</v>
      </c>
      <c r="E278" s="663" t="s">
        <v>5953</v>
      </c>
      <c r="F278" s="664" t="s">
        <v>5954</v>
      </c>
      <c r="G278" s="663" t="s">
        <v>5326</v>
      </c>
      <c r="H278" s="663" t="s">
        <v>5327</v>
      </c>
      <c r="I278" s="665">
        <v>1317.5749999999998</v>
      </c>
      <c r="J278" s="665">
        <v>5</v>
      </c>
      <c r="K278" s="666">
        <v>6540.24</v>
      </c>
    </row>
    <row r="279" spans="1:11" ht="14.4" customHeight="1" x14ac:dyDescent="0.3">
      <c r="A279" s="661" t="s">
        <v>543</v>
      </c>
      <c r="B279" s="662" t="s">
        <v>2791</v>
      </c>
      <c r="C279" s="663" t="s">
        <v>553</v>
      </c>
      <c r="D279" s="664" t="s">
        <v>2793</v>
      </c>
      <c r="E279" s="663" t="s">
        <v>5953</v>
      </c>
      <c r="F279" s="664" t="s">
        <v>5954</v>
      </c>
      <c r="G279" s="663" t="s">
        <v>4867</v>
      </c>
      <c r="H279" s="663" t="s">
        <v>4868</v>
      </c>
      <c r="I279" s="665">
        <v>3.4176923076923083</v>
      </c>
      <c r="J279" s="665">
        <v>5320</v>
      </c>
      <c r="K279" s="666">
        <v>18178.400000000001</v>
      </c>
    </row>
    <row r="280" spans="1:11" ht="14.4" customHeight="1" x14ac:dyDescent="0.3">
      <c r="A280" s="661" t="s">
        <v>543</v>
      </c>
      <c r="B280" s="662" t="s">
        <v>2791</v>
      </c>
      <c r="C280" s="663" t="s">
        <v>553</v>
      </c>
      <c r="D280" s="664" t="s">
        <v>2793</v>
      </c>
      <c r="E280" s="663" t="s">
        <v>5953</v>
      </c>
      <c r="F280" s="664" t="s">
        <v>5954</v>
      </c>
      <c r="G280" s="663" t="s">
        <v>5328</v>
      </c>
      <c r="H280" s="663" t="s">
        <v>5329</v>
      </c>
      <c r="I280" s="665">
        <v>6.081666666666667</v>
      </c>
      <c r="J280" s="665">
        <v>2100</v>
      </c>
      <c r="K280" s="666">
        <v>12777</v>
      </c>
    </row>
    <row r="281" spans="1:11" ht="14.4" customHeight="1" x14ac:dyDescent="0.3">
      <c r="A281" s="661" t="s">
        <v>543</v>
      </c>
      <c r="B281" s="662" t="s">
        <v>2791</v>
      </c>
      <c r="C281" s="663" t="s">
        <v>553</v>
      </c>
      <c r="D281" s="664" t="s">
        <v>2793</v>
      </c>
      <c r="E281" s="663" t="s">
        <v>5953</v>
      </c>
      <c r="F281" s="664" t="s">
        <v>5954</v>
      </c>
      <c r="G281" s="663" t="s">
        <v>5330</v>
      </c>
      <c r="H281" s="663" t="s">
        <v>5331</v>
      </c>
      <c r="I281" s="665">
        <v>568.70000000000005</v>
      </c>
      <c r="J281" s="665">
        <v>40</v>
      </c>
      <c r="K281" s="666">
        <v>22748</v>
      </c>
    </row>
    <row r="282" spans="1:11" ht="14.4" customHeight="1" x14ac:dyDescent="0.3">
      <c r="A282" s="661" t="s">
        <v>543</v>
      </c>
      <c r="B282" s="662" t="s">
        <v>2791</v>
      </c>
      <c r="C282" s="663" t="s">
        <v>553</v>
      </c>
      <c r="D282" s="664" t="s">
        <v>2793</v>
      </c>
      <c r="E282" s="663" t="s">
        <v>5953</v>
      </c>
      <c r="F282" s="664" t="s">
        <v>5954</v>
      </c>
      <c r="G282" s="663" t="s">
        <v>5332</v>
      </c>
      <c r="H282" s="663" t="s">
        <v>5333</v>
      </c>
      <c r="I282" s="665">
        <v>9.4374999999999982</v>
      </c>
      <c r="J282" s="665">
        <v>7100</v>
      </c>
      <c r="K282" s="666">
        <v>67007</v>
      </c>
    </row>
    <row r="283" spans="1:11" ht="14.4" customHeight="1" x14ac:dyDescent="0.3">
      <c r="A283" s="661" t="s">
        <v>543</v>
      </c>
      <c r="B283" s="662" t="s">
        <v>2791</v>
      </c>
      <c r="C283" s="663" t="s">
        <v>553</v>
      </c>
      <c r="D283" s="664" t="s">
        <v>2793</v>
      </c>
      <c r="E283" s="663" t="s">
        <v>5953</v>
      </c>
      <c r="F283" s="664" t="s">
        <v>5954</v>
      </c>
      <c r="G283" s="663" t="s">
        <v>5334</v>
      </c>
      <c r="H283" s="663" t="s">
        <v>5335</v>
      </c>
      <c r="I283" s="665">
        <v>22.99</v>
      </c>
      <c r="J283" s="665">
        <v>30</v>
      </c>
      <c r="K283" s="666">
        <v>689.7</v>
      </c>
    </row>
    <row r="284" spans="1:11" ht="14.4" customHeight="1" x14ac:dyDescent="0.3">
      <c r="A284" s="661" t="s">
        <v>543</v>
      </c>
      <c r="B284" s="662" t="s">
        <v>2791</v>
      </c>
      <c r="C284" s="663" t="s">
        <v>553</v>
      </c>
      <c r="D284" s="664" t="s">
        <v>2793</v>
      </c>
      <c r="E284" s="663" t="s">
        <v>5953</v>
      </c>
      <c r="F284" s="664" t="s">
        <v>5954</v>
      </c>
      <c r="G284" s="663" t="s">
        <v>5336</v>
      </c>
      <c r="H284" s="663" t="s">
        <v>5337</v>
      </c>
      <c r="I284" s="665">
        <v>22.99</v>
      </c>
      <c r="J284" s="665">
        <v>30</v>
      </c>
      <c r="K284" s="666">
        <v>689.7</v>
      </c>
    </row>
    <row r="285" spans="1:11" ht="14.4" customHeight="1" x14ac:dyDescent="0.3">
      <c r="A285" s="661" t="s">
        <v>543</v>
      </c>
      <c r="B285" s="662" t="s">
        <v>2791</v>
      </c>
      <c r="C285" s="663" t="s">
        <v>553</v>
      </c>
      <c r="D285" s="664" t="s">
        <v>2793</v>
      </c>
      <c r="E285" s="663" t="s">
        <v>5953</v>
      </c>
      <c r="F285" s="664" t="s">
        <v>5954</v>
      </c>
      <c r="G285" s="663" t="s">
        <v>5338</v>
      </c>
      <c r="H285" s="663" t="s">
        <v>5339</v>
      </c>
      <c r="I285" s="665">
        <v>22.99</v>
      </c>
      <c r="J285" s="665">
        <v>20</v>
      </c>
      <c r="K285" s="666">
        <v>459.8</v>
      </c>
    </row>
    <row r="286" spans="1:11" ht="14.4" customHeight="1" x14ac:dyDescent="0.3">
      <c r="A286" s="661" t="s">
        <v>543</v>
      </c>
      <c r="B286" s="662" t="s">
        <v>2791</v>
      </c>
      <c r="C286" s="663" t="s">
        <v>553</v>
      </c>
      <c r="D286" s="664" t="s">
        <v>2793</v>
      </c>
      <c r="E286" s="663" t="s">
        <v>5953</v>
      </c>
      <c r="F286" s="664" t="s">
        <v>5954</v>
      </c>
      <c r="G286" s="663" t="s">
        <v>5340</v>
      </c>
      <c r="H286" s="663" t="s">
        <v>5341</v>
      </c>
      <c r="I286" s="665">
        <v>22.99</v>
      </c>
      <c r="J286" s="665">
        <v>10</v>
      </c>
      <c r="K286" s="666">
        <v>229.9</v>
      </c>
    </row>
    <row r="287" spans="1:11" ht="14.4" customHeight="1" x14ac:dyDescent="0.3">
      <c r="A287" s="661" t="s">
        <v>543</v>
      </c>
      <c r="B287" s="662" t="s">
        <v>2791</v>
      </c>
      <c r="C287" s="663" t="s">
        <v>553</v>
      </c>
      <c r="D287" s="664" t="s">
        <v>2793</v>
      </c>
      <c r="E287" s="663" t="s">
        <v>5953</v>
      </c>
      <c r="F287" s="664" t="s">
        <v>5954</v>
      </c>
      <c r="G287" s="663" t="s">
        <v>5342</v>
      </c>
      <c r="H287" s="663" t="s">
        <v>5343</v>
      </c>
      <c r="I287" s="665">
        <v>171.82</v>
      </c>
      <c r="J287" s="665">
        <v>20</v>
      </c>
      <c r="K287" s="666">
        <v>3436.4</v>
      </c>
    </row>
    <row r="288" spans="1:11" ht="14.4" customHeight="1" x14ac:dyDescent="0.3">
      <c r="A288" s="661" t="s">
        <v>543</v>
      </c>
      <c r="B288" s="662" t="s">
        <v>2791</v>
      </c>
      <c r="C288" s="663" t="s">
        <v>553</v>
      </c>
      <c r="D288" s="664" t="s">
        <v>2793</v>
      </c>
      <c r="E288" s="663" t="s">
        <v>5953</v>
      </c>
      <c r="F288" s="664" t="s">
        <v>5954</v>
      </c>
      <c r="G288" s="663" t="s">
        <v>5344</v>
      </c>
      <c r="H288" s="663" t="s">
        <v>5345</v>
      </c>
      <c r="I288" s="665">
        <v>169.4</v>
      </c>
      <c r="J288" s="665">
        <v>20</v>
      </c>
      <c r="K288" s="666">
        <v>3388</v>
      </c>
    </row>
    <row r="289" spans="1:11" ht="14.4" customHeight="1" x14ac:dyDescent="0.3">
      <c r="A289" s="661" t="s">
        <v>543</v>
      </c>
      <c r="B289" s="662" t="s">
        <v>2791</v>
      </c>
      <c r="C289" s="663" t="s">
        <v>553</v>
      </c>
      <c r="D289" s="664" t="s">
        <v>2793</v>
      </c>
      <c r="E289" s="663" t="s">
        <v>5953</v>
      </c>
      <c r="F289" s="664" t="s">
        <v>5954</v>
      </c>
      <c r="G289" s="663" t="s">
        <v>5346</v>
      </c>
      <c r="H289" s="663" t="s">
        <v>5347</v>
      </c>
      <c r="I289" s="665">
        <v>64.134999999999991</v>
      </c>
      <c r="J289" s="665">
        <v>9</v>
      </c>
      <c r="K289" s="666">
        <v>577.23</v>
      </c>
    </row>
    <row r="290" spans="1:11" ht="14.4" customHeight="1" x14ac:dyDescent="0.3">
      <c r="A290" s="661" t="s">
        <v>543</v>
      </c>
      <c r="B290" s="662" t="s">
        <v>2791</v>
      </c>
      <c r="C290" s="663" t="s">
        <v>553</v>
      </c>
      <c r="D290" s="664" t="s">
        <v>2793</v>
      </c>
      <c r="E290" s="663" t="s">
        <v>5953</v>
      </c>
      <c r="F290" s="664" t="s">
        <v>5954</v>
      </c>
      <c r="G290" s="663" t="s">
        <v>5348</v>
      </c>
      <c r="H290" s="663" t="s">
        <v>5349</v>
      </c>
      <c r="I290" s="665">
        <v>5865</v>
      </c>
      <c r="J290" s="665">
        <v>1</v>
      </c>
      <c r="K290" s="666">
        <v>5865</v>
      </c>
    </row>
    <row r="291" spans="1:11" ht="14.4" customHeight="1" x14ac:dyDescent="0.3">
      <c r="A291" s="661" t="s">
        <v>543</v>
      </c>
      <c r="B291" s="662" t="s">
        <v>2791</v>
      </c>
      <c r="C291" s="663" t="s">
        <v>553</v>
      </c>
      <c r="D291" s="664" t="s">
        <v>2793</v>
      </c>
      <c r="E291" s="663" t="s">
        <v>5953</v>
      </c>
      <c r="F291" s="664" t="s">
        <v>5954</v>
      </c>
      <c r="G291" s="663" t="s">
        <v>5350</v>
      </c>
      <c r="H291" s="663" t="s">
        <v>5351</v>
      </c>
      <c r="I291" s="665">
        <v>18.07</v>
      </c>
      <c r="J291" s="665">
        <v>30</v>
      </c>
      <c r="K291" s="666">
        <v>542.08000000000004</v>
      </c>
    </row>
    <row r="292" spans="1:11" ht="14.4" customHeight="1" x14ac:dyDescent="0.3">
      <c r="A292" s="661" t="s">
        <v>543</v>
      </c>
      <c r="B292" s="662" t="s">
        <v>2791</v>
      </c>
      <c r="C292" s="663" t="s">
        <v>553</v>
      </c>
      <c r="D292" s="664" t="s">
        <v>2793</v>
      </c>
      <c r="E292" s="663" t="s">
        <v>5953</v>
      </c>
      <c r="F292" s="664" t="s">
        <v>5954</v>
      </c>
      <c r="G292" s="663" t="s">
        <v>5352</v>
      </c>
      <c r="H292" s="663" t="s">
        <v>5353</v>
      </c>
      <c r="I292" s="665">
        <v>8.8338461538461548</v>
      </c>
      <c r="J292" s="665">
        <v>11600</v>
      </c>
      <c r="K292" s="666">
        <v>102471.9</v>
      </c>
    </row>
    <row r="293" spans="1:11" ht="14.4" customHeight="1" x14ac:dyDescent="0.3">
      <c r="A293" s="661" t="s">
        <v>543</v>
      </c>
      <c r="B293" s="662" t="s">
        <v>2791</v>
      </c>
      <c r="C293" s="663" t="s">
        <v>553</v>
      </c>
      <c r="D293" s="664" t="s">
        <v>2793</v>
      </c>
      <c r="E293" s="663" t="s">
        <v>5953</v>
      </c>
      <c r="F293" s="664" t="s">
        <v>5954</v>
      </c>
      <c r="G293" s="663" t="s">
        <v>5354</v>
      </c>
      <c r="H293" s="663" t="s">
        <v>5355</v>
      </c>
      <c r="I293" s="665">
        <v>75.459999999999994</v>
      </c>
      <c r="J293" s="665">
        <v>30</v>
      </c>
      <c r="K293" s="666">
        <v>2263.94</v>
      </c>
    </row>
    <row r="294" spans="1:11" ht="14.4" customHeight="1" x14ac:dyDescent="0.3">
      <c r="A294" s="661" t="s">
        <v>543</v>
      </c>
      <c r="B294" s="662" t="s">
        <v>2791</v>
      </c>
      <c r="C294" s="663" t="s">
        <v>553</v>
      </c>
      <c r="D294" s="664" t="s">
        <v>2793</v>
      </c>
      <c r="E294" s="663" t="s">
        <v>5953</v>
      </c>
      <c r="F294" s="664" t="s">
        <v>5954</v>
      </c>
      <c r="G294" s="663" t="s">
        <v>5356</v>
      </c>
      <c r="H294" s="663" t="s">
        <v>5357</v>
      </c>
      <c r="I294" s="665">
        <v>484.04</v>
      </c>
      <c r="J294" s="665">
        <v>10</v>
      </c>
      <c r="K294" s="666">
        <v>4840.3500000000004</v>
      </c>
    </row>
    <row r="295" spans="1:11" ht="14.4" customHeight="1" x14ac:dyDescent="0.3">
      <c r="A295" s="661" t="s">
        <v>543</v>
      </c>
      <c r="B295" s="662" t="s">
        <v>2791</v>
      </c>
      <c r="C295" s="663" t="s">
        <v>553</v>
      </c>
      <c r="D295" s="664" t="s">
        <v>2793</v>
      </c>
      <c r="E295" s="663" t="s">
        <v>5953</v>
      </c>
      <c r="F295" s="664" t="s">
        <v>5954</v>
      </c>
      <c r="G295" s="663" t="s">
        <v>5358</v>
      </c>
      <c r="H295" s="663" t="s">
        <v>5359</v>
      </c>
      <c r="I295" s="665">
        <v>5060</v>
      </c>
      <c r="J295" s="665">
        <v>4</v>
      </c>
      <c r="K295" s="666">
        <v>20240</v>
      </c>
    </row>
    <row r="296" spans="1:11" ht="14.4" customHeight="1" x14ac:dyDescent="0.3">
      <c r="A296" s="661" t="s">
        <v>543</v>
      </c>
      <c r="B296" s="662" t="s">
        <v>2791</v>
      </c>
      <c r="C296" s="663" t="s">
        <v>553</v>
      </c>
      <c r="D296" s="664" t="s">
        <v>2793</v>
      </c>
      <c r="E296" s="663" t="s">
        <v>5953</v>
      </c>
      <c r="F296" s="664" t="s">
        <v>5954</v>
      </c>
      <c r="G296" s="663" t="s">
        <v>5360</v>
      </c>
      <c r="H296" s="663" t="s">
        <v>5361</v>
      </c>
      <c r="I296" s="665">
        <v>123.66</v>
      </c>
      <c r="J296" s="665">
        <v>30</v>
      </c>
      <c r="K296" s="666">
        <v>3709.87</v>
      </c>
    </row>
    <row r="297" spans="1:11" ht="14.4" customHeight="1" x14ac:dyDescent="0.3">
      <c r="A297" s="661" t="s">
        <v>543</v>
      </c>
      <c r="B297" s="662" t="s">
        <v>2791</v>
      </c>
      <c r="C297" s="663" t="s">
        <v>553</v>
      </c>
      <c r="D297" s="664" t="s">
        <v>2793</v>
      </c>
      <c r="E297" s="663" t="s">
        <v>5953</v>
      </c>
      <c r="F297" s="664" t="s">
        <v>5954</v>
      </c>
      <c r="G297" s="663" t="s">
        <v>5362</v>
      </c>
      <c r="H297" s="663" t="s">
        <v>5363</v>
      </c>
      <c r="I297" s="665">
        <v>1.21</v>
      </c>
      <c r="J297" s="665">
        <v>3</v>
      </c>
      <c r="K297" s="666">
        <v>3.63</v>
      </c>
    </row>
    <row r="298" spans="1:11" ht="14.4" customHeight="1" x14ac:dyDescent="0.3">
      <c r="A298" s="661" t="s">
        <v>543</v>
      </c>
      <c r="B298" s="662" t="s">
        <v>2791</v>
      </c>
      <c r="C298" s="663" t="s">
        <v>553</v>
      </c>
      <c r="D298" s="664" t="s">
        <v>2793</v>
      </c>
      <c r="E298" s="663" t="s">
        <v>5953</v>
      </c>
      <c r="F298" s="664" t="s">
        <v>5954</v>
      </c>
      <c r="G298" s="663" t="s">
        <v>5364</v>
      </c>
      <c r="H298" s="663" t="s">
        <v>5365</v>
      </c>
      <c r="I298" s="665">
        <v>30.73</v>
      </c>
      <c r="J298" s="665">
        <v>200</v>
      </c>
      <c r="K298" s="666">
        <v>6146.8</v>
      </c>
    </row>
    <row r="299" spans="1:11" ht="14.4" customHeight="1" x14ac:dyDescent="0.3">
      <c r="A299" s="661" t="s">
        <v>543</v>
      </c>
      <c r="B299" s="662" t="s">
        <v>2791</v>
      </c>
      <c r="C299" s="663" t="s">
        <v>553</v>
      </c>
      <c r="D299" s="664" t="s">
        <v>2793</v>
      </c>
      <c r="E299" s="663" t="s">
        <v>5953</v>
      </c>
      <c r="F299" s="664" t="s">
        <v>5954</v>
      </c>
      <c r="G299" s="663" t="s">
        <v>5366</v>
      </c>
      <c r="H299" s="663" t="s">
        <v>5367</v>
      </c>
      <c r="I299" s="665">
        <v>157.30000000000001</v>
      </c>
      <c r="J299" s="665">
        <v>20</v>
      </c>
      <c r="K299" s="666">
        <v>3146</v>
      </c>
    </row>
    <row r="300" spans="1:11" ht="14.4" customHeight="1" x14ac:dyDescent="0.3">
      <c r="A300" s="661" t="s">
        <v>543</v>
      </c>
      <c r="B300" s="662" t="s">
        <v>2791</v>
      </c>
      <c r="C300" s="663" t="s">
        <v>553</v>
      </c>
      <c r="D300" s="664" t="s">
        <v>2793</v>
      </c>
      <c r="E300" s="663" t="s">
        <v>5953</v>
      </c>
      <c r="F300" s="664" t="s">
        <v>5954</v>
      </c>
      <c r="G300" s="663" t="s">
        <v>5368</v>
      </c>
      <c r="H300" s="663" t="s">
        <v>5369</v>
      </c>
      <c r="I300" s="665">
        <v>60.9</v>
      </c>
      <c r="J300" s="665">
        <v>10</v>
      </c>
      <c r="K300" s="666">
        <v>609.03</v>
      </c>
    </row>
    <row r="301" spans="1:11" ht="14.4" customHeight="1" x14ac:dyDescent="0.3">
      <c r="A301" s="661" t="s">
        <v>543</v>
      </c>
      <c r="B301" s="662" t="s">
        <v>2791</v>
      </c>
      <c r="C301" s="663" t="s">
        <v>553</v>
      </c>
      <c r="D301" s="664" t="s">
        <v>2793</v>
      </c>
      <c r="E301" s="663" t="s">
        <v>5953</v>
      </c>
      <c r="F301" s="664" t="s">
        <v>5954</v>
      </c>
      <c r="G301" s="663" t="s">
        <v>5370</v>
      </c>
      <c r="H301" s="663" t="s">
        <v>5371</v>
      </c>
      <c r="I301" s="665">
        <v>175</v>
      </c>
      <c r="J301" s="665">
        <v>240</v>
      </c>
      <c r="K301" s="666">
        <v>42000.549999999996</v>
      </c>
    </row>
    <row r="302" spans="1:11" ht="14.4" customHeight="1" x14ac:dyDescent="0.3">
      <c r="A302" s="661" t="s">
        <v>543</v>
      </c>
      <c r="B302" s="662" t="s">
        <v>2791</v>
      </c>
      <c r="C302" s="663" t="s">
        <v>553</v>
      </c>
      <c r="D302" s="664" t="s">
        <v>2793</v>
      </c>
      <c r="E302" s="663" t="s">
        <v>5953</v>
      </c>
      <c r="F302" s="664" t="s">
        <v>5954</v>
      </c>
      <c r="G302" s="663" t="s">
        <v>5372</v>
      </c>
      <c r="H302" s="663" t="s">
        <v>5373</v>
      </c>
      <c r="I302" s="665">
        <v>5060</v>
      </c>
      <c r="J302" s="665">
        <v>2</v>
      </c>
      <c r="K302" s="666">
        <v>10120</v>
      </c>
    </row>
    <row r="303" spans="1:11" ht="14.4" customHeight="1" x14ac:dyDescent="0.3">
      <c r="A303" s="661" t="s">
        <v>543</v>
      </c>
      <c r="B303" s="662" t="s">
        <v>2791</v>
      </c>
      <c r="C303" s="663" t="s">
        <v>553</v>
      </c>
      <c r="D303" s="664" t="s">
        <v>2793</v>
      </c>
      <c r="E303" s="663" t="s">
        <v>5953</v>
      </c>
      <c r="F303" s="664" t="s">
        <v>5954</v>
      </c>
      <c r="G303" s="663" t="s">
        <v>5374</v>
      </c>
      <c r="H303" s="663" t="s">
        <v>5375</v>
      </c>
      <c r="I303" s="665">
        <v>171.82</v>
      </c>
      <c r="J303" s="665">
        <v>20</v>
      </c>
      <c r="K303" s="666">
        <v>3436.4</v>
      </c>
    </row>
    <row r="304" spans="1:11" ht="14.4" customHeight="1" x14ac:dyDescent="0.3">
      <c r="A304" s="661" t="s">
        <v>543</v>
      </c>
      <c r="B304" s="662" t="s">
        <v>2791</v>
      </c>
      <c r="C304" s="663" t="s">
        <v>553</v>
      </c>
      <c r="D304" s="664" t="s">
        <v>2793</v>
      </c>
      <c r="E304" s="663" t="s">
        <v>5953</v>
      </c>
      <c r="F304" s="664" t="s">
        <v>5954</v>
      </c>
      <c r="G304" s="663" t="s">
        <v>5376</v>
      </c>
      <c r="H304" s="663" t="s">
        <v>5377</v>
      </c>
      <c r="I304" s="665">
        <v>594.84</v>
      </c>
      <c r="J304" s="665">
        <v>5</v>
      </c>
      <c r="K304" s="666">
        <v>2974.18</v>
      </c>
    </row>
    <row r="305" spans="1:11" ht="14.4" customHeight="1" x14ac:dyDescent="0.3">
      <c r="A305" s="661" t="s">
        <v>543</v>
      </c>
      <c r="B305" s="662" t="s">
        <v>2791</v>
      </c>
      <c r="C305" s="663" t="s">
        <v>553</v>
      </c>
      <c r="D305" s="664" t="s">
        <v>2793</v>
      </c>
      <c r="E305" s="663" t="s">
        <v>5953</v>
      </c>
      <c r="F305" s="664" t="s">
        <v>5954</v>
      </c>
      <c r="G305" s="663" t="s">
        <v>5378</v>
      </c>
      <c r="H305" s="663" t="s">
        <v>5379</v>
      </c>
      <c r="I305" s="665">
        <v>9.68</v>
      </c>
      <c r="J305" s="665">
        <v>2600</v>
      </c>
      <c r="K305" s="666">
        <v>25168</v>
      </c>
    </row>
    <row r="306" spans="1:11" ht="14.4" customHeight="1" x14ac:dyDescent="0.3">
      <c r="A306" s="661" t="s">
        <v>543</v>
      </c>
      <c r="B306" s="662" t="s">
        <v>2791</v>
      </c>
      <c r="C306" s="663" t="s">
        <v>553</v>
      </c>
      <c r="D306" s="664" t="s">
        <v>2793</v>
      </c>
      <c r="E306" s="663" t="s">
        <v>5953</v>
      </c>
      <c r="F306" s="664" t="s">
        <v>5954</v>
      </c>
      <c r="G306" s="663" t="s">
        <v>5380</v>
      </c>
      <c r="H306" s="663" t="s">
        <v>5381</v>
      </c>
      <c r="I306" s="665">
        <v>30.73</v>
      </c>
      <c r="J306" s="665">
        <v>200</v>
      </c>
      <c r="K306" s="666">
        <v>6146.8</v>
      </c>
    </row>
    <row r="307" spans="1:11" ht="14.4" customHeight="1" x14ac:dyDescent="0.3">
      <c r="A307" s="661" t="s">
        <v>543</v>
      </c>
      <c r="B307" s="662" t="s">
        <v>2791</v>
      </c>
      <c r="C307" s="663" t="s">
        <v>553</v>
      </c>
      <c r="D307" s="664" t="s">
        <v>2793</v>
      </c>
      <c r="E307" s="663" t="s">
        <v>5953</v>
      </c>
      <c r="F307" s="664" t="s">
        <v>5954</v>
      </c>
      <c r="G307" s="663" t="s">
        <v>5382</v>
      </c>
      <c r="H307" s="663" t="s">
        <v>5383</v>
      </c>
      <c r="I307" s="665">
        <v>30.73</v>
      </c>
      <c r="J307" s="665">
        <v>200</v>
      </c>
      <c r="K307" s="666">
        <v>6146.8</v>
      </c>
    </row>
    <row r="308" spans="1:11" ht="14.4" customHeight="1" x14ac:dyDescent="0.3">
      <c r="A308" s="661" t="s">
        <v>543</v>
      </c>
      <c r="B308" s="662" t="s">
        <v>2791</v>
      </c>
      <c r="C308" s="663" t="s">
        <v>553</v>
      </c>
      <c r="D308" s="664" t="s">
        <v>2793</v>
      </c>
      <c r="E308" s="663" t="s">
        <v>5953</v>
      </c>
      <c r="F308" s="664" t="s">
        <v>5954</v>
      </c>
      <c r="G308" s="663" t="s">
        <v>5384</v>
      </c>
      <c r="H308" s="663" t="s">
        <v>5385</v>
      </c>
      <c r="I308" s="665">
        <v>60.9</v>
      </c>
      <c r="J308" s="665">
        <v>20</v>
      </c>
      <c r="K308" s="666">
        <v>1218.06</v>
      </c>
    </row>
    <row r="309" spans="1:11" ht="14.4" customHeight="1" x14ac:dyDescent="0.3">
      <c r="A309" s="661" t="s">
        <v>543</v>
      </c>
      <c r="B309" s="662" t="s">
        <v>2791</v>
      </c>
      <c r="C309" s="663" t="s">
        <v>553</v>
      </c>
      <c r="D309" s="664" t="s">
        <v>2793</v>
      </c>
      <c r="E309" s="663" t="s">
        <v>5953</v>
      </c>
      <c r="F309" s="664" t="s">
        <v>5954</v>
      </c>
      <c r="G309" s="663" t="s">
        <v>5386</v>
      </c>
      <c r="H309" s="663" t="s">
        <v>5387</v>
      </c>
      <c r="I309" s="665">
        <v>12.1</v>
      </c>
      <c r="J309" s="665">
        <v>1355</v>
      </c>
      <c r="K309" s="666">
        <v>16395.5</v>
      </c>
    </row>
    <row r="310" spans="1:11" ht="14.4" customHeight="1" x14ac:dyDescent="0.3">
      <c r="A310" s="661" t="s">
        <v>543</v>
      </c>
      <c r="B310" s="662" t="s">
        <v>2791</v>
      </c>
      <c r="C310" s="663" t="s">
        <v>553</v>
      </c>
      <c r="D310" s="664" t="s">
        <v>2793</v>
      </c>
      <c r="E310" s="663" t="s">
        <v>5953</v>
      </c>
      <c r="F310" s="664" t="s">
        <v>5954</v>
      </c>
      <c r="G310" s="663" t="s">
        <v>5388</v>
      </c>
      <c r="H310" s="663" t="s">
        <v>5389</v>
      </c>
      <c r="I310" s="665">
        <v>3862.29</v>
      </c>
      <c r="J310" s="665">
        <v>7</v>
      </c>
      <c r="K310" s="666">
        <v>27036</v>
      </c>
    </row>
    <row r="311" spans="1:11" ht="14.4" customHeight="1" x14ac:dyDescent="0.3">
      <c r="A311" s="661" t="s">
        <v>543</v>
      </c>
      <c r="B311" s="662" t="s">
        <v>2791</v>
      </c>
      <c r="C311" s="663" t="s">
        <v>553</v>
      </c>
      <c r="D311" s="664" t="s">
        <v>2793</v>
      </c>
      <c r="E311" s="663" t="s">
        <v>5953</v>
      </c>
      <c r="F311" s="664" t="s">
        <v>5954</v>
      </c>
      <c r="G311" s="663" t="s">
        <v>5390</v>
      </c>
      <c r="H311" s="663" t="s">
        <v>5391</v>
      </c>
      <c r="I311" s="665">
        <v>1851.72</v>
      </c>
      <c r="J311" s="665">
        <v>3</v>
      </c>
      <c r="K311" s="666">
        <v>5555.16</v>
      </c>
    </row>
    <row r="312" spans="1:11" ht="14.4" customHeight="1" x14ac:dyDescent="0.3">
      <c r="A312" s="661" t="s">
        <v>543</v>
      </c>
      <c r="B312" s="662" t="s">
        <v>2791</v>
      </c>
      <c r="C312" s="663" t="s">
        <v>553</v>
      </c>
      <c r="D312" s="664" t="s">
        <v>2793</v>
      </c>
      <c r="E312" s="663" t="s">
        <v>5961</v>
      </c>
      <c r="F312" s="664" t="s">
        <v>5962</v>
      </c>
      <c r="G312" s="663" t="s">
        <v>5392</v>
      </c>
      <c r="H312" s="663" t="s">
        <v>5393</v>
      </c>
      <c r="I312" s="665">
        <v>52.88</v>
      </c>
      <c r="J312" s="665">
        <v>9</v>
      </c>
      <c r="K312" s="666">
        <v>475.90999999999997</v>
      </c>
    </row>
    <row r="313" spans="1:11" ht="14.4" customHeight="1" x14ac:dyDescent="0.3">
      <c r="A313" s="661" t="s">
        <v>543</v>
      </c>
      <c r="B313" s="662" t="s">
        <v>2791</v>
      </c>
      <c r="C313" s="663" t="s">
        <v>553</v>
      </c>
      <c r="D313" s="664" t="s">
        <v>2793</v>
      </c>
      <c r="E313" s="663" t="s">
        <v>5961</v>
      </c>
      <c r="F313" s="664" t="s">
        <v>5962</v>
      </c>
      <c r="G313" s="663" t="s">
        <v>5394</v>
      </c>
      <c r="H313" s="663" t="s">
        <v>5395</v>
      </c>
      <c r="I313" s="665">
        <v>76.912499999999994</v>
      </c>
      <c r="J313" s="665">
        <v>5</v>
      </c>
      <c r="K313" s="666">
        <v>380.32</v>
      </c>
    </row>
    <row r="314" spans="1:11" ht="14.4" customHeight="1" x14ac:dyDescent="0.3">
      <c r="A314" s="661" t="s">
        <v>543</v>
      </c>
      <c r="B314" s="662" t="s">
        <v>2791</v>
      </c>
      <c r="C314" s="663" t="s">
        <v>553</v>
      </c>
      <c r="D314" s="664" t="s">
        <v>2793</v>
      </c>
      <c r="E314" s="663" t="s">
        <v>5961</v>
      </c>
      <c r="F314" s="664" t="s">
        <v>5962</v>
      </c>
      <c r="G314" s="663" t="s">
        <v>5396</v>
      </c>
      <c r="H314" s="663" t="s">
        <v>5397</v>
      </c>
      <c r="I314" s="665">
        <v>161.22000000000003</v>
      </c>
      <c r="J314" s="665">
        <v>7</v>
      </c>
      <c r="K314" s="666">
        <v>1132.8</v>
      </c>
    </row>
    <row r="315" spans="1:11" ht="14.4" customHeight="1" x14ac:dyDescent="0.3">
      <c r="A315" s="661" t="s">
        <v>543</v>
      </c>
      <c r="B315" s="662" t="s">
        <v>2791</v>
      </c>
      <c r="C315" s="663" t="s">
        <v>553</v>
      </c>
      <c r="D315" s="664" t="s">
        <v>2793</v>
      </c>
      <c r="E315" s="663" t="s">
        <v>5961</v>
      </c>
      <c r="F315" s="664" t="s">
        <v>5962</v>
      </c>
      <c r="G315" s="663" t="s">
        <v>5398</v>
      </c>
      <c r="H315" s="663" t="s">
        <v>5399</v>
      </c>
      <c r="I315" s="665">
        <v>90.63</v>
      </c>
      <c r="J315" s="665">
        <v>5</v>
      </c>
      <c r="K315" s="666">
        <v>453.14</v>
      </c>
    </row>
    <row r="316" spans="1:11" ht="14.4" customHeight="1" x14ac:dyDescent="0.3">
      <c r="A316" s="661" t="s">
        <v>543</v>
      </c>
      <c r="B316" s="662" t="s">
        <v>2791</v>
      </c>
      <c r="C316" s="663" t="s">
        <v>553</v>
      </c>
      <c r="D316" s="664" t="s">
        <v>2793</v>
      </c>
      <c r="E316" s="663" t="s">
        <v>5955</v>
      </c>
      <c r="F316" s="664" t="s">
        <v>5956</v>
      </c>
      <c r="G316" s="663" t="s">
        <v>5400</v>
      </c>
      <c r="H316" s="663" t="s">
        <v>5401</v>
      </c>
      <c r="I316" s="665">
        <v>928.19999999999993</v>
      </c>
      <c r="J316" s="665">
        <v>110</v>
      </c>
      <c r="K316" s="666">
        <v>102102.32</v>
      </c>
    </row>
    <row r="317" spans="1:11" ht="14.4" customHeight="1" x14ac:dyDescent="0.3">
      <c r="A317" s="661" t="s">
        <v>543</v>
      </c>
      <c r="B317" s="662" t="s">
        <v>2791</v>
      </c>
      <c r="C317" s="663" t="s">
        <v>553</v>
      </c>
      <c r="D317" s="664" t="s">
        <v>2793</v>
      </c>
      <c r="E317" s="663" t="s">
        <v>5955</v>
      </c>
      <c r="F317" s="664" t="s">
        <v>5956</v>
      </c>
      <c r="G317" s="663" t="s">
        <v>4869</v>
      </c>
      <c r="H317" s="663" t="s">
        <v>4870</v>
      </c>
      <c r="I317" s="665">
        <v>319.90999999999997</v>
      </c>
      <c r="J317" s="665">
        <v>400</v>
      </c>
      <c r="K317" s="666">
        <v>127965.01999999999</v>
      </c>
    </row>
    <row r="318" spans="1:11" ht="14.4" customHeight="1" x14ac:dyDescent="0.3">
      <c r="A318" s="661" t="s">
        <v>543</v>
      </c>
      <c r="B318" s="662" t="s">
        <v>2791</v>
      </c>
      <c r="C318" s="663" t="s">
        <v>553</v>
      </c>
      <c r="D318" s="664" t="s">
        <v>2793</v>
      </c>
      <c r="E318" s="663" t="s">
        <v>5955</v>
      </c>
      <c r="F318" s="664" t="s">
        <v>5956</v>
      </c>
      <c r="G318" s="663" t="s">
        <v>5402</v>
      </c>
      <c r="H318" s="663" t="s">
        <v>5403</v>
      </c>
      <c r="I318" s="665">
        <v>568.78749999999991</v>
      </c>
      <c r="J318" s="665">
        <v>50</v>
      </c>
      <c r="K318" s="666">
        <v>28439.239999999998</v>
      </c>
    </row>
    <row r="319" spans="1:11" ht="14.4" customHeight="1" x14ac:dyDescent="0.3">
      <c r="A319" s="661" t="s">
        <v>543</v>
      </c>
      <c r="B319" s="662" t="s">
        <v>2791</v>
      </c>
      <c r="C319" s="663" t="s">
        <v>553</v>
      </c>
      <c r="D319" s="664" t="s">
        <v>2793</v>
      </c>
      <c r="E319" s="663" t="s">
        <v>5955</v>
      </c>
      <c r="F319" s="664" t="s">
        <v>5956</v>
      </c>
      <c r="G319" s="663" t="s">
        <v>5404</v>
      </c>
      <c r="H319" s="663" t="s">
        <v>5405</v>
      </c>
      <c r="I319" s="665">
        <v>267.78499999999997</v>
      </c>
      <c r="J319" s="665">
        <v>20</v>
      </c>
      <c r="K319" s="666">
        <v>5355.7000000000007</v>
      </c>
    </row>
    <row r="320" spans="1:11" ht="14.4" customHeight="1" x14ac:dyDescent="0.3">
      <c r="A320" s="661" t="s">
        <v>543</v>
      </c>
      <c r="B320" s="662" t="s">
        <v>2791</v>
      </c>
      <c r="C320" s="663" t="s">
        <v>553</v>
      </c>
      <c r="D320" s="664" t="s">
        <v>2793</v>
      </c>
      <c r="E320" s="663" t="s">
        <v>5955</v>
      </c>
      <c r="F320" s="664" t="s">
        <v>5956</v>
      </c>
      <c r="G320" s="663" t="s">
        <v>5406</v>
      </c>
      <c r="H320" s="663" t="s">
        <v>5407</v>
      </c>
      <c r="I320" s="665">
        <v>935.55714285714294</v>
      </c>
      <c r="J320" s="665">
        <v>45</v>
      </c>
      <c r="K320" s="666">
        <v>41944.5</v>
      </c>
    </row>
    <row r="321" spans="1:11" ht="14.4" customHeight="1" x14ac:dyDescent="0.3">
      <c r="A321" s="661" t="s">
        <v>543</v>
      </c>
      <c r="B321" s="662" t="s">
        <v>2791</v>
      </c>
      <c r="C321" s="663" t="s">
        <v>553</v>
      </c>
      <c r="D321" s="664" t="s">
        <v>2793</v>
      </c>
      <c r="E321" s="663" t="s">
        <v>5955</v>
      </c>
      <c r="F321" s="664" t="s">
        <v>5956</v>
      </c>
      <c r="G321" s="663" t="s">
        <v>5408</v>
      </c>
      <c r="H321" s="663" t="s">
        <v>5409</v>
      </c>
      <c r="I321" s="665">
        <v>1286</v>
      </c>
      <c r="J321" s="665">
        <v>1</v>
      </c>
      <c r="K321" s="666">
        <v>1286</v>
      </c>
    </row>
    <row r="322" spans="1:11" ht="14.4" customHeight="1" x14ac:dyDescent="0.3">
      <c r="A322" s="661" t="s">
        <v>543</v>
      </c>
      <c r="B322" s="662" t="s">
        <v>2791</v>
      </c>
      <c r="C322" s="663" t="s">
        <v>553</v>
      </c>
      <c r="D322" s="664" t="s">
        <v>2793</v>
      </c>
      <c r="E322" s="663" t="s">
        <v>5955</v>
      </c>
      <c r="F322" s="664" t="s">
        <v>5956</v>
      </c>
      <c r="G322" s="663" t="s">
        <v>5410</v>
      </c>
      <c r="H322" s="663" t="s">
        <v>5411</v>
      </c>
      <c r="I322" s="665">
        <v>6204.1433333333334</v>
      </c>
      <c r="J322" s="665">
        <v>6</v>
      </c>
      <c r="K322" s="666">
        <v>36844.94</v>
      </c>
    </row>
    <row r="323" spans="1:11" ht="14.4" customHeight="1" x14ac:dyDescent="0.3">
      <c r="A323" s="661" t="s">
        <v>543</v>
      </c>
      <c r="B323" s="662" t="s">
        <v>2791</v>
      </c>
      <c r="C323" s="663" t="s">
        <v>553</v>
      </c>
      <c r="D323" s="664" t="s">
        <v>2793</v>
      </c>
      <c r="E323" s="663" t="s">
        <v>5955</v>
      </c>
      <c r="F323" s="664" t="s">
        <v>5956</v>
      </c>
      <c r="G323" s="663" t="s">
        <v>5412</v>
      </c>
      <c r="H323" s="663" t="s">
        <v>5413</v>
      </c>
      <c r="I323" s="665">
        <v>346.5</v>
      </c>
      <c r="J323" s="665">
        <v>20</v>
      </c>
      <c r="K323" s="666">
        <v>6929.92</v>
      </c>
    </row>
    <row r="324" spans="1:11" ht="14.4" customHeight="1" x14ac:dyDescent="0.3">
      <c r="A324" s="661" t="s">
        <v>543</v>
      </c>
      <c r="B324" s="662" t="s">
        <v>2791</v>
      </c>
      <c r="C324" s="663" t="s">
        <v>553</v>
      </c>
      <c r="D324" s="664" t="s">
        <v>2793</v>
      </c>
      <c r="E324" s="663" t="s">
        <v>5955</v>
      </c>
      <c r="F324" s="664" t="s">
        <v>5956</v>
      </c>
      <c r="G324" s="663" t="s">
        <v>5414</v>
      </c>
      <c r="H324" s="663" t="s">
        <v>5415</v>
      </c>
      <c r="I324" s="665">
        <v>1295.45</v>
      </c>
      <c r="J324" s="665">
        <v>10</v>
      </c>
      <c r="K324" s="666">
        <v>12954.5</v>
      </c>
    </row>
    <row r="325" spans="1:11" ht="14.4" customHeight="1" x14ac:dyDescent="0.3">
      <c r="A325" s="661" t="s">
        <v>543</v>
      </c>
      <c r="B325" s="662" t="s">
        <v>2791</v>
      </c>
      <c r="C325" s="663" t="s">
        <v>553</v>
      </c>
      <c r="D325" s="664" t="s">
        <v>2793</v>
      </c>
      <c r="E325" s="663" t="s">
        <v>5955</v>
      </c>
      <c r="F325" s="664" t="s">
        <v>5956</v>
      </c>
      <c r="G325" s="663" t="s">
        <v>5416</v>
      </c>
      <c r="H325" s="663" t="s">
        <v>5417</v>
      </c>
      <c r="I325" s="665">
        <v>1286</v>
      </c>
      <c r="J325" s="665">
        <v>5</v>
      </c>
      <c r="K325" s="666">
        <v>6430</v>
      </c>
    </row>
    <row r="326" spans="1:11" ht="14.4" customHeight="1" x14ac:dyDescent="0.3">
      <c r="A326" s="661" t="s">
        <v>543</v>
      </c>
      <c r="B326" s="662" t="s">
        <v>2791</v>
      </c>
      <c r="C326" s="663" t="s">
        <v>553</v>
      </c>
      <c r="D326" s="664" t="s">
        <v>2793</v>
      </c>
      <c r="E326" s="663" t="s">
        <v>5955</v>
      </c>
      <c r="F326" s="664" t="s">
        <v>5956</v>
      </c>
      <c r="G326" s="663" t="s">
        <v>5418</v>
      </c>
      <c r="H326" s="663" t="s">
        <v>5419</v>
      </c>
      <c r="I326" s="665">
        <v>1276.55</v>
      </c>
      <c r="J326" s="665">
        <v>20</v>
      </c>
      <c r="K326" s="666">
        <v>25531</v>
      </c>
    </row>
    <row r="327" spans="1:11" ht="14.4" customHeight="1" x14ac:dyDescent="0.3">
      <c r="A327" s="661" t="s">
        <v>543</v>
      </c>
      <c r="B327" s="662" t="s">
        <v>2791</v>
      </c>
      <c r="C327" s="663" t="s">
        <v>553</v>
      </c>
      <c r="D327" s="664" t="s">
        <v>2793</v>
      </c>
      <c r="E327" s="663" t="s">
        <v>5955</v>
      </c>
      <c r="F327" s="664" t="s">
        <v>5956</v>
      </c>
      <c r="G327" s="663" t="s">
        <v>5420</v>
      </c>
      <c r="H327" s="663" t="s">
        <v>5421</v>
      </c>
      <c r="I327" s="665">
        <v>1328.8</v>
      </c>
      <c r="J327" s="665">
        <v>10</v>
      </c>
      <c r="K327" s="666">
        <v>13287.98</v>
      </c>
    </row>
    <row r="328" spans="1:11" ht="14.4" customHeight="1" x14ac:dyDescent="0.3">
      <c r="A328" s="661" t="s">
        <v>543</v>
      </c>
      <c r="B328" s="662" t="s">
        <v>2791</v>
      </c>
      <c r="C328" s="663" t="s">
        <v>553</v>
      </c>
      <c r="D328" s="664" t="s">
        <v>2793</v>
      </c>
      <c r="E328" s="663" t="s">
        <v>5955</v>
      </c>
      <c r="F328" s="664" t="s">
        <v>5956</v>
      </c>
      <c r="G328" s="663" t="s">
        <v>5422</v>
      </c>
      <c r="H328" s="663" t="s">
        <v>5423</v>
      </c>
      <c r="I328" s="665">
        <v>1849.91</v>
      </c>
      <c r="J328" s="665">
        <v>15</v>
      </c>
      <c r="K328" s="666">
        <v>27748.63</v>
      </c>
    </row>
    <row r="329" spans="1:11" ht="14.4" customHeight="1" x14ac:dyDescent="0.3">
      <c r="A329" s="661" t="s">
        <v>543</v>
      </c>
      <c r="B329" s="662" t="s">
        <v>2791</v>
      </c>
      <c r="C329" s="663" t="s">
        <v>553</v>
      </c>
      <c r="D329" s="664" t="s">
        <v>2793</v>
      </c>
      <c r="E329" s="663" t="s">
        <v>5955</v>
      </c>
      <c r="F329" s="664" t="s">
        <v>5956</v>
      </c>
      <c r="G329" s="663" t="s">
        <v>5424</v>
      </c>
      <c r="H329" s="663" t="s">
        <v>5425</v>
      </c>
      <c r="I329" s="665">
        <v>7802.57</v>
      </c>
      <c r="J329" s="665">
        <v>3</v>
      </c>
      <c r="K329" s="666">
        <v>23407.7</v>
      </c>
    </row>
    <row r="330" spans="1:11" ht="14.4" customHeight="1" x14ac:dyDescent="0.3">
      <c r="A330" s="661" t="s">
        <v>543</v>
      </c>
      <c r="B330" s="662" t="s">
        <v>2791</v>
      </c>
      <c r="C330" s="663" t="s">
        <v>553</v>
      </c>
      <c r="D330" s="664" t="s">
        <v>2793</v>
      </c>
      <c r="E330" s="663" t="s">
        <v>5963</v>
      </c>
      <c r="F330" s="664" t="s">
        <v>5964</v>
      </c>
      <c r="G330" s="663" t="s">
        <v>5426</v>
      </c>
      <c r="H330" s="663" t="s">
        <v>5427</v>
      </c>
      <c r="I330" s="665">
        <v>8.1678571428571427</v>
      </c>
      <c r="J330" s="665">
        <v>10200</v>
      </c>
      <c r="K330" s="666">
        <v>83310</v>
      </c>
    </row>
    <row r="331" spans="1:11" ht="14.4" customHeight="1" x14ac:dyDescent="0.3">
      <c r="A331" s="661" t="s">
        <v>543</v>
      </c>
      <c r="B331" s="662" t="s">
        <v>2791</v>
      </c>
      <c r="C331" s="663" t="s">
        <v>553</v>
      </c>
      <c r="D331" s="664" t="s">
        <v>2793</v>
      </c>
      <c r="E331" s="663" t="s">
        <v>5963</v>
      </c>
      <c r="F331" s="664" t="s">
        <v>5964</v>
      </c>
      <c r="G331" s="663" t="s">
        <v>5428</v>
      </c>
      <c r="H331" s="663" t="s">
        <v>5429</v>
      </c>
      <c r="I331" s="665">
        <v>16.458181818181821</v>
      </c>
      <c r="J331" s="665">
        <v>1711</v>
      </c>
      <c r="K331" s="666">
        <v>28159.06</v>
      </c>
    </row>
    <row r="332" spans="1:11" ht="14.4" customHeight="1" x14ac:dyDescent="0.3">
      <c r="A332" s="661" t="s">
        <v>543</v>
      </c>
      <c r="B332" s="662" t="s">
        <v>2791</v>
      </c>
      <c r="C332" s="663" t="s">
        <v>553</v>
      </c>
      <c r="D332" s="664" t="s">
        <v>2793</v>
      </c>
      <c r="E332" s="663" t="s">
        <v>5963</v>
      </c>
      <c r="F332" s="664" t="s">
        <v>5964</v>
      </c>
      <c r="G332" s="663" t="s">
        <v>5430</v>
      </c>
      <c r="H332" s="663" t="s">
        <v>5431</v>
      </c>
      <c r="I332" s="665">
        <v>136.61000000000004</v>
      </c>
      <c r="J332" s="665">
        <v>750</v>
      </c>
      <c r="K332" s="666">
        <v>102456.75</v>
      </c>
    </row>
    <row r="333" spans="1:11" ht="14.4" customHeight="1" x14ac:dyDescent="0.3">
      <c r="A333" s="661" t="s">
        <v>543</v>
      </c>
      <c r="B333" s="662" t="s">
        <v>2791</v>
      </c>
      <c r="C333" s="663" t="s">
        <v>553</v>
      </c>
      <c r="D333" s="664" t="s">
        <v>2793</v>
      </c>
      <c r="E333" s="663" t="s">
        <v>5963</v>
      </c>
      <c r="F333" s="664" t="s">
        <v>5964</v>
      </c>
      <c r="G333" s="663" t="s">
        <v>5432</v>
      </c>
      <c r="H333" s="663" t="s">
        <v>5433</v>
      </c>
      <c r="I333" s="665">
        <v>162.6225</v>
      </c>
      <c r="J333" s="665">
        <v>150</v>
      </c>
      <c r="K333" s="666">
        <v>24393.85</v>
      </c>
    </row>
    <row r="334" spans="1:11" ht="14.4" customHeight="1" x14ac:dyDescent="0.3">
      <c r="A334" s="661" t="s">
        <v>543</v>
      </c>
      <c r="B334" s="662" t="s">
        <v>2791</v>
      </c>
      <c r="C334" s="663" t="s">
        <v>553</v>
      </c>
      <c r="D334" s="664" t="s">
        <v>2793</v>
      </c>
      <c r="E334" s="663" t="s">
        <v>5963</v>
      </c>
      <c r="F334" s="664" t="s">
        <v>5964</v>
      </c>
      <c r="G334" s="663" t="s">
        <v>5434</v>
      </c>
      <c r="H334" s="663" t="s">
        <v>5435</v>
      </c>
      <c r="I334" s="665">
        <v>62.61</v>
      </c>
      <c r="J334" s="665">
        <v>100</v>
      </c>
      <c r="K334" s="666">
        <v>6260.54</v>
      </c>
    </row>
    <row r="335" spans="1:11" ht="14.4" customHeight="1" x14ac:dyDescent="0.3">
      <c r="A335" s="661" t="s">
        <v>543</v>
      </c>
      <c r="B335" s="662" t="s">
        <v>2791</v>
      </c>
      <c r="C335" s="663" t="s">
        <v>553</v>
      </c>
      <c r="D335" s="664" t="s">
        <v>2793</v>
      </c>
      <c r="E335" s="663" t="s">
        <v>5963</v>
      </c>
      <c r="F335" s="664" t="s">
        <v>5964</v>
      </c>
      <c r="G335" s="663" t="s">
        <v>5434</v>
      </c>
      <c r="H335" s="663" t="s">
        <v>5436</v>
      </c>
      <c r="I335" s="665">
        <v>62.61</v>
      </c>
      <c r="J335" s="665">
        <v>50</v>
      </c>
      <c r="K335" s="666">
        <v>3130.27</v>
      </c>
    </row>
    <row r="336" spans="1:11" ht="14.4" customHeight="1" x14ac:dyDescent="0.3">
      <c r="A336" s="661" t="s">
        <v>543</v>
      </c>
      <c r="B336" s="662" t="s">
        <v>2791</v>
      </c>
      <c r="C336" s="663" t="s">
        <v>553</v>
      </c>
      <c r="D336" s="664" t="s">
        <v>2793</v>
      </c>
      <c r="E336" s="663" t="s">
        <v>5963</v>
      </c>
      <c r="F336" s="664" t="s">
        <v>5964</v>
      </c>
      <c r="G336" s="663" t="s">
        <v>5437</v>
      </c>
      <c r="H336" s="663" t="s">
        <v>5438</v>
      </c>
      <c r="I336" s="665">
        <v>3343.23</v>
      </c>
      <c r="J336" s="665">
        <v>15</v>
      </c>
      <c r="K336" s="666">
        <v>50148.450000000004</v>
      </c>
    </row>
    <row r="337" spans="1:11" ht="14.4" customHeight="1" x14ac:dyDescent="0.3">
      <c r="A337" s="661" t="s">
        <v>543</v>
      </c>
      <c r="B337" s="662" t="s">
        <v>2791</v>
      </c>
      <c r="C337" s="663" t="s">
        <v>553</v>
      </c>
      <c r="D337" s="664" t="s">
        <v>2793</v>
      </c>
      <c r="E337" s="663" t="s">
        <v>5965</v>
      </c>
      <c r="F337" s="664" t="s">
        <v>5966</v>
      </c>
      <c r="G337" s="663" t="s">
        <v>5439</v>
      </c>
      <c r="H337" s="663" t="s">
        <v>5440</v>
      </c>
      <c r="I337" s="665">
        <v>24.728888888888886</v>
      </c>
      <c r="J337" s="665">
        <v>900</v>
      </c>
      <c r="K337" s="666">
        <v>22252.850000000002</v>
      </c>
    </row>
    <row r="338" spans="1:11" ht="14.4" customHeight="1" x14ac:dyDescent="0.3">
      <c r="A338" s="661" t="s">
        <v>543</v>
      </c>
      <c r="B338" s="662" t="s">
        <v>2791</v>
      </c>
      <c r="C338" s="663" t="s">
        <v>553</v>
      </c>
      <c r="D338" s="664" t="s">
        <v>2793</v>
      </c>
      <c r="E338" s="663" t="s">
        <v>5965</v>
      </c>
      <c r="F338" s="664" t="s">
        <v>5966</v>
      </c>
      <c r="G338" s="663" t="s">
        <v>5441</v>
      </c>
      <c r="H338" s="663" t="s">
        <v>5442</v>
      </c>
      <c r="I338" s="665">
        <v>45.03</v>
      </c>
      <c r="J338" s="665">
        <v>36</v>
      </c>
      <c r="K338" s="666">
        <v>1620.93</v>
      </c>
    </row>
    <row r="339" spans="1:11" ht="14.4" customHeight="1" x14ac:dyDescent="0.3">
      <c r="A339" s="661" t="s">
        <v>543</v>
      </c>
      <c r="B339" s="662" t="s">
        <v>2791</v>
      </c>
      <c r="C339" s="663" t="s">
        <v>553</v>
      </c>
      <c r="D339" s="664" t="s">
        <v>2793</v>
      </c>
      <c r="E339" s="663" t="s">
        <v>5965</v>
      </c>
      <c r="F339" s="664" t="s">
        <v>5966</v>
      </c>
      <c r="G339" s="663" t="s">
        <v>5443</v>
      </c>
      <c r="H339" s="663" t="s">
        <v>5444</v>
      </c>
      <c r="I339" s="665">
        <v>39.67</v>
      </c>
      <c r="J339" s="665">
        <v>108</v>
      </c>
      <c r="K339" s="666">
        <v>4284.8999999999996</v>
      </c>
    </row>
    <row r="340" spans="1:11" ht="14.4" customHeight="1" x14ac:dyDescent="0.3">
      <c r="A340" s="661" t="s">
        <v>543</v>
      </c>
      <c r="B340" s="662" t="s">
        <v>2791</v>
      </c>
      <c r="C340" s="663" t="s">
        <v>553</v>
      </c>
      <c r="D340" s="664" t="s">
        <v>2793</v>
      </c>
      <c r="E340" s="663" t="s">
        <v>5957</v>
      </c>
      <c r="F340" s="664" t="s">
        <v>5958</v>
      </c>
      <c r="G340" s="663" t="s">
        <v>5445</v>
      </c>
      <c r="H340" s="663" t="s">
        <v>5446</v>
      </c>
      <c r="I340" s="665">
        <v>0.30538461538461537</v>
      </c>
      <c r="J340" s="665">
        <v>5600</v>
      </c>
      <c r="K340" s="666">
        <v>1710</v>
      </c>
    </row>
    <row r="341" spans="1:11" ht="14.4" customHeight="1" x14ac:dyDescent="0.3">
      <c r="A341" s="661" t="s">
        <v>543</v>
      </c>
      <c r="B341" s="662" t="s">
        <v>2791</v>
      </c>
      <c r="C341" s="663" t="s">
        <v>553</v>
      </c>
      <c r="D341" s="664" t="s">
        <v>2793</v>
      </c>
      <c r="E341" s="663" t="s">
        <v>5957</v>
      </c>
      <c r="F341" s="664" t="s">
        <v>5958</v>
      </c>
      <c r="G341" s="663" t="s">
        <v>4873</v>
      </c>
      <c r="H341" s="663" t="s">
        <v>4874</v>
      </c>
      <c r="I341" s="665">
        <v>0.30384615384615377</v>
      </c>
      <c r="J341" s="665">
        <v>5000</v>
      </c>
      <c r="K341" s="666">
        <v>1519</v>
      </c>
    </row>
    <row r="342" spans="1:11" ht="14.4" customHeight="1" x14ac:dyDescent="0.3">
      <c r="A342" s="661" t="s">
        <v>543</v>
      </c>
      <c r="B342" s="662" t="s">
        <v>2791</v>
      </c>
      <c r="C342" s="663" t="s">
        <v>553</v>
      </c>
      <c r="D342" s="664" t="s">
        <v>2793</v>
      </c>
      <c r="E342" s="663" t="s">
        <v>5957</v>
      </c>
      <c r="F342" s="664" t="s">
        <v>5958</v>
      </c>
      <c r="G342" s="663" t="s">
        <v>4875</v>
      </c>
      <c r="H342" s="663" t="s">
        <v>4876</v>
      </c>
      <c r="I342" s="665">
        <v>0.30499999999999999</v>
      </c>
      <c r="J342" s="665">
        <v>5900</v>
      </c>
      <c r="K342" s="666">
        <v>1799</v>
      </c>
    </row>
    <row r="343" spans="1:11" ht="14.4" customHeight="1" x14ac:dyDescent="0.3">
      <c r="A343" s="661" t="s">
        <v>543</v>
      </c>
      <c r="B343" s="662" t="s">
        <v>2791</v>
      </c>
      <c r="C343" s="663" t="s">
        <v>553</v>
      </c>
      <c r="D343" s="664" t="s">
        <v>2793</v>
      </c>
      <c r="E343" s="663" t="s">
        <v>5957</v>
      </c>
      <c r="F343" s="664" t="s">
        <v>5958</v>
      </c>
      <c r="G343" s="663" t="s">
        <v>5447</v>
      </c>
      <c r="H343" s="663" t="s">
        <v>5448</v>
      </c>
      <c r="I343" s="665">
        <v>0.48</v>
      </c>
      <c r="J343" s="665">
        <v>200</v>
      </c>
      <c r="K343" s="666">
        <v>96</v>
      </c>
    </row>
    <row r="344" spans="1:11" ht="14.4" customHeight="1" x14ac:dyDescent="0.3">
      <c r="A344" s="661" t="s">
        <v>543</v>
      </c>
      <c r="B344" s="662" t="s">
        <v>2791</v>
      </c>
      <c r="C344" s="663" t="s">
        <v>553</v>
      </c>
      <c r="D344" s="664" t="s">
        <v>2793</v>
      </c>
      <c r="E344" s="663" t="s">
        <v>5957</v>
      </c>
      <c r="F344" s="664" t="s">
        <v>5958</v>
      </c>
      <c r="G344" s="663" t="s">
        <v>5449</v>
      </c>
      <c r="H344" s="663" t="s">
        <v>5450</v>
      </c>
      <c r="I344" s="665">
        <v>10.353333333333333</v>
      </c>
      <c r="J344" s="665">
        <v>50</v>
      </c>
      <c r="K344" s="666">
        <v>511.21000000000004</v>
      </c>
    </row>
    <row r="345" spans="1:11" ht="14.4" customHeight="1" x14ac:dyDescent="0.3">
      <c r="A345" s="661" t="s">
        <v>543</v>
      </c>
      <c r="B345" s="662" t="s">
        <v>2791</v>
      </c>
      <c r="C345" s="663" t="s">
        <v>553</v>
      </c>
      <c r="D345" s="664" t="s">
        <v>2793</v>
      </c>
      <c r="E345" s="663" t="s">
        <v>5957</v>
      </c>
      <c r="F345" s="664" t="s">
        <v>5958</v>
      </c>
      <c r="G345" s="663" t="s">
        <v>5451</v>
      </c>
      <c r="H345" s="663" t="s">
        <v>5452</v>
      </c>
      <c r="I345" s="665">
        <v>10.99</v>
      </c>
      <c r="J345" s="665">
        <v>50</v>
      </c>
      <c r="K345" s="666">
        <v>549.35</v>
      </c>
    </row>
    <row r="346" spans="1:11" ht="14.4" customHeight="1" x14ac:dyDescent="0.3">
      <c r="A346" s="661" t="s">
        <v>543</v>
      </c>
      <c r="B346" s="662" t="s">
        <v>2791</v>
      </c>
      <c r="C346" s="663" t="s">
        <v>553</v>
      </c>
      <c r="D346" s="664" t="s">
        <v>2793</v>
      </c>
      <c r="E346" s="663" t="s">
        <v>5957</v>
      </c>
      <c r="F346" s="664" t="s">
        <v>5958</v>
      </c>
      <c r="G346" s="663" t="s">
        <v>4879</v>
      </c>
      <c r="H346" s="663" t="s">
        <v>4880</v>
      </c>
      <c r="I346" s="665">
        <v>0.48333333333333339</v>
      </c>
      <c r="J346" s="665">
        <v>51900</v>
      </c>
      <c r="K346" s="666">
        <v>25117</v>
      </c>
    </row>
    <row r="347" spans="1:11" ht="14.4" customHeight="1" x14ac:dyDescent="0.3">
      <c r="A347" s="661" t="s">
        <v>543</v>
      </c>
      <c r="B347" s="662" t="s">
        <v>2791</v>
      </c>
      <c r="C347" s="663" t="s">
        <v>553</v>
      </c>
      <c r="D347" s="664" t="s">
        <v>2793</v>
      </c>
      <c r="E347" s="663" t="s">
        <v>5959</v>
      </c>
      <c r="F347" s="664" t="s">
        <v>5960</v>
      </c>
      <c r="G347" s="663" t="s">
        <v>5453</v>
      </c>
      <c r="H347" s="663" t="s">
        <v>5454</v>
      </c>
      <c r="I347" s="665">
        <v>20.16</v>
      </c>
      <c r="J347" s="665">
        <v>50</v>
      </c>
      <c r="K347" s="666">
        <v>1007.93</v>
      </c>
    </row>
    <row r="348" spans="1:11" ht="14.4" customHeight="1" x14ac:dyDescent="0.3">
      <c r="A348" s="661" t="s">
        <v>543</v>
      </c>
      <c r="B348" s="662" t="s">
        <v>2791</v>
      </c>
      <c r="C348" s="663" t="s">
        <v>553</v>
      </c>
      <c r="D348" s="664" t="s">
        <v>2793</v>
      </c>
      <c r="E348" s="663" t="s">
        <v>5959</v>
      </c>
      <c r="F348" s="664" t="s">
        <v>5960</v>
      </c>
      <c r="G348" s="663" t="s">
        <v>5455</v>
      </c>
      <c r="H348" s="663" t="s">
        <v>5456</v>
      </c>
      <c r="I348" s="665">
        <v>20.16</v>
      </c>
      <c r="J348" s="665">
        <v>50</v>
      </c>
      <c r="K348" s="666">
        <v>1007.93</v>
      </c>
    </row>
    <row r="349" spans="1:11" ht="14.4" customHeight="1" x14ac:dyDescent="0.3">
      <c r="A349" s="661" t="s">
        <v>543</v>
      </c>
      <c r="B349" s="662" t="s">
        <v>2791</v>
      </c>
      <c r="C349" s="663" t="s">
        <v>553</v>
      </c>
      <c r="D349" s="664" t="s">
        <v>2793</v>
      </c>
      <c r="E349" s="663" t="s">
        <v>5959</v>
      </c>
      <c r="F349" s="664" t="s">
        <v>5960</v>
      </c>
      <c r="G349" s="663" t="s">
        <v>4903</v>
      </c>
      <c r="H349" s="663" t="s">
        <v>4904</v>
      </c>
      <c r="I349" s="665">
        <v>0.70666666666666667</v>
      </c>
      <c r="J349" s="665">
        <v>172000</v>
      </c>
      <c r="K349" s="666">
        <v>121640</v>
      </c>
    </row>
    <row r="350" spans="1:11" ht="14.4" customHeight="1" x14ac:dyDescent="0.3">
      <c r="A350" s="661" t="s">
        <v>543</v>
      </c>
      <c r="B350" s="662" t="s">
        <v>2791</v>
      </c>
      <c r="C350" s="663" t="s">
        <v>553</v>
      </c>
      <c r="D350" s="664" t="s">
        <v>2793</v>
      </c>
      <c r="E350" s="663" t="s">
        <v>5959</v>
      </c>
      <c r="F350" s="664" t="s">
        <v>5960</v>
      </c>
      <c r="G350" s="663" t="s">
        <v>5457</v>
      </c>
      <c r="H350" s="663" t="s">
        <v>5458</v>
      </c>
      <c r="I350" s="665">
        <v>0.70799999999999996</v>
      </c>
      <c r="J350" s="665">
        <v>46000</v>
      </c>
      <c r="K350" s="666">
        <v>32618.880000000001</v>
      </c>
    </row>
    <row r="351" spans="1:11" ht="14.4" customHeight="1" x14ac:dyDescent="0.3">
      <c r="A351" s="661" t="s">
        <v>543</v>
      </c>
      <c r="B351" s="662" t="s">
        <v>2791</v>
      </c>
      <c r="C351" s="663" t="s">
        <v>553</v>
      </c>
      <c r="D351" s="664" t="s">
        <v>2793</v>
      </c>
      <c r="E351" s="663" t="s">
        <v>5959</v>
      </c>
      <c r="F351" s="664" t="s">
        <v>5960</v>
      </c>
      <c r="G351" s="663" t="s">
        <v>4905</v>
      </c>
      <c r="H351" s="663" t="s">
        <v>4906</v>
      </c>
      <c r="I351" s="665">
        <v>0.70666666666666667</v>
      </c>
      <c r="J351" s="665">
        <v>124000</v>
      </c>
      <c r="K351" s="666">
        <v>87780</v>
      </c>
    </row>
    <row r="352" spans="1:11" ht="14.4" customHeight="1" x14ac:dyDescent="0.3">
      <c r="A352" s="661" t="s">
        <v>543</v>
      </c>
      <c r="B352" s="662" t="s">
        <v>2791</v>
      </c>
      <c r="C352" s="663" t="s">
        <v>553</v>
      </c>
      <c r="D352" s="664" t="s">
        <v>2793</v>
      </c>
      <c r="E352" s="663" t="s">
        <v>5959</v>
      </c>
      <c r="F352" s="664" t="s">
        <v>5960</v>
      </c>
      <c r="G352" s="663" t="s">
        <v>5459</v>
      </c>
      <c r="H352" s="663" t="s">
        <v>5460</v>
      </c>
      <c r="I352" s="665">
        <v>12.585000000000001</v>
      </c>
      <c r="J352" s="665">
        <v>350</v>
      </c>
      <c r="K352" s="666">
        <v>4405</v>
      </c>
    </row>
    <row r="353" spans="1:11" ht="14.4" customHeight="1" x14ac:dyDescent="0.3">
      <c r="A353" s="661" t="s">
        <v>543</v>
      </c>
      <c r="B353" s="662" t="s">
        <v>2791</v>
      </c>
      <c r="C353" s="663" t="s">
        <v>553</v>
      </c>
      <c r="D353" s="664" t="s">
        <v>2793</v>
      </c>
      <c r="E353" s="663" t="s">
        <v>5959</v>
      </c>
      <c r="F353" s="664" t="s">
        <v>5960</v>
      </c>
      <c r="G353" s="663" t="s">
        <v>5459</v>
      </c>
      <c r="H353" s="663" t="s">
        <v>5461</v>
      </c>
      <c r="I353" s="665">
        <v>12.59</v>
      </c>
      <c r="J353" s="665">
        <v>150</v>
      </c>
      <c r="K353" s="666">
        <v>1888.5</v>
      </c>
    </row>
    <row r="354" spans="1:11" ht="14.4" customHeight="1" x14ac:dyDescent="0.3">
      <c r="A354" s="661" t="s">
        <v>543</v>
      </c>
      <c r="B354" s="662" t="s">
        <v>2791</v>
      </c>
      <c r="C354" s="663" t="s">
        <v>553</v>
      </c>
      <c r="D354" s="664" t="s">
        <v>2793</v>
      </c>
      <c r="E354" s="663" t="s">
        <v>5959</v>
      </c>
      <c r="F354" s="664" t="s">
        <v>5960</v>
      </c>
      <c r="G354" s="663" t="s">
        <v>5462</v>
      </c>
      <c r="H354" s="663" t="s">
        <v>5463</v>
      </c>
      <c r="I354" s="665">
        <v>12.58</v>
      </c>
      <c r="J354" s="665">
        <v>170</v>
      </c>
      <c r="K354" s="666">
        <v>2138.6</v>
      </c>
    </row>
    <row r="355" spans="1:11" ht="14.4" customHeight="1" x14ac:dyDescent="0.3">
      <c r="A355" s="661" t="s">
        <v>543</v>
      </c>
      <c r="B355" s="662" t="s">
        <v>2791</v>
      </c>
      <c r="C355" s="663" t="s">
        <v>553</v>
      </c>
      <c r="D355" s="664" t="s">
        <v>2793</v>
      </c>
      <c r="E355" s="663" t="s">
        <v>5959</v>
      </c>
      <c r="F355" s="664" t="s">
        <v>5960</v>
      </c>
      <c r="G355" s="663" t="s">
        <v>5462</v>
      </c>
      <c r="H355" s="663" t="s">
        <v>5464</v>
      </c>
      <c r="I355" s="665">
        <v>12.583333333333334</v>
      </c>
      <c r="J355" s="665">
        <v>200</v>
      </c>
      <c r="K355" s="666">
        <v>2516.5</v>
      </c>
    </row>
    <row r="356" spans="1:11" ht="14.4" customHeight="1" x14ac:dyDescent="0.3">
      <c r="A356" s="661" t="s">
        <v>543</v>
      </c>
      <c r="B356" s="662" t="s">
        <v>2791</v>
      </c>
      <c r="C356" s="663" t="s">
        <v>553</v>
      </c>
      <c r="D356" s="664" t="s">
        <v>2793</v>
      </c>
      <c r="E356" s="663" t="s">
        <v>5959</v>
      </c>
      <c r="F356" s="664" t="s">
        <v>5960</v>
      </c>
      <c r="G356" s="663" t="s">
        <v>5465</v>
      </c>
      <c r="H356" s="663" t="s">
        <v>5466</v>
      </c>
      <c r="I356" s="665">
        <v>12.583333333333334</v>
      </c>
      <c r="J356" s="665">
        <v>170</v>
      </c>
      <c r="K356" s="666">
        <v>2139.4</v>
      </c>
    </row>
    <row r="357" spans="1:11" ht="14.4" customHeight="1" x14ac:dyDescent="0.3">
      <c r="A357" s="661" t="s">
        <v>543</v>
      </c>
      <c r="B357" s="662" t="s">
        <v>2791</v>
      </c>
      <c r="C357" s="663" t="s">
        <v>553</v>
      </c>
      <c r="D357" s="664" t="s">
        <v>2793</v>
      </c>
      <c r="E357" s="663" t="s">
        <v>5959</v>
      </c>
      <c r="F357" s="664" t="s">
        <v>5960</v>
      </c>
      <c r="G357" s="663" t="s">
        <v>5465</v>
      </c>
      <c r="H357" s="663" t="s">
        <v>5467</v>
      </c>
      <c r="I357" s="665">
        <v>12.585000000000001</v>
      </c>
      <c r="J357" s="665">
        <v>150</v>
      </c>
      <c r="K357" s="666">
        <v>1888</v>
      </c>
    </row>
    <row r="358" spans="1:11" ht="14.4" customHeight="1" x14ac:dyDescent="0.3">
      <c r="A358" s="661" t="s">
        <v>543</v>
      </c>
      <c r="B358" s="662" t="s">
        <v>2791</v>
      </c>
      <c r="C358" s="663" t="s">
        <v>553</v>
      </c>
      <c r="D358" s="664" t="s">
        <v>2793</v>
      </c>
      <c r="E358" s="663" t="s">
        <v>5959</v>
      </c>
      <c r="F358" s="664" t="s">
        <v>5960</v>
      </c>
      <c r="G358" s="663" t="s">
        <v>5468</v>
      </c>
      <c r="H358" s="663" t="s">
        <v>5469</v>
      </c>
      <c r="I358" s="665">
        <v>12.58</v>
      </c>
      <c r="J358" s="665">
        <v>250</v>
      </c>
      <c r="K358" s="666">
        <v>3145</v>
      </c>
    </row>
    <row r="359" spans="1:11" ht="14.4" customHeight="1" x14ac:dyDescent="0.3">
      <c r="A359" s="661" t="s">
        <v>543</v>
      </c>
      <c r="B359" s="662" t="s">
        <v>2791</v>
      </c>
      <c r="C359" s="663" t="s">
        <v>553</v>
      </c>
      <c r="D359" s="664" t="s">
        <v>2793</v>
      </c>
      <c r="E359" s="663" t="s">
        <v>5959</v>
      </c>
      <c r="F359" s="664" t="s">
        <v>5960</v>
      </c>
      <c r="G359" s="663" t="s">
        <v>5468</v>
      </c>
      <c r="H359" s="663" t="s">
        <v>5470</v>
      </c>
      <c r="I359" s="665">
        <v>12.58</v>
      </c>
      <c r="J359" s="665">
        <v>50</v>
      </c>
      <c r="K359" s="666">
        <v>629</v>
      </c>
    </row>
    <row r="360" spans="1:11" ht="14.4" customHeight="1" x14ac:dyDescent="0.3">
      <c r="A360" s="661" t="s">
        <v>543</v>
      </c>
      <c r="B360" s="662" t="s">
        <v>2791</v>
      </c>
      <c r="C360" s="663" t="s">
        <v>553</v>
      </c>
      <c r="D360" s="664" t="s">
        <v>2793</v>
      </c>
      <c r="E360" s="663" t="s">
        <v>5959</v>
      </c>
      <c r="F360" s="664" t="s">
        <v>5960</v>
      </c>
      <c r="G360" s="663" t="s">
        <v>5471</v>
      </c>
      <c r="H360" s="663" t="s">
        <v>5472</v>
      </c>
      <c r="I360" s="665">
        <v>12.59</v>
      </c>
      <c r="J360" s="665">
        <v>100</v>
      </c>
      <c r="K360" s="666">
        <v>1259</v>
      </c>
    </row>
    <row r="361" spans="1:11" ht="14.4" customHeight="1" x14ac:dyDescent="0.3">
      <c r="A361" s="661" t="s">
        <v>543</v>
      </c>
      <c r="B361" s="662" t="s">
        <v>2791</v>
      </c>
      <c r="C361" s="663" t="s">
        <v>553</v>
      </c>
      <c r="D361" s="664" t="s">
        <v>2793</v>
      </c>
      <c r="E361" s="663" t="s">
        <v>5959</v>
      </c>
      <c r="F361" s="664" t="s">
        <v>5960</v>
      </c>
      <c r="G361" s="663" t="s">
        <v>5473</v>
      </c>
      <c r="H361" s="663" t="s">
        <v>5474</v>
      </c>
      <c r="I361" s="665">
        <v>20.16</v>
      </c>
      <c r="J361" s="665">
        <v>50</v>
      </c>
      <c r="K361" s="666">
        <v>1007.93</v>
      </c>
    </row>
    <row r="362" spans="1:11" ht="14.4" customHeight="1" x14ac:dyDescent="0.3">
      <c r="A362" s="661" t="s">
        <v>543</v>
      </c>
      <c r="B362" s="662" t="s">
        <v>2791</v>
      </c>
      <c r="C362" s="663" t="s">
        <v>553</v>
      </c>
      <c r="D362" s="664" t="s">
        <v>2793</v>
      </c>
      <c r="E362" s="663" t="s">
        <v>5959</v>
      </c>
      <c r="F362" s="664" t="s">
        <v>5960</v>
      </c>
      <c r="G362" s="663" t="s">
        <v>5475</v>
      </c>
      <c r="H362" s="663" t="s">
        <v>5476</v>
      </c>
      <c r="I362" s="665">
        <v>20.16</v>
      </c>
      <c r="J362" s="665">
        <v>50</v>
      </c>
      <c r="K362" s="666">
        <v>1007.93</v>
      </c>
    </row>
    <row r="363" spans="1:11" ht="14.4" customHeight="1" x14ac:dyDescent="0.3">
      <c r="A363" s="661" t="s">
        <v>543</v>
      </c>
      <c r="B363" s="662" t="s">
        <v>2791</v>
      </c>
      <c r="C363" s="663" t="s">
        <v>553</v>
      </c>
      <c r="D363" s="664" t="s">
        <v>2793</v>
      </c>
      <c r="E363" s="663" t="s">
        <v>5959</v>
      </c>
      <c r="F363" s="664" t="s">
        <v>5960</v>
      </c>
      <c r="G363" s="663" t="s">
        <v>5477</v>
      </c>
      <c r="H363" s="663" t="s">
        <v>5478</v>
      </c>
      <c r="I363" s="665">
        <v>10.55</v>
      </c>
      <c r="J363" s="665">
        <v>80</v>
      </c>
      <c r="K363" s="666">
        <v>844.1</v>
      </c>
    </row>
    <row r="364" spans="1:11" ht="14.4" customHeight="1" x14ac:dyDescent="0.3">
      <c r="A364" s="661" t="s">
        <v>543</v>
      </c>
      <c r="B364" s="662" t="s">
        <v>2791</v>
      </c>
      <c r="C364" s="663" t="s">
        <v>553</v>
      </c>
      <c r="D364" s="664" t="s">
        <v>2793</v>
      </c>
      <c r="E364" s="663" t="s">
        <v>5967</v>
      </c>
      <c r="F364" s="664" t="s">
        <v>5968</v>
      </c>
      <c r="G364" s="663" t="s">
        <v>5479</v>
      </c>
      <c r="H364" s="663" t="s">
        <v>5480</v>
      </c>
      <c r="I364" s="665">
        <v>139.44000000000003</v>
      </c>
      <c r="J364" s="665">
        <v>234</v>
      </c>
      <c r="K364" s="666">
        <v>32628.73</v>
      </c>
    </row>
    <row r="365" spans="1:11" ht="14.4" customHeight="1" x14ac:dyDescent="0.3">
      <c r="A365" s="661" t="s">
        <v>543</v>
      </c>
      <c r="B365" s="662" t="s">
        <v>2791</v>
      </c>
      <c r="C365" s="663" t="s">
        <v>553</v>
      </c>
      <c r="D365" s="664" t="s">
        <v>2793</v>
      </c>
      <c r="E365" s="663" t="s">
        <v>5967</v>
      </c>
      <c r="F365" s="664" t="s">
        <v>5968</v>
      </c>
      <c r="G365" s="663" t="s">
        <v>5481</v>
      </c>
      <c r="H365" s="663" t="s">
        <v>5482</v>
      </c>
      <c r="I365" s="665">
        <v>139.44000000000003</v>
      </c>
      <c r="J365" s="665">
        <v>234</v>
      </c>
      <c r="K365" s="666">
        <v>32628.66</v>
      </c>
    </row>
    <row r="366" spans="1:11" ht="14.4" customHeight="1" x14ac:dyDescent="0.3">
      <c r="A366" s="661" t="s">
        <v>543</v>
      </c>
      <c r="B366" s="662" t="s">
        <v>2791</v>
      </c>
      <c r="C366" s="663" t="s">
        <v>553</v>
      </c>
      <c r="D366" s="664" t="s">
        <v>2793</v>
      </c>
      <c r="E366" s="663" t="s">
        <v>5967</v>
      </c>
      <c r="F366" s="664" t="s">
        <v>5968</v>
      </c>
      <c r="G366" s="663" t="s">
        <v>5483</v>
      </c>
      <c r="H366" s="663" t="s">
        <v>5484</v>
      </c>
      <c r="I366" s="665">
        <v>121</v>
      </c>
      <c r="J366" s="665">
        <v>2</v>
      </c>
      <c r="K366" s="666">
        <v>242</v>
      </c>
    </row>
    <row r="367" spans="1:11" ht="14.4" customHeight="1" x14ac:dyDescent="0.3">
      <c r="A367" s="661" t="s">
        <v>543</v>
      </c>
      <c r="B367" s="662" t="s">
        <v>2791</v>
      </c>
      <c r="C367" s="663" t="s">
        <v>553</v>
      </c>
      <c r="D367" s="664" t="s">
        <v>2793</v>
      </c>
      <c r="E367" s="663" t="s">
        <v>5967</v>
      </c>
      <c r="F367" s="664" t="s">
        <v>5968</v>
      </c>
      <c r="G367" s="663" t="s">
        <v>5485</v>
      </c>
      <c r="H367" s="663" t="s">
        <v>5486</v>
      </c>
      <c r="I367" s="665">
        <v>11.657368421052633</v>
      </c>
      <c r="J367" s="665">
        <v>410</v>
      </c>
      <c r="K367" s="666">
        <v>4778.7</v>
      </c>
    </row>
    <row r="368" spans="1:11" ht="14.4" customHeight="1" x14ac:dyDescent="0.3">
      <c r="A368" s="661" t="s">
        <v>543</v>
      </c>
      <c r="B368" s="662" t="s">
        <v>2791</v>
      </c>
      <c r="C368" s="663" t="s">
        <v>553</v>
      </c>
      <c r="D368" s="664" t="s">
        <v>2793</v>
      </c>
      <c r="E368" s="663" t="s">
        <v>5967</v>
      </c>
      <c r="F368" s="664" t="s">
        <v>5968</v>
      </c>
      <c r="G368" s="663" t="s">
        <v>5487</v>
      </c>
      <c r="H368" s="663" t="s">
        <v>5488</v>
      </c>
      <c r="I368" s="665">
        <v>144.71600000000001</v>
      </c>
      <c r="J368" s="665">
        <v>34</v>
      </c>
      <c r="K368" s="666">
        <v>4912.6000000000004</v>
      </c>
    </row>
    <row r="369" spans="1:11" ht="14.4" customHeight="1" x14ac:dyDescent="0.3">
      <c r="A369" s="661" t="s">
        <v>543</v>
      </c>
      <c r="B369" s="662" t="s">
        <v>2791</v>
      </c>
      <c r="C369" s="663" t="s">
        <v>553</v>
      </c>
      <c r="D369" s="664" t="s">
        <v>2793</v>
      </c>
      <c r="E369" s="663" t="s">
        <v>5967</v>
      </c>
      <c r="F369" s="664" t="s">
        <v>5968</v>
      </c>
      <c r="G369" s="663" t="s">
        <v>5489</v>
      </c>
      <c r="H369" s="663" t="s">
        <v>5490</v>
      </c>
      <c r="I369" s="665">
        <v>3709.67</v>
      </c>
      <c r="J369" s="665">
        <v>1</v>
      </c>
      <c r="K369" s="666">
        <v>3709.67</v>
      </c>
    </row>
    <row r="370" spans="1:11" ht="14.4" customHeight="1" x14ac:dyDescent="0.3">
      <c r="A370" s="661" t="s">
        <v>543</v>
      </c>
      <c r="B370" s="662" t="s">
        <v>2791</v>
      </c>
      <c r="C370" s="663" t="s">
        <v>553</v>
      </c>
      <c r="D370" s="664" t="s">
        <v>2793</v>
      </c>
      <c r="E370" s="663" t="s">
        <v>5967</v>
      </c>
      <c r="F370" s="664" t="s">
        <v>5968</v>
      </c>
      <c r="G370" s="663" t="s">
        <v>5491</v>
      </c>
      <c r="H370" s="663" t="s">
        <v>5492</v>
      </c>
      <c r="I370" s="665">
        <v>2210.7199999999998</v>
      </c>
      <c r="J370" s="665">
        <v>3</v>
      </c>
      <c r="K370" s="666">
        <v>6632.16</v>
      </c>
    </row>
    <row r="371" spans="1:11" ht="14.4" customHeight="1" x14ac:dyDescent="0.3">
      <c r="A371" s="661" t="s">
        <v>543</v>
      </c>
      <c r="B371" s="662" t="s">
        <v>2791</v>
      </c>
      <c r="C371" s="663" t="s">
        <v>553</v>
      </c>
      <c r="D371" s="664" t="s">
        <v>2793</v>
      </c>
      <c r="E371" s="663" t="s">
        <v>5967</v>
      </c>
      <c r="F371" s="664" t="s">
        <v>5968</v>
      </c>
      <c r="G371" s="663" t="s">
        <v>5493</v>
      </c>
      <c r="H371" s="663" t="s">
        <v>5494</v>
      </c>
      <c r="I371" s="665">
        <v>5445</v>
      </c>
      <c r="J371" s="665">
        <v>3</v>
      </c>
      <c r="K371" s="666">
        <v>16335</v>
      </c>
    </row>
    <row r="372" spans="1:11" ht="14.4" customHeight="1" x14ac:dyDescent="0.3">
      <c r="A372" s="661" t="s">
        <v>543</v>
      </c>
      <c r="B372" s="662" t="s">
        <v>2791</v>
      </c>
      <c r="C372" s="663" t="s">
        <v>553</v>
      </c>
      <c r="D372" s="664" t="s">
        <v>2793</v>
      </c>
      <c r="E372" s="663" t="s">
        <v>5967</v>
      </c>
      <c r="F372" s="664" t="s">
        <v>5968</v>
      </c>
      <c r="G372" s="663" t="s">
        <v>5495</v>
      </c>
      <c r="H372" s="663" t="s">
        <v>5496</v>
      </c>
      <c r="I372" s="665">
        <v>3035.31</v>
      </c>
      <c r="J372" s="665">
        <v>10</v>
      </c>
      <c r="K372" s="666">
        <v>30353.100000000002</v>
      </c>
    </row>
    <row r="373" spans="1:11" ht="14.4" customHeight="1" x14ac:dyDescent="0.3">
      <c r="A373" s="661" t="s">
        <v>543</v>
      </c>
      <c r="B373" s="662" t="s">
        <v>2791</v>
      </c>
      <c r="C373" s="663" t="s">
        <v>553</v>
      </c>
      <c r="D373" s="664" t="s">
        <v>2793</v>
      </c>
      <c r="E373" s="663" t="s">
        <v>5967</v>
      </c>
      <c r="F373" s="664" t="s">
        <v>5968</v>
      </c>
      <c r="G373" s="663" t="s">
        <v>5497</v>
      </c>
      <c r="H373" s="663" t="s">
        <v>5498</v>
      </c>
      <c r="I373" s="665">
        <v>16187.71</v>
      </c>
      <c r="J373" s="665">
        <v>1</v>
      </c>
      <c r="K373" s="666">
        <v>16187.71</v>
      </c>
    </row>
    <row r="374" spans="1:11" ht="14.4" customHeight="1" x14ac:dyDescent="0.3">
      <c r="A374" s="661" t="s">
        <v>543</v>
      </c>
      <c r="B374" s="662" t="s">
        <v>2791</v>
      </c>
      <c r="C374" s="663" t="s">
        <v>553</v>
      </c>
      <c r="D374" s="664" t="s">
        <v>2793</v>
      </c>
      <c r="E374" s="663" t="s">
        <v>5967</v>
      </c>
      <c r="F374" s="664" t="s">
        <v>5968</v>
      </c>
      <c r="G374" s="663" t="s">
        <v>5499</v>
      </c>
      <c r="H374" s="663" t="s">
        <v>5500</v>
      </c>
      <c r="I374" s="665">
        <v>2722.5</v>
      </c>
      <c r="J374" s="665">
        <v>41</v>
      </c>
      <c r="K374" s="666">
        <v>111622.49</v>
      </c>
    </row>
    <row r="375" spans="1:11" ht="14.4" customHeight="1" x14ac:dyDescent="0.3">
      <c r="A375" s="661" t="s">
        <v>543</v>
      </c>
      <c r="B375" s="662" t="s">
        <v>2791</v>
      </c>
      <c r="C375" s="663" t="s">
        <v>553</v>
      </c>
      <c r="D375" s="664" t="s">
        <v>2793</v>
      </c>
      <c r="E375" s="663" t="s">
        <v>5967</v>
      </c>
      <c r="F375" s="664" t="s">
        <v>5968</v>
      </c>
      <c r="G375" s="663" t="s">
        <v>5501</v>
      </c>
      <c r="H375" s="663" t="s">
        <v>5502</v>
      </c>
      <c r="I375" s="665">
        <v>5445</v>
      </c>
      <c r="J375" s="665">
        <v>2</v>
      </c>
      <c r="K375" s="666">
        <v>10890</v>
      </c>
    </row>
    <row r="376" spans="1:11" ht="14.4" customHeight="1" x14ac:dyDescent="0.3">
      <c r="A376" s="661" t="s">
        <v>543</v>
      </c>
      <c r="B376" s="662" t="s">
        <v>2791</v>
      </c>
      <c r="C376" s="663" t="s">
        <v>553</v>
      </c>
      <c r="D376" s="664" t="s">
        <v>2793</v>
      </c>
      <c r="E376" s="663" t="s">
        <v>5967</v>
      </c>
      <c r="F376" s="664" t="s">
        <v>5968</v>
      </c>
      <c r="G376" s="663" t="s">
        <v>5503</v>
      </c>
      <c r="H376" s="663" t="s">
        <v>5504</v>
      </c>
      <c r="I376" s="665">
        <v>5445</v>
      </c>
      <c r="J376" s="665">
        <v>2</v>
      </c>
      <c r="K376" s="666">
        <v>10890</v>
      </c>
    </row>
    <row r="377" spans="1:11" ht="14.4" customHeight="1" x14ac:dyDescent="0.3">
      <c r="A377" s="661" t="s">
        <v>543</v>
      </c>
      <c r="B377" s="662" t="s">
        <v>2791</v>
      </c>
      <c r="C377" s="663" t="s">
        <v>553</v>
      </c>
      <c r="D377" s="664" t="s">
        <v>2793</v>
      </c>
      <c r="E377" s="663" t="s">
        <v>5967</v>
      </c>
      <c r="F377" s="664" t="s">
        <v>5968</v>
      </c>
      <c r="G377" s="663" t="s">
        <v>5505</v>
      </c>
      <c r="H377" s="663" t="s">
        <v>5506</v>
      </c>
      <c r="I377" s="665">
        <v>2277.85</v>
      </c>
      <c r="J377" s="665">
        <v>2</v>
      </c>
      <c r="K377" s="666">
        <v>4555.7</v>
      </c>
    </row>
    <row r="378" spans="1:11" ht="14.4" customHeight="1" x14ac:dyDescent="0.3">
      <c r="A378" s="661" t="s">
        <v>543</v>
      </c>
      <c r="B378" s="662" t="s">
        <v>2791</v>
      </c>
      <c r="C378" s="663" t="s">
        <v>553</v>
      </c>
      <c r="D378" s="664" t="s">
        <v>2793</v>
      </c>
      <c r="E378" s="663" t="s">
        <v>5967</v>
      </c>
      <c r="F378" s="664" t="s">
        <v>5968</v>
      </c>
      <c r="G378" s="663" t="s">
        <v>5507</v>
      </c>
      <c r="H378" s="663" t="s">
        <v>5508</v>
      </c>
      <c r="I378" s="665">
        <v>3130.7525000000001</v>
      </c>
      <c r="J378" s="665">
        <v>5</v>
      </c>
      <c r="K378" s="666">
        <v>15653.76</v>
      </c>
    </row>
    <row r="379" spans="1:11" ht="14.4" customHeight="1" x14ac:dyDescent="0.3">
      <c r="A379" s="661" t="s">
        <v>543</v>
      </c>
      <c r="B379" s="662" t="s">
        <v>2791</v>
      </c>
      <c r="C379" s="663" t="s">
        <v>553</v>
      </c>
      <c r="D379" s="664" t="s">
        <v>2793</v>
      </c>
      <c r="E379" s="663" t="s">
        <v>5967</v>
      </c>
      <c r="F379" s="664" t="s">
        <v>5968</v>
      </c>
      <c r="G379" s="663" t="s">
        <v>5509</v>
      </c>
      <c r="H379" s="663" t="s">
        <v>5510</v>
      </c>
      <c r="I379" s="665">
        <v>2277.85</v>
      </c>
      <c r="J379" s="665">
        <v>2</v>
      </c>
      <c r="K379" s="666">
        <v>4555.7</v>
      </c>
    </row>
    <row r="380" spans="1:11" ht="14.4" customHeight="1" x14ac:dyDescent="0.3">
      <c r="A380" s="661" t="s">
        <v>543</v>
      </c>
      <c r="B380" s="662" t="s">
        <v>2791</v>
      </c>
      <c r="C380" s="663" t="s">
        <v>553</v>
      </c>
      <c r="D380" s="664" t="s">
        <v>2793</v>
      </c>
      <c r="E380" s="663" t="s">
        <v>5967</v>
      </c>
      <c r="F380" s="664" t="s">
        <v>5968</v>
      </c>
      <c r="G380" s="663" t="s">
        <v>5511</v>
      </c>
      <c r="H380" s="663" t="s">
        <v>5512</v>
      </c>
      <c r="I380" s="665">
        <v>3035.31</v>
      </c>
      <c r="J380" s="665">
        <v>5</v>
      </c>
      <c r="K380" s="666">
        <v>15176.55</v>
      </c>
    </row>
    <row r="381" spans="1:11" ht="14.4" customHeight="1" x14ac:dyDescent="0.3">
      <c r="A381" s="661" t="s">
        <v>543</v>
      </c>
      <c r="B381" s="662" t="s">
        <v>2791</v>
      </c>
      <c r="C381" s="663" t="s">
        <v>553</v>
      </c>
      <c r="D381" s="664" t="s">
        <v>2793</v>
      </c>
      <c r="E381" s="663" t="s">
        <v>5967</v>
      </c>
      <c r="F381" s="664" t="s">
        <v>5968</v>
      </c>
      <c r="G381" s="663" t="s">
        <v>5513</v>
      </c>
      <c r="H381" s="663" t="s">
        <v>5514</v>
      </c>
      <c r="I381" s="665">
        <v>213.35</v>
      </c>
      <c r="J381" s="665">
        <v>22</v>
      </c>
      <c r="K381" s="666">
        <v>4693.6299999999992</v>
      </c>
    </row>
    <row r="382" spans="1:11" ht="14.4" customHeight="1" x14ac:dyDescent="0.3">
      <c r="A382" s="661" t="s">
        <v>543</v>
      </c>
      <c r="B382" s="662" t="s">
        <v>2791</v>
      </c>
      <c r="C382" s="663" t="s">
        <v>553</v>
      </c>
      <c r="D382" s="664" t="s">
        <v>2793</v>
      </c>
      <c r="E382" s="663" t="s">
        <v>5967</v>
      </c>
      <c r="F382" s="664" t="s">
        <v>5968</v>
      </c>
      <c r="G382" s="663" t="s">
        <v>5515</v>
      </c>
      <c r="H382" s="663" t="s">
        <v>5516</v>
      </c>
      <c r="I382" s="665">
        <v>5445</v>
      </c>
      <c r="J382" s="665">
        <v>1</v>
      </c>
      <c r="K382" s="666">
        <v>5445</v>
      </c>
    </row>
    <row r="383" spans="1:11" ht="14.4" customHeight="1" x14ac:dyDescent="0.3">
      <c r="A383" s="661" t="s">
        <v>543</v>
      </c>
      <c r="B383" s="662" t="s">
        <v>2791</v>
      </c>
      <c r="C383" s="663" t="s">
        <v>553</v>
      </c>
      <c r="D383" s="664" t="s">
        <v>2793</v>
      </c>
      <c r="E383" s="663" t="s">
        <v>5967</v>
      </c>
      <c r="F383" s="664" t="s">
        <v>5968</v>
      </c>
      <c r="G383" s="663" t="s">
        <v>5517</v>
      </c>
      <c r="H383" s="663" t="s">
        <v>5518</v>
      </c>
      <c r="I383" s="665">
        <v>9228.19</v>
      </c>
      <c r="J383" s="665">
        <v>2</v>
      </c>
      <c r="K383" s="666">
        <v>18456.38</v>
      </c>
    </row>
    <row r="384" spans="1:11" ht="14.4" customHeight="1" x14ac:dyDescent="0.3">
      <c r="A384" s="661" t="s">
        <v>543</v>
      </c>
      <c r="B384" s="662" t="s">
        <v>2791</v>
      </c>
      <c r="C384" s="663" t="s">
        <v>553</v>
      </c>
      <c r="D384" s="664" t="s">
        <v>2793</v>
      </c>
      <c r="E384" s="663" t="s">
        <v>5967</v>
      </c>
      <c r="F384" s="664" t="s">
        <v>5968</v>
      </c>
      <c r="G384" s="663" t="s">
        <v>5519</v>
      </c>
      <c r="H384" s="663" t="s">
        <v>5520</v>
      </c>
      <c r="I384" s="665">
        <v>9228.1866666666683</v>
      </c>
      <c r="J384" s="665">
        <v>3</v>
      </c>
      <c r="K384" s="666">
        <v>27684.560000000005</v>
      </c>
    </row>
    <row r="385" spans="1:11" ht="14.4" customHeight="1" x14ac:dyDescent="0.3">
      <c r="A385" s="661" t="s">
        <v>543</v>
      </c>
      <c r="B385" s="662" t="s">
        <v>2791</v>
      </c>
      <c r="C385" s="663" t="s">
        <v>553</v>
      </c>
      <c r="D385" s="664" t="s">
        <v>2793</v>
      </c>
      <c r="E385" s="663" t="s">
        <v>5967</v>
      </c>
      <c r="F385" s="664" t="s">
        <v>5968</v>
      </c>
      <c r="G385" s="663" t="s">
        <v>5521</v>
      </c>
      <c r="H385" s="663" t="s">
        <v>5522</v>
      </c>
      <c r="I385" s="665">
        <v>11497.29</v>
      </c>
      <c r="J385" s="665">
        <v>1</v>
      </c>
      <c r="K385" s="666">
        <v>11497.29</v>
      </c>
    </row>
    <row r="386" spans="1:11" ht="14.4" customHeight="1" x14ac:dyDescent="0.3">
      <c r="A386" s="661" t="s">
        <v>543</v>
      </c>
      <c r="B386" s="662" t="s">
        <v>2791</v>
      </c>
      <c r="C386" s="663" t="s">
        <v>553</v>
      </c>
      <c r="D386" s="664" t="s">
        <v>2793</v>
      </c>
      <c r="E386" s="663" t="s">
        <v>5967</v>
      </c>
      <c r="F386" s="664" t="s">
        <v>5968</v>
      </c>
      <c r="G386" s="663" t="s">
        <v>5523</v>
      </c>
      <c r="H386" s="663" t="s">
        <v>5524</v>
      </c>
      <c r="I386" s="665">
        <v>16187.72</v>
      </c>
      <c r="J386" s="665">
        <v>1</v>
      </c>
      <c r="K386" s="666">
        <v>16187.72</v>
      </c>
    </row>
    <row r="387" spans="1:11" ht="14.4" customHeight="1" x14ac:dyDescent="0.3">
      <c r="A387" s="661" t="s">
        <v>543</v>
      </c>
      <c r="B387" s="662" t="s">
        <v>2791</v>
      </c>
      <c r="C387" s="663" t="s">
        <v>553</v>
      </c>
      <c r="D387" s="664" t="s">
        <v>2793</v>
      </c>
      <c r="E387" s="663" t="s">
        <v>5967</v>
      </c>
      <c r="F387" s="664" t="s">
        <v>5968</v>
      </c>
      <c r="G387" s="663" t="s">
        <v>5525</v>
      </c>
      <c r="H387" s="663" t="s">
        <v>5526</v>
      </c>
      <c r="I387" s="665">
        <v>2397.4</v>
      </c>
      <c r="J387" s="665">
        <v>1</v>
      </c>
      <c r="K387" s="666">
        <v>2397.4</v>
      </c>
    </row>
    <row r="388" spans="1:11" ht="14.4" customHeight="1" x14ac:dyDescent="0.3">
      <c r="A388" s="661" t="s">
        <v>543</v>
      </c>
      <c r="B388" s="662" t="s">
        <v>2791</v>
      </c>
      <c r="C388" s="663" t="s">
        <v>553</v>
      </c>
      <c r="D388" s="664" t="s">
        <v>2793</v>
      </c>
      <c r="E388" s="663" t="s">
        <v>5967</v>
      </c>
      <c r="F388" s="664" t="s">
        <v>5968</v>
      </c>
      <c r="G388" s="663" t="s">
        <v>5527</v>
      </c>
      <c r="H388" s="663" t="s">
        <v>5528</v>
      </c>
      <c r="I388" s="665">
        <v>2624.54</v>
      </c>
      <c r="J388" s="665">
        <v>1</v>
      </c>
      <c r="K388" s="666">
        <v>2624.54</v>
      </c>
    </row>
    <row r="389" spans="1:11" ht="14.4" customHeight="1" x14ac:dyDescent="0.3">
      <c r="A389" s="661" t="s">
        <v>543</v>
      </c>
      <c r="B389" s="662" t="s">
        <v>2791</v>
      </c>
      <c r="C389" s="663" t="s">
        <v>553</v>
      </c>
      <c r="D389" s="664" t="s">
        <v>2793</v>
      </c>
      <c r="E389" s="663" t="s">
        <v>5967</v>
      </c>
      <c r="F389" s="664" t="s">
        <v>5968</v>
      </c>
      <c r="G389" s="663" t="s">
        <v>5529</v>
      </c>
      <c r="H389" s="663" t="s">
        <v>5530</v>
      </c>
      <c r="I389" s="665">
        <v>22994.58</v>
      </c>
      <c r="J389" s="665">
        <v>1</v>
      </c>
      <c r="K389" s="666">
        <v>22994.58</v>
      </c>
    </row>
    <row r="390" spans="1:11" ht="14.4" customHeight="1" x14ac:dyDescent="0.3">
      <c r="A390" s="661" t="s">
        <v>543</v>
      </c>
      <c r="B390" s="662" t="s">
        <v>2791</v>
      </c>
      <c r="C390" s="663" t="s">
        <v>553</v>
      </c>
      <c r="D390" s="664" t="s">
        <v>2793</v>
      </c>
      <c r="E390" s="663" t="s">
        <v>5967</v>
      </c>
      <c r="F390" s="664" t="s">
        <v>5968</v>
      </c>
      <c r="G390" s="663" t="s">
        <v>5531</v>
      </c>
      <c r="H390" s="663" t="s">
        <v>5532</v>
      </c>
      <c r="I390" s="665">
        <v>34757.255000000005</v>
      </c>
      <c r="J390" s="665">
        <v>1.5</v>
      </c>
      <c r="K390" s="666">
        <v>52060.26</v>
      </c>
    </row>
    <row r="391" spans="1:11" ht="14.4" customHeight="1" x14ac:dyDescent="0.3">
      <c r="A391" s="661" t="s">
        <v>543</v>
      </c>
      <c r="B391" s="662" t="s">
        <v>2791</v>
      </c>
      <c r="C391" s="663" t="s">
        <v>553</v>
      </c>
      <c r="D391" s="664" t="s">
        <v>2793</v>
      </c>
      <c r="E391" s="663" t="s">
        <v>5969</v>
      </c>
      <c r="F391" s="664" t="s">
        <v>5970</v>
      </c>
      <c r="G391" s="663" t="s">
        <v>5533</v>
      </c>
      <c r="H391" s="663" t="s">
        <v>5534</v>
      </c>
      <c r="I391" s="665">
        <v>16033</v>
      </c>
      <c r="J391" s="665">
        <v>8</v>
      </c>
      <c r="K391" s="666">
        <v>128264</v>
      </c>
    </row>
    <row r="392" spans="1:11" ht="14.4" customHeight="1" x14ac:dyDescent="0.3">
      <c r="A392" s="661" t="s">
        <v>543</v>
      </c>
      <c r="B392" s="662" t="s">
        <v>2791</v>
      </c>
      <c r="C392" s="663" t="s">
        <v>553</v>
      </c>
      <c r="D392" s="664" t="s">
        <v>2793</v>
      </c>
      <c r="E392" s="663" t="s">
        <v>5971</v>
      </c>
      <c r="F392" s="664" t="s">
        <v>5972</v>
      </c>
      <c r="G392" s="663" t="s">
        <v>5535</v>
      </c>
      <c r="H392" s="663" t="s">
        <v>5536</v>
      </c>
      <c r="I392" s="665">
        <v>23.47625</v>
      </c>
      <c r="J392" s="665">
        <v>390</v>
      </c>
      <c r="K392" s="666">
        <v>9155.6999999999989</v>
      </c>
    </row>
    <row r="393" spans="1:11" ht="14.4" customHeight="1" x14ac:dyDescent="0.3">
      <c r="A393" s="661" t="s">
        <v>543</v>
      </c>
      <c r="B393" s="662" t="s">
        <v>2791</v>
      </c>
      <c r="C393" s="663" t="s">
        <v>553</v>
      </c>
      <c r="D393" s="664" t="s">
        <v>2793</v>
      </c>
      <c r="E393" s="663" t="s">
        <v>5971</v>
      </c>
      <c r="F393" s="664" t="s">
        <v>5972</v>
      </c>
      <c r="G393" s="663" t="s">
        <v>5537</v>
      </c>
      <c r="H393" s="663" t="s">
        <v>5538</v>
      </c>
      <c r="I393" s="665">
        <v>511.83</v>
      </c>
      <c r="J393" s="665">
        <v>830</v>
      </c>
      <c r="K393" s="666">
        <v>424818.9</v>
      </c>
    </row>
    <row r="394" spans="1:11" ht="14.4" customHeight="1" x14ac:dyDescent="0.3">
      <c r="A394" s="661" t="s">
        <v>543</v>
      </c>
      <c r="B394" s="662" t="s">
        <v>2791</v>
      </c>
      <c r="C394" s="663" t="s">
        <v>553</v>
      </c>
      <c r="D394" s="664" t="s">
        <v>2793</v>
      </c>
      <c r="E394" s="663" t="s">
        <v>5971</v>
      </c>
      <c r="F394" s="664" t="s">
        <v>5972</v>
      </c>
      <c r="G394" s="663" t="s">
        <v>5539</v>
      </c>
      <c r="H394" s="663" t="s">
        <v>5540</v>
      </c>
      <c r="I394" s="665">
        <v>220.22</v>
      </c>
      <c r="J394" s="665">
        <v>100</v>
      </c>
      <c r="K394" s="666">
        <v>22022</v>
      </c>
    </row>
    <row r="395" spans="1:11" ht="14.4" customHeight="1" x14ac:dyDescent="0.3">
      <c r="A395" s="661" t="s">
        <v>543</v>
      </c>
      <c r="B395" s="662" t="s">
        <v>2791</v>
      </c>
      <c r="C395" s="663" t="s">
        <v>553</v>
      </c>
      <c r="D395" s="664" t="s">
        <v>2793</v>
      </c>
      <c r="E395" s="663" t="s">
        <v>5971</v>
      </c>
      <c r="F395" s="664" t="s">
        <v>5972</v>
      </c>
      <c r="G395" s="663" t="s">
        <v>5539</v>
      </c>
      <c r="H395" s="663" t="s">
        <v>5541</v>
      </c>
      <c r="I395" s="665">
        <v>220.22</v>
      </c>
      <c r="J395" s="665">
        <v>80</v>
      </c>
      <c r="K395" s="666">
        <v>17617.599999999999</v>
      </c>
    </row>
    <row r="396" spans="1:11" ht="14.4" customHeight="1" x14ac:dyDescent="0.3">
      <c r="A396" s="661" t="s">
        <v>543</v>
      </c>
      <c r="B396" s="662" t="s">
        <v>2791</v>
      </c>
      <c r="C396" s="663" t="s">
        <v>553</v>
      </c>
      <c r="D396" s="664" t="s">
        <v>2793</v>
      </c>
      <c r="E396" s="663" t="s">
        <v>5971</v>
      </c>
      <c r="F396" s="664" t="s">
        <v>5972</v>
      </c>
      <c r="G396" s="663" t="s">
        <v>5542</v>
      </c>
      <c r="H396" s="663" t="s">
        <v>5543</v>
      </c>
      <c r="I396" s="665">
        <v>66.400000000000006</v>
      </c>
      <c r="J396" s="665">
        <v>250</v>
      </c>
      <c r="K396" s="666">
        <v>16601.199999999997</v>
      </c>
    </row>
    <row r="397" spans="1:11" ht="14.4" customHeight="1" x14ac:dyDescent="0.3">
      <c r="A397" s="661" t="s">
        <v>543</v>
      </c>
      <c r="B397" s="662" t="s">
        <v>2791</v>
      </c>
      <c r="C397" s="663" t="s">
        <v>553</v>
      </c>
      <c r="D397" s="664" t="s">
        <v>2793</v>
      </c>
      <c r="E397" s="663" t="s">
        <v>5971</v>
      </c>
      <c r="F397" s="664" t="s">
        <v>5972</v>
      </c>
      <c r="G397" s="663" t="s">
        <v>5544</v>
      </c>
      <c r="H397" s="663" t="s">
        <v>5545</v>
      </c>
      <c r="I397" s="665">
        <v>32.67</v>
      </c>
      <c r="J397" s="665">
        <v>50</v>
      </c>
      <c r="K397" s="666">
        <v>1633.5</v>
      </c>
    </row>
    <row r="398" spans="1:11" ht="14.4" customHeight="1" x14ac:dyDescent="0.3">
      <c r="A398" s="661" t="s">
        <v>543</v>
      </c>
      <c r="B398" s="662" t="s">
        <v>2791</v>
      </c>
      <c r="C398" s="663" t="s">
        <v>553</v>
      </c>
      <c r="D398" s="664" t="s">
        <v>2793</v>
      </c>
      <c r="E398" s="663" t="s">
        <v>5971</v>
      </c>
      <c r="F398" s="664" t="s">
        <v>5972</v>
      </c>
      <c r="G398" s="663" t="s">
        <v>5544</v>
      </c>
      <c r="H398" s="663" t="s">
        <v>5546</v>
      </c>
      <c r="I398" s="665">
        <v>32.67</v>
      </c>
      <c r="J398" s="665">
        <v>100</v>
      </c>
      <c r="K398" s="666">
        <v>3267</v>
      </c>
    </row>
    <row r="399" spans="1:11" ht="14.4" customHeight="1" x14ac:dyDescent="0.3">
      <c r="A399" s="661" t="s">
        <v>543</v>
      </c>
      <c r="B399" s="662" t="s">
        <v>2791</v>
      </c>
      <c r="C399" s="663" t="s">
        <v>553</v>
      </c>
      <c r="D399" s="664" t="s">
        <v>2793</v>
      </c>
      <c r="E399" s="663" t="s">
        <v>5971</v>
      </c>
      <c r="F399" s="664" t="s">
        <v>5972</v>
      </c>
      <c r="G399" s="663" t="s">
        <v>5547</v>
      </c>
      <c r="H399" s="663" t="s">
        <v>5548</v>
      </c>
      <c r="I399" s="665">
        <v>1045.44</v>
      </c>
      <c r="J399" s="665">
        <v>10</v>
      </c>
      <c r="K399" s="666">
        <v>10454.4</v>
      </c>
    </row>
    <row r="400" spans="1:11" ht="14.4" customHeight="1" x14ac:dyDescent="0.3">
      <c r="A400" s="661" t="s">
        <v>543</v>
      </c>
      <c r="B400" s="662" t="s">
        <v>2791</v>
      </c>
      <c r="C400" s="663" t="s">
        <v>553</v>
      </c>
      <c r="D400" s="664" t="s">
        <v>2793</v>
      </c>
      <c r="E400" s="663" t="s">
        <v>5971</v>
      </c>
      <c r="F400" s="664" t="s">
        <v>5972</v>
      </c>
      <c r="G400" s="663" t="s">
        <v>5549</v>
      </c>
      <c r="H400" s="663" t="s">
        <v>5550</v>
      </c>
      <c r="I400" s="665">
        <v>15.391666666666667</v>
      </c>
      <c r="J400" s="665">
        <v>400</v>
      </c>
      <c r="K400" s="666">
        <v>6156.62</v>
      </c>
    </row>
    <row r="401" spans="1:11" ht="14.4" customHeight="1" x14ac:dyDescent="0.3">
      <c r="A401" s="661" t="s">
        <v>543</v>
      </c>
      <c r="B401" s="662" t="s">
        <v>2791</v>
      </c>
      <c r="C401" s="663" t="s">
        <v>553</v>
      </c>
      <c r="D401" s="664" t="s">
        <v>2793</v>
      </c>
      <c r="E401" s="663" t="s">
        <v>5971</v>
      </c>
      <c r="F401" s="664" t="s">
        <v>5972</v>
      </c>
      <c r="G401" s="663" t="s">
        <v>5551</v>
      </c>
      <c r="H401" s="663" t="s">
        <v>5552</v>
      </c>
      <c r="I401" s="665">
        <v>67.760000000000005</v>
      </c>
      <c r="J401" s="665">
        <v>50</v>
      </c>
      <c r="K401" s="666">
        <v>3388</v>
      </c>
    </row>
    <row r="402" spans="1:11" ht="14.4" customHeight="1" x14ac:dyDescent="0.3">
      <c r="A402" s="661" t="s">
        <v>543</v>
      </c>
      <c r="B402" s="662" t="s">
        <v>2791</v>
      </c>
      <c r="C402" s="663" t="s">
        <v>553</v>
      </c>
      <c r="D402" s="664" t="s">
        <v>2793</v>
      </c>
      <c r="E402" s="663" t="s">
        <v>5971</v>
      </c>
      <c r="F402" s="664" t="s">
        <v>5972</v>
      </c>
      <c r="G402" s="663" t="s">
        <v>5553</v>
      </c>
      <c r="H402" s="663" t="s">
        <v>5554</v>
      </c>
      <c r="I402" s="665">
        <v>50.6</v>
      </c>
      <c r="J402" s="665">
        <v>530</v>
      </c>
      <c r="K402" s="666">
        <v>26819.160000000003</v>
      </c>
    </row>
    <row r="403" spans="1:11" ht="14.4" customHeight="1" x14ac:dyDescent="0.3">
      <c r="A403" s="661" t="s">
        <v>543</v>
      </c>
      <c r="B403" s="662" t="s">
        <v>2791</v>
      </c>
      <c r="C403" s="663" t="s">
        <v>553</v>
      </c>
      <c r="D403" s="664" t="s">
        <v>2793</v>
      </c>
      <c r="E403" s="663" t="s">
        <v>5971</v>
      </c>
      <c r="F403" s="664" t="s">
        <v>5972</v>
      </c>
      <c r="G403" s="663" t="s">
        <v>5555</v>
      </c>
      <c r="H403" s="663" t="s">
        <v>5556</v>
      </c>
      <c r="I403" s="665">
        <v>3044.36</v>
      </c>
      <c r="J403" s="665">
        <v>1</v>
      </c>
      <c r="K403" s="666">
        <v>3044.36</v>
      </c>
    </row>
    <row r="404" spans="1:11" ht="14.4" customHeight="1" x14ac:dyDescent="0.3">
      <c r="A404" s="661" t="s">
        <v>543</v>
      </c>
      <c r="B404" s="662" t="s">
        <v>2791</v>
      </c>
      <c r="C404" s="663" t="s">
        <v>553</v>
      </c>
      <c r="D404" s="664" t="s">
        <v>2793</v>
      </c>
      <c r="E404" s="663" t="s">
        <v>5971</v>
      </c>
      <c r="F404" s="664" t="s">
        <v>5972</v>
      </c>
      <c r="G404" s="663" t="s">
        <v>5557</v>
      </c>
      <c r="H404" s="663" t="s">
        <v>5558</v>
      </c>
      <c r="I404" s="665">
        <v>19.43</v>
      </c>
      <c r="J404" s="665">
        <v>100</v>
      </c>
      <c r="K404" s="666">
        <v>1943.5</v>
      </c>
    </row>
    <row r="405" spans="1:11" ht="14.4" customHeight="1" x14ac:dyDescent="0.3">
      <c r="A405" s="661" t="s">
        <v>543</v>
      </c>
      <c r="B405" s="662" t="s">
        <v>2791</v>
      </c>
      <c r="C405" s="663" t="s">
        <v>553</v>
      </c>
      <c r="D405" s="664" t="s">
        <v>2793</v>
      </c>
      <c r="E405" s="663" t="s">
        <v>5971</v>
      </c>
      <c r="F405" s="664" t="s">
        <v>5972</v>
      </c>
      <c r="G405" s="663" t="s">
        <v>5559</v>
      </c>
      <c r="H405" s="663" t="s">
        <v>5560</v>
      </c>
      <c r="I405" s="665">
        <v>34.1</v>
      </c>
      <c r="J405" s="665">
        <v>70</v>
      </c>
      <c r="K405" s="666">
        <v>2386.85</v>
      </c>
    </row>
    <row r="406" spans="1:11" ht="14.4" customHeight="1" x14ac:dyDescent="0.3">
      <c r="A406" s="661" t="s">
        <v>543</v>
      </c>
      <c r="B406" s="662" t="s">
        <v>2791</v>
      </c>
      <c r="C406" s="663" t="s">
        <v>556</v>
      </c>
      <c r="D406" s="664" t="s">
        <v>2794</v>
      </c>
      <c r="E406" s="663" t="s">
        <v>5951</v>
      </c>
      <c r="F406" s="664" t="s">
        <v>5952</v>
      </c>
      <c r="G406" s="663" t="s">
        <v>4817</v>
      </c>
      <c r="H406" s="663" t="s">
        <v>4818</v>
      </c>
      <c r="I406" s="665">
        <v>34.696666666666665</v>
      </c>
      <c r="J406" s="665">
        <v>36</v>
      </c>
      <c r="K406" s="666">
        <v>1249.03</v>
      </c>
    </row>
    <row r="407" spans="1:11" ht="14.4" customHeight="1" x14ac:dyDescent="0.3">
      <c r="A407" s="661" t="s">
        <v>543</v>
      </c>
      <c r="B407" s="662" t="s">
        <v>2791</v>
      </c>
      <c r="C407" s="663" t="s">
        <v>556</v>
      </c>
      <c r="D407" s="664" t="s">
        <v>2794</v>
      </c>
      <c r="E407" s="663" t="s">
        <v>5951</v>
      </c>
      <c r="F407" s="664" t="s">
        <v>5952</v>
      </c>
      <c r="G407" s="663" t="s">
        <v>5561</v>
      </c>
      <c r="H407" s="663" t="s">
        <v>5562</v>
      </c>
      <c r="I407" s="665">
        <v>15.01190476190475</v>
      </c>
      <c r="J407" s="665">
        <v>356</v>
      </c>
      <c r="K407" s="666">
        <v>5342.909999999998</v>
      </c>
    </row>
    <row r="408" spans="1:11" ht="14.4" customHeight="1" x14ac:dyDescent="0.3">
      <c r="A408" s="661" t="s">
        <v>543</v>
      </c>
      <c r="B408" s="662" t="s">
        <v>2791</v>
      </c>
      <c r="C408" s="663" t="s">
        <v>556</v>
      </c>
      <c r="D408" s="664" t="s">
        <v>2794</v>
      </c>
      <c r="E408" s="663" t="s">
        <v>5951</v>
      </c>
      <c r="F408" s="664" t="s">
        <v>5952</v>
      </c>
      <c r="G408" s="663" t="s">
        <v>4819</v>
      </c>
      <c r="H408" s="663" t="s">
        <v>4820</v>
      </c>
      <c r="I408" s="665">
        <v>25.553333333333331</v>
      </c>
      <c r="J408" s="665">
        <v>72</v>
      </c>
      <c r="K408" s="666">
        <v>1839.72</v>
      </c>
    </row>
    <row r="409" spans="1:11" ht="14.4" customHeight="1" x14ac:dyDescent="0.3">
      <c r="A409" s="661" t="s">
        <v>543</v>
      </c>
      <c r="B409" s="662" t="s">
        <v>2791</v>
      </c>
      <c r="C409" s="663" t="s">
        <v>556</v>
      </c>
      <c r="D409" s="664" t="s">
        <v>2794</v>
      </c>
      <c r="E409" s="663" t="s">
        <v>5951</v>
      </c>
      <c r="F409" s="664" t="s">
        <v>5952</v>
      </c>
      <c r="G409" s="663" t="s">
        <v>4821</v>
      </c>
      <c r="H409" s="663" t="s">
        <v>4822</v>
      </c>
      <c r="I409" s="665">
        <v>1.3800000000000003</v>
      </c>
      <c r="J409" s="665">
        <v>6250</v>
      </c>
      <c r="K409" s="666">
        <v>8625</v>
      </c>
    </row>
    <row r="410" spans="1:11" ht="14.4" customHeight="1" x14ac:dyDescent="0.3">
      <c r="A410" s="661" t="s">
        <v>543</v>
      </c>
      <c r="B410" s="662" t="s">
        <v>2791</v>
      </c>
      <c r="C410" s="663" t="s">
        <v>556</v>
      </c>
      <c r="D410" s="664" t="s">
        <v>2794</v>
      </c>
      <c r="E410" s="663" t="s">
        <v>5951</v>
      </c>
      <c r="F410" s="664" t="s">
        <v>5952</v>
      </c>
      <c r="G410" s="663" t="s">
        <v>4823</v>
      </c>
      <c r="H410" s="663" t="s">
        <v>4824</v>
      </c>
      <c r="I410" s="665">
        <v>41.5358620689655</v>
      </c>
      <c r="J410" s="665">
        <v>1456</v>
      </c>
      <c r="K410" s="666">
        <v>60476.209999999992</v>
      </c>
    </row>
    <row r="411" spans="1:11" ht="14.4" customHeight="1" x14ac:dyDescent="0.3">
      <c r="A411" s="661" t="s">
        <v>543</v>
      </c>
      <c r="B411" s="662" t="s">
        <v>2791</v>
      </c>
      <c r="C411" s="663" t="s">
        <v>556</v>
      </c>
      <c r="D411" s="664" t="s">
        <v>2794</v>
      </c>
      <c r="E411" s="663" t="s">
        <v>5951</v>
      </c>
      <c r="F411" s="664" t="s">
        <v>5952</v>
      </c>
      <c r="G411" s="663" t="s">
        <v>4825</v>
      </c>
      <c r="H411" s="663" t="s">
        <v>4826</v>
      </c>
      <c r="I411" s="665">
        <v>39.101538461538475</v>
      </c>
      <c r="J411" s="665">
        <v>389</v>
      </c>
      <c r="K411" s="666">
        <v>15210.970000000001</v>
      </c>
    </row>
    <row r="412" spans="1:11" ht="14.4" customHeight="1" x14ac:dyDescent="0.3">
      <c r="A412" s="661" t="s">
        <v>543</v>
      </c>
      <c r="B412" s="662" t="s">
        <v>2791</v>
      </c>
      <c r="C412" s="663" t="s">
        <v>556</v>
      </c>
      <c r="D412" s="664" t="s">
        <v>2794</v>
      </c>
      <c r="E412" s="663" t="s">
        <v>5951</v>
      </c>
      <c r="F412" s="664" t="s">
        <v>5952</v>
      </c>
      <c r="G412" s="663" t="s">
        <v>4827</v>
      </c>
      <c r="H412" s="663" t="s">
        <v>4828</v>
      </c>
      <c r="I412" s="665">
        <v>0.66763157894736902</v>
      </c>
      <c r="J412" s="665">
        <v>9270</v>
      </c>
      <c r="K412" s="666">
        <v>6194.4</v>
      </c>
    </row>
    <row r="413" spans="1:11" ht="14.4" customHeight="1" x14ac:dyDescent="0.3">
      <c r="A413" s="661" t="s">
        <v>543</v>
      </c>
      <c r="B413" s="662" t="s">
        <v>2791</v>
      </c>
      <c r="C413" s="663" t="s">
        <v>556</v>
      </c>
      <c r="D413" s="664" t="s">
        <v>2794</v>
      </c>
      <c r="E413" s="663" t="s">
        <v>5951</v>
      </c>
      <c r="F413" s="664" t="s">
        <v>5952</v>
      </c>
      <c r="G413" s="663" t="s">
        <v>5563</v>
      </c>
      <c r="H413" s="663" t="s">
        <v>5564</v>
      </c>
      <c r="I413" s="665">
        <v>4</v>
      </c>
      <c r="J413" s="665">
        <v>1000</v>
      </c>
      <c r="K413" s="666">
        <v>4002</v>
      </c>
    </row>
    <row r="414" spans="1:11" ht="14.4" customHeight="1" x14ac:dyDescent="0.3">
      <c r="A414" s="661" t="s">
        <v>543</v>
      </c>
      <c r="B414" s="662" t="s">
        <v>2791</v>
      </c>
      <c r="C414" s="663" t="s">
        <v>556</v>
      </c>
      <c r="D414" s="664" t="s">
        <v>2794</v>
      </c>
      <c r="E414" s="663" t="s">
        <v>5951</v>
      </c>
      <c r="F414" s="664" t="s">
        <v>5952</v>
      </c>
      <c r="G414" s="663" t="s">
        <v>5565</v>
      </c>
      <c r="H414" s="663" t="s">
        <v>5566</v>
      </c>
      <c r="I414" s="665">
        <v>23.91772727272728</v>
      </c>
      <c r="J414" s="665">
        <v>175</v>
      </c>
      <c r="K414" s="666">
        <v>4185.619999999999</v>
      </c>
    </row>
    <row r="415" spans="1:11" ht="14.4" customHeight="1" x14ac:dyDescent="0.3">
      <c r="A415" s="661" t="s">
        <v>543</v>
      </c>
      <c r="B415" s="662" t="s">
        <v>2791</v>
      </c>
      <c r="C415" s="663" t="s">
        <v>556</v>
      </c>
      <c r="D415" s="664" t="s">
        <v>2794</v>
      </c>
      <c r="E415" s="663" t="s">
        <v>5951</v>
      </c>
      <c r="F415" s="664" t="s">
        <v>5952</v>
      </c>
      <c r="G415" s="663" t="s">
        <v>4829</v>
      </c>
      <c r="H415" s="663" t="s">
        <v>4830</v>
      </c>
      <c r="I415" s="665">
        <v>26.169411764705892</v>
      </c>
      <c r="J415" s="665">
        <v>41</v>
      </c>
      <c r="K415" s="666">
        <v>1072.9700000000003</v>
      </c>
    </row>
    <row r="416" spans="1:11" ht="14.4" customHeight="1" x14ac:dyDescent="0.3">
      <c r="A416" s="661" t="s">
        <v>543</v>
      </c>
      <c r="B416" s="662" t="s">
        <v>2791</v>
      </c>
      <c r="C416" s="663" t="s">
        <v>556</v>
      </c>
      <c r="D416" s="664" t="s">
        <v>2794</v>
      </c>
      <c r="E416" s="663" t="s">
        <v>5951</v>
      </c>
      <c r="F416" s="664" t="s">
        <v>5952</v>
      </c>
      <c r="G416" s="663" t="s">
        <v>4831</v>
      </c>
      <c r="H416" s="663" t="s">
        <v>4832</v>
      </c>
      <c r="I416" s="665">
        <v>0.79</v>
      </c>
      <c r="J416" s="665">
        <v>1275</v>
      </c>
      <c r="K416" s="666">
        <v>1007.25</v>
      </c>
    </row>
    <row r="417" spans="1:11" ht="14.4" customHeight="1" x14ac:dyDescent="0.3">
      <c r="A417" s="661" t="s">
        <v>543</v>
      </c>
      <c r="B417" s="662" t="s">
        <v>2791</v>
      </c>
      <c r="C417" s="663" t="s">
        <v>556</v>
      </c>
      <c r="D417" s="664" t="s">
        <v>2794</v>
      </c>
      <c r="E417" s="663" t="s">
        <v>5951</v>
      </c>
      <c r="F417" s="664" t="s">
        <v>5952</v>
      </c>
      <c r="G417" s="663" t="s">
        <v>5567</v>
      </c>
      <c r="H417" s="663" t="s">
        <v>5568</v>
      </c>
      <c r="I417" s="665">
        <v>0.59</v>
      </c>
      <c r="J417" s="665">
        <v>1500</v>
      </c>
      <c r="K417" s="666">
        <v>885</v>
      </c>
    </row>
    <row r="418" spans="1:11" ht="14.4" customHeight="1" x14ac:dyDescent="0.3">
      <c r="A418" s="661" t="s">
        <v>543</v>
      </c>
      <c r="B418" s="662" t="s">
        <v>2791</v>
      </c>
      <c r="C418" s="663" t="s">
        <v>556</v>
      </c>
      <c r="D418" s="664" t="s">
        <v>2794</v>
      </c>
      <c r="E418" s="663" t="s">
        <v>5951</v>
      </c>
      <c r="F418" s="664" t="s">
        <v>5952</v>
      </c>
      <c r="G418" s="663" t="s">
        <v>4833</v>
      </c>
      <c r="H418" s="663" t="s">
        <v>4834</v>
      </c>
      <c r="I418" s="665">
        <v>8.01</v>
      </c>
      <c r="J418" s="665">
        <v>50</v>
      </c>
      <c r="K418" s="666">
        <v>400.5</v>
      </c>
    </row>
    <row r="419" spans="1:11" ht="14.4" customHeight="1" x14ac:dyDescent="0.3">
      <c r="A419" s="661" t="s">
        <v>543</v>
      </c>
      <c r="B419" s="662" t="s">
        <v>2791</v>
      </c>
      <c r="C419" s="663" t="s">
        <v>556</v>
      </c>
      <c r="D419" s="664" t="s">
        <v>2794</v>
      </c>
      <c r="E419" s="663" t="s">
        <v>5951</v>
      </c>
      <c r="F419" s="664" t="s">
        <v>5952</v>
      </c>
      <c r="G419" s="663" t="s">
        <v>4835</v>
      </c>
      <c r="H419" s="663" t="s">
        <v>4836</v>
      </c>
      <c r="I419" s="665">
        <v>13.155000000000001</v>
      </c>
      <c r="J419" s="665">
        <v>48</v>
      </c>
      <c r="K419" s="666">
        <v>631.54</v>
      </c>
    </row>
    <row r="420" spans="1:11" ht="14.4" customHeight="1" x14ac:dyDescent="0.3">
      <c r="A420" s="661" t="s">
        <v>543</v>
      </c>
      <c r="B420" s="662" t="s">
        <v>2791</v>
      </c>
      <c r="C420" s="663" t="s">
        <v>556</v>
      </c>
      <c r="D420" s="664" t="s">
        <v>2794</v>
      </c>
      <c r="E420" s="663" t="s">
        <v>5951</v>
      </c>
      <c r="F420" s="664" t="s">
        <v>5952</v>
      </c>
      <c r="G420" s="663" t="s">
        <v>4837</v>
      </c>
      <c r="H420" s="663" t="s">
        <v>4838</v>
      </c>
      <c r="I420" s="665">
        <v>26.37</v>
      </c>
      <c r="J420" s="665">
        <v>36</v>
      </c>
      <c r="K420" s="666">
        <v>949.31</v>
      </c>
    </row>
    <row r="421" spans="1:11" ht="14.4" customHeight="1" x14ac:dyDescent="0.3">
      <c r="A421" s="661" t="s">
        <v>543</v>
      </c>
      <c r="B421" s="662" t="s">
        <v>2791</v>
      </c>
      <c r="C421" s="663" t="s">
        <v>556</v>
      </c>
      <c r="D421" s="664" t="s">
        <v>2794</v>
      </c>
      <c r="E421" s="663" t="s">
        <v>5951</v>
      </c>
      <c r="F421" s="664" t="s">
        <v>5952</v>
      </c>
      <c r="G421" s="663" t="s">
        <v>5569</v>
      </c>
      <c r="H421" s="663" t="s">
        <v>5570</v>
      </c>
      <c r="I421" s="665">
        <v>9.7200000000000006</v>
      </c>
      <c r="J421" s="665">
        <v>53</v>
      </c>
      <c r="K421" s="666">
        <v>515.16</v>
      </c>
    </row>
    <row r="422" spans="1:11" ht="14.4" customHeight="1" x14ac:dyDescent="0.3">
      <c r="A422" s="661" t="s">
        <v>543</v>
      </c>
      <c r="B422" s="662" t="s">
        <v>2791</v>
      </c>
      <c r="C422" s="663" t="s">
        <v>556</v>
      </c>
      <c r="D422" s="664" t="s">
        <v>2794</v>
      </c>
      <c r="E422" s="663" t="s">
        <v>5951</v>
      </c>
      <c r="F422" s="664" t="s">
        <v>5952</v>
      </c>
      <c r="G422" s="663" t="s">
        <v>4839</v>
      </c>
      <c r="H422" s="663" t="s">
        <v>4840</v>
      </c>
      <c r="I422" s="665">
        <v>7.5099999999999989</v>
      </c>
      <c r="J422" s="665">
        <v>207</v>
      </c>
      <c r="K422" s="666">
        <v>1554.5699999999995</v>
      </c>
    </row>
    <row r="423" spans="1:11" ht="14.4" customHeight="1" x14ac:dyDescent="0.3">
      <c r="A423" s="661" t="s">
        <v>543</v>
      </c>
      <c r="B423" s="662" t="s">
        <v>2791</v>
      </c>
      <c r="C423" s="663" t="s">
        <v>556</v>
      </c>
      <c r="D423" s="664" t="s">
        <v>2794</v>
      </c>
      <c r="E423" s="663" t="s">
        <v>5951</v>
      </c>
      <c r="F423" s="664" t="s">
        <v>5952</v>
      </c>
      <c r="G423" s="663" t="s">
        <v>4841</v>
      </c>
      <c r="H423" s="663" t="s">
        <v>4967</v>
      </c>
      <c r="I423" s="665">
        <v>0.85375000000000001</v>
      </c>
      <c r="J423" s="665">
        <v>1000</v>
      </c>
      <c r="K423" s="666">
        <v>854</v>
      </c>
    </row>
    <row r="424" spans="1:11" ht="14.4" customHeight="1" x14ac:dyDescent="0.3">
      <c r="A424" s="661" t="s">
        <v>543</v>
      </c>
      <c r="B424" s="662" t="s">
        <v>2791</v>
      </c>
      <c r="C424" s="663" t="s">
        <v>556</v>
      </c>
      <c r="D424" s="664" t="s">
        <v>2794</v>
      </c>
      <c r="E424" s="663" t="s">
        <v>5951</v>
      </c>
      <c r="F424" s="664" t="s">
        <v>5952</v>
      </c>
      <c r="G424" s="663" t="s">
        <v>4841</v>
      </c>
      <c r="H424" s="663" t="s">
        <v>4842</v>
      </c>
      <c r="I424" s="665">
        <v>0.85375000000000001</v>
      </c>
      <c r="J424" s="665">
        <v>1000</v>
      </c>
      <c r="K424" s="666">
        <v>854</v>
      </c>
    </row>
    <row r="425" spans="1:11" ht="14.4" customHeight="1" x14ac:dyDescent="0.3">
      <c r="A425" s="661" t="s">
        <v>543</v>
      </c>
      <c r="B425" s="662" t="s">
        <v>2791</v>
      </c>
      <c r="C425" s="663" t="s">
        <v>556</v>
      </c>
      <c r="D425" s="664" t="s">
        <v>2794</v>
      </c>
      <c r="E425" s="663" t="s">
        <v>5951</v>
      </c>
      <c r="F425" s="664" t="s">
        <v>5952</v>
      </c>
      <c r="G425" s="663" t="s">
        <v>4843</v>
      </c>
      <c r="H425" s="663" t="s">
        <v>4968</v>
      </c>
      <c r="I425" s="665">
        <v>1.5162499999999999</v>
      </c>
      <c r="J425" s="665">
        <v>750</v>
      </c>
      <c r="K425" s="666">
        <v>1137.5</v>
      </c>
    </row>
    <row r="426" spans="1:11" ht="14.4" customHeight="1" x14ac:dyDescent="0.3">
      <c r="A426" s="661" t="s">
        <v>543</v>
      </c>
      <c r="B426" s="662" t="s">
        <v>2791</v>
      </c>
      <c r="C426" s="663" t="s">
        <v>556</v>
      </c>
      <c r="D426" s="664" t="s">
        <v>2794</v>
      </c>
      <c r="E426" s="663" t="s">
        <v>5951</v>
      </c>
      <c r="F426" s="664" t="s">
        <v>5952</v>
      </c>
      <c r="G426" s="663" t="s">
        <v>4843</v>
      </c>
      <c r="H426" s="663" t="s">
        <v>4844</v>
      </c>
      <c r="I426" s="665">
        <v>1.5137499999999999</v>
      </c>
      <c r="J426" s="665">
        <v>650</v>
      </c>
      <c r="K426" s="666">
        <v>983.5</v>
      </c>
    </row>
    <row r="427" spans="1:11" ht="14.4" customHeight="1" x14ac:dyDescent="0.3">
      <c r="A427" s="661" t="s">
        <v>543</v>
      </c>
      <c r="B427" s="662" t="s">
        <v>2791</v>
      </c>
      <c r="C427" s="663" t="s">
        <v>556</v>
      </c>
      <c r="D427" s="664" t="s">
        <v>2794</v>
      </c>
      <c r="E427" s="663" t="s">
        <v>5951</v>
      </c>
      <c r="F427" s="664" t="s">
        <v>5952</v>
      </c>
      <c r="G427" s="663" t="s">
        <v>5571</v>
      </c>
      <c r="H427" s="663" t="s">
        <v>5572</v>
      </c>
      <c r="I427" s="665">
        <v>62.45</v>
      </c>
      <c r="J427" s="665">
        <v>24</v>
      </c>
      <c r="K427" s="666">
        <v>1498.8</v>
      </c>
    </row>
    <row r="428" spans="1:11" ht="14.4" customHeight="1" x14ac:dyDescent="0.3">
      <c r="A428" s="661" t="s">
        <v>543</v>
      </c>
      <c r="B428" s="662" t="s">
        <v>2791</v>
      </c>
      <c r="C428" s="663" t="s">
        <v>556</v>
      </c>
      <c r="D428" s="664" t="s">
        <v>2794</v>
      </c>
      <c r="E428" s="663" t="s">
        <v>5951</v>
      </c>
      <c r="F428" s="664" t="s">
        <v>5952</v>
      </c>
      <c r="G428" s="663" t="s">
        <v>5573</v>
      </c>
      <c r="H428" s="663" t="s">
        <v>5574</v>
      </c>
      <c r="I428" s="665">
        <v>1.1739999999999999</v>
      </c>
      <c r="J428" s="665">
        <v>550</v>
      </c>
      <c r="K428" s="666">
        <v>647</v>
      </c>
    </row>
    <row r="429" spans="1:11" ht="14.4" customHeight="1" x14ac:dyDescent="0.3">
      <c r="A429" s="661" t="s">
        <v>543</v>
      </c>
      <c r="B429" s="662" t="s">
        <v>2791</v>
      </c>
      <c r="C429" s="663" t="s">
        <v>556</v>
      </c>
      <c r="D429" s="664" t="s">
        <v>2794</v>
      </c>
      <c r="E429" s="663" t="s">
        <v>5951</v>
      </c>
      <c r="F429" s="664" t="s">
        <v>5952</v>
      </c>
      <c r="G429" s="663" t="s">
        <v>4847</v>
      </c>
      <c r="H429" s="663" t="s">
        <v>4848</v>
      </c>
      <c r="I429" s="665">
        <v>53.43</v>
      </c>
      <c r="J429" s="665">
        <v>24</v>
      </c>
      <c r="K429" s="666">
        <v>1282.3800000000001</v>
      </c>
    </row>
    <row r="430" spans="1:11" ht="14.4" customHeight="1" x14ac:dyDescent="0.3">
      <c r="A430" s="661" t="s">
        <v>543</v>
      </c>
      <c r="B430" s="662" t="s">
        <v>2791</v>
      </c>
      <c r="C430" s="663" t="s">
        <v>556</v>
      </c>
      <c r="D430" s="664" t="s">
        <v>2794</v>
      </c>
      <c r="E430" s="663" t="s">
        <v>5951</v>
      </c>
      <c r="F430" s="664" t="s">
        <v>5952</v>
      </c>
      <c r="G430" s="663" t="s">
        <v>4849</v>
      </c>
      <c r="H430" s="663" t="s">
        <v>4850</v>
      </c>
      <c r="I430" s="665">
        <v>44.67</v>
      </c>
      <c r="J430" s="665">
        <v>50</v>
      </c>
      <c r="K430" s="666">
        <v>2233.3000000000002</v>
      </c>
    </row>
    <row r="431" spans="1:11" ht="14.4" customHeight="1" x14ac:dyDescent="0.3">
      <c r="A431" s="661" t="s">
        <v>543</v>
      </c>
      <c r="B431" s="662" t="s">
        <v>2791</v>
      </c>
      <c r="C431" s="663" t="s">
        <v>556</v>
      </c>
      <c r="D431" s="664" t="s">
        <v>2794</v>
      </c>
      <c r="E431" s="663" t="s">
        <v>5953</v>
      </c>
      <c r="F431" s="664" t="s">
        <v>5954</v>
      </c>
      <c r="G431" s="663" t="s">
        <v>5060</v>
      </c>
      <c r="H431" s="663" t="s">
        <v>5061</v>
      </c>
      <c r="I431" s="665">
        <v>11.144468085106373</v>
      </c>
      <c r="J431" s="665">
        <v>2460</v>
      </c>
      <c r="K431" s="666">
        <v>27414.91</v>
      </c>
    </row>
    <row r="432" spans="1:11" ht="14.4" customHeight="1" x14ac:dyDescent="0.3">
      <c r="A432" s="661" t="s">
        <v>543</v>
      </c>
      <c r="B432" s="662" t="s">
        <v>2791</v>
      </c>
      <c r="C432" s="663" t="s">
        <v>556</v>
      </c>
      <c r="D432" s="664" t="s">
        <v>2794</v>
      </c>
      <c r="E432" s="663" t="s">
        <v>5953</v>
      </c>
      <c r="F432" s="664" t="s">
        <v>5954</v>
      </c>
      <c r="G432" s="663" t="s">
        <v>5575</v>
      </c>
      <c r="H432" s="663" t="s">
        <v>5576</v>
      </c>
      <c r="I432" s="665">
        <v>30.25</v>
      </c>
      <c r="J432" s="665">
        <v>100</v>
      </c>
      <c r="K432" s="666">
        <v>3025</v>
      </c>
    </row>
    <row r="433" spans="1:11" ht="14.4" customHeight="1" x14ac:dyDescent="0.3">
      <c r="A433" s="661" t="s">
        <v>543</v>
      </c>
      <c r="B433" s="662" t="s">
        <v>2791</v>
      </c>
      <c r="C433" s="663" t="s">
        <v>556</v>
      </c>
      <c r="D433" s="664" t="s">
        <v>2794</v>
      </c>
      <c r="E433" s="663" t="s">
        <v>5953</v>
      </c>
      <c r="F433" s="664" t="s">
        <v>5954</v>
      </c>
      <c r="G433" s="663" t="s">
        <v>5062</v>
      </c>
      <c r="H433" s="663" t="s">
        <v>5063</v>
      </c>
      <c r="I433" s="665">
        <v>7.43</v>
      </c>
      <c r="J433" s="665">
        <v>120</v>
      </c>
      <c r="K433" s="666">
        <v>891.6</v>
      </c>
    </row>
    <row r="434" spans="1:11" ht="14.4" customHeight="1" x14ac:dyDescent="0.3">
      <c r="A434" s="661" t="s">
        <v>543</v>
      </c>
      <c r="B434" s="662" t="s">
        <v>2791</v>
      </c>
      <c r="C434" s="663" t="s">
        <v>556</v>
      </c>
      <c r="D434" s="664" t="s">
        <v>2794</v>
      </c>
      <c r="E434" s="663" t="s">
        <v>5953</v>
      </c>
      <c r="F434" s="664" t="s">
        <v>5954</v>
      </c>
      <c r="G434" s="663" t="s">
        <v>4853</v>
      </c>
      <c r="H434" s="663" t="s">
        <v>4854</v>
      </c>
      <c r="I434" s="665">
        <v>1.090350877192984</v>
      </c>
      <c r="J434" s="665">
        <v>13900</v>
      </c>
      <c r="K434" s="666">
        <v>15155</v>
      </c>
    </row>
    <row r="435" spans="1:11" ht="14.4" customHeight="1" x14ac:dyDescent="0.3">
      <c r="A435" s="661" t="s">
        <v>543</v>
      </c>
      <c r="B435" s="662" t="s">
        <v>2791</v>
      </c>
      <c r="C435" s="663" t="s">
        <v>556</v>
      </c>
      <c r="D435" s="664" t="s">
        <v>2794</v>
      </c>
      <c r="E435" s="663" t="s">
        <v>5953</v>
      </c>
      <c r="F435" s="664" t="s">
        <v>5954</v>
      </c>
      <c r="G435" s="663" t="s">
        <v>4855</v>
      </c>
      <c r="H435" s="663" t="s">
        <v>4856</v>
      </c>
      <c r="I435" s="665">
        <v>1.6740677966101711</v>
      </c>
      <c r="J435" s="665">
        <v>15100</v>
      </c>
      <c r="K435" s="666">
        <v>25270</v>
      </c>
    </row>
    <row r="436" spans="1:11" ht="14.4" customHeight="1" x14ac:dyDescent="0.3">
      <c r="A436" s="661" t="s">
        <v>543</v>
      </c>
      <c r="B436" s="662" t="s">
        <v>2791</v>
      </c>
      <c r="C436" s="663" t="s">
        <v>556</v>
      </c>
      <c r="D436" s="664" t="s">
        <v>2794</v>
      </c>
      <c r="E436" s="663" t="s">
        <v>5953</v>
      </c>
      <c r="F436" s="664" t="s">
        <v>5954</v>
      </c>
      <c r="G436" s="663" t="s">
        <v>5066</v>
      </c>
      <c r="H436" s="663" t="s">
        <v>5067</v>
      </c>
      <c r="I436" s="665">
        <v>0.47681818181818197</v>
      </c>
      <c r="J436" s="665">
        <v>8500</v>
      </c>
      <c r="K436" s="666">
        <v>4057</v>
      </c>
    </row>
    <row r="437" spans="1:11" ht="14.4" customHeight="1" x14ac:dyDescent="0.3">
      <c r="A437" s="661" t="s">
        <v>543</v>
      </c>
      <c r="B437" s="662" t="s">
        <v>2791</v>
      </c>
      <c r="C437" s="663" t="s">
        <v>556</v>
      </c>
      <c r="D437" s="664" t="s">
        <v>2794</v>
      </c>
      <c r="E437" s="663" t="s">
        <v>5953</v>
      </c>
      <c r="F437" s="664" t="s">
        <v>5954</v>
      </c>
      <c r="G437" s="663" t="s">
        <v>4857</v>
      </c>
      <c r="H437" s="663" t="s">
        <v>4858</v>
      </c>
      <c r="I437" s="665">
        <v>0.67000000000000093</v>
      </c>
      <c r="J437" s="665">
        <v>12100</v>
      </c>
      <c r="K437" s="666">
        <v>8107</v>
      </c>
    </row>
    <row r="438" spans="1:11" ht="14.4" customHeight="1" x14ac:dyDescent="0.3">
      <c r="A438" s="661" t="s">
        <v>543</v>
      </c>
      <c r="B438" s="662" t="s">
        <v>2791</v>
      </c>
      <c r="C438" s="663" t="s">
        <v>556</v>
      </c>
      <c r="D438" s="664" t="s">
        <v>2794</v>
      </c>
      <c r="E438" s="663" t="s">
        <v>5953</v>
      </c>
      <c r="F438" s="664" t="s">
        <v>5954</v>
      </c>
      <c r="G438" s="663" t="s">
        <v>5577</v>
      </c>
      <c r="H438" s="663" t="s">
        <v>5578</v>
      </c>
      <c r="I438" s="665">
        <v>17.91</v>
      </c>
      <c r="J438" s="665">
        <v>30</v>
      </c>
      <c r="K438" s="666">
        <v>537.29999999999995</v>
      </c>
    </row>
    <row r="439" spans="1:11" ht="14.4" customHeight="1" x14ac:dyDescent="0.3">
      <c r="A439" s="661" t="s">
        <v>543</v>
      </c>
      <c r="B439" s="662" t="s">
        <v>2791</v>
      </c>
      <c r="C439" s="663" t="s">
        <v>556</v>
      </c>
      <c r="D439" s="664" t="s">
        <v>2794</v>
      </c>
      <c r="E439" s="663" t="s">
        <v>5953</v>
      </c>
      <c r="F439" s="664" t="s">
        <v>5954</v>
      </c>
      <c r="G439" s="663" t="s">
        <v>5074</v>
      </c>
      <c r="H439" s="663" t="s">
        <v>5075</v>
      </c>
      <c r="I439" s="665">
        <v>17.909166666666664</v>
      </c>
      <c r="J439" s="665">
        <v>200</v>
      </c>
      <c r="K439" s="666">
        <v>3581.8999999999992</v>
      </c>
    </row>
    <row r="440" spans="1:11" ht="14.4" customHeight="1" x14ac:dyDescent="0.3">
      <c r="A440" s="661" t="s">
        <v>543</v>
      </c>
      <c r="B440" s="662" t="s">
        <v>2791</v>
      </c>
      <c r="C440" s="663" t="s">
        <v>556</v>
      </c>
      <c r="D440" s="664" t="s">
        <v>2794</v>
      </c>
      <c r="E440" s="663" t="s">
        <v>5953</v>
      </c>
      <c r="F440" s="664" t="s">
        <v>5954</v>
      </c>
      <c r="G440" s="663" t="s">
        <v>5579</v>
      </c>
      <c r="H440" s="663" t="s">
        <v>5580</v>
      </c>
      <c r="I440" s="665">
        <v>105.02999999999999</v>
      </c>
      <c r="J440" s="665">
        <v>320</v>
      </c>
      <c r="K440" s="666">
        <v>33608.960000000006</v>
      </c>
    </row>
    <row r="441" spans="1:11" ht="14.4" customHeight="1" x14ac:dyDescent="0.3">
      <c r="A441" s="661" t="s">
        <v>543</v>
      </c>
      <c r="B441" s="662" t="s">
        <v>2791</v>
      </c>
      <c r="C441" s="663" t="s">
        <v>556</v>
      </c>
      <c r="D441" s="664" t="s">
        <v>2794</v>
      </c>
      <c r="E441" s="663" t="s">
        <v>5953</v>
      </c>
      <c r="F441" s="664" t="s">
        <v>5954</v>
      </c>
      <c r="G441" s="663" t="s">
        <v>5581</v>
      </c>
      <c r="H441" s="663" t="s">
        <v>5582</v>
      </c>
      <c r="I441" s="665">
        <v>105.02999999999999</v>
      </c>
      <c r="J441" s="665">
        <v>290</v>
      </c>
      <c r="K441" s="666">
        <v>30458.09</v>
      </c>
    </row>
    <row r="442" spans="1:11" ht="14.4" customHeight="1" x14ac:dyDescent="0.3">
      <c r="A442" s="661" t="s">
        <v>543</v>
      </c>
      <c r="B442" s="662" t="s">
        <v>2791</v>
      </c>
      <c r="C442" s="663" t="s">
        <v>556</v>
      </c>
      <c r="D442" s="664" t="s">
        <v>2794</v>
      </c>
      <c r="E442" s="663" t="s">
        <v>5953</v>
      </c>
      <c r="F442" s="664" t="s">
        <v>5954</v>
      </c>
      <c r="G442" s="663" t="s">
        <v>5583</v>
      </c>
      <c r="H442" s="663" t="s">
        <v>5584</v>
      </c>
      <c r="I442" s="665">
        <v>81.733333333333334</v>
      </c>
      <c r="J442" s="665">
        <v>249</v>
      </c>
      <c r="K442" s="666">
        <v>20351.61</v>
      </c>
    </row>
    <row r="443" spans="1:11" ht="14.4" customHeight="1" x14ac:dyDescent="0.3">
      <c r="A443" s="661" t="s">
        <v>543</v>
      </c>
      <c r="B443" s="662" t="s">
        <v>2791</v>
      </c>
      <c r="C443" s="663" t="s">
        <v>556</v>
      </c>
      <c r="D443" s="664" t="s">
        <v>2794</v>
      </c>
      <c r="E443" s="663" t="s">
        <v>5953</v>
      </c>
      <c r="F443" s="664" t="s">
        <v>5954</v>
      </c>
      <c r="G443" s="663" t="s">
        <v>5087</v>
      </c>
      <c r="H443" s="663" t="s">
        <v>5088</v>
      </c>
      <c r="I443" s="665">
        <v>80.58</v>
      </c>
      <c r="J443" s="665">
        <v>20</v>
      </c>
      <c r="K443" s="666">
        <v>1611.6</v>
      </c>
    </row>
    <row r="444" spans="1:11" ht="14.4" customHeight="1" x14ac:dyDescent="0.3">
      <c r="A444" s="661" t="s">
        <v>543</v>
      </c>
      <c r="B444" s="662" t="s">
        <v>2791</v>
      </c>
      <c r="C444" s="663" t="s">
        <v>556</v>
      </c>
      <c r="D444" s="664" t="s">
        <v>2794</v>
      </c>
      <c r="E444" s="663" t="s">
        <v>5953</v>
      </c>
      <c r="F444" s="664" t="s">
        <v>5954</v>
      </c>
      <c r="G444" s="663" t="s">
        <v>5585</v>
      </c>
      <c r="H444" s="663" t="s">
        <v>5586</v>
      </c>
      <c r="I444" s="665">
        <v>30.25</v>
      </c>
      <c r="J444" s="665">
        <v>100</v>
      </c>
      <c r="K444" s="666">
        <v>3025</v>
      </c>
    </row>
    <row r="445" spans="1:11" ht="14.4" customHeight="1" x14ac:dyDescent="0.3">
      <c r="A445" s="661" t="s">
        <v>543</v>
      </c>
      <c r="B445" s="662" t="s">
        <v>2791</v>
      </c>
      <c r="C445" s="663" t="s">
        <v>556</v>
      </c>
      <c r="D445" s="664" t="s">
        <v>2794</v>
      </c>
      <c r="E445" s="663" t="s">
        <v>5953</v>
      </c>
      <c r="F445" s="664" t="s">
        <v>5954</v>
      </c>
      <c r="G445" s="663" t="s">
        <v>5099</v>
      </c>
      <c r="H445" s="663" t="s">
        <v>5100</v>
      </c>
      <c r="I445" s="665">
        <v>9.1449999999999996</v>
      </c>
      <c r="J445" s="665">
        <v>300</v>
      </c>
      <c r="K445" s="666">
        <v>2743</v>
      </c>
    </row>
    <row r="446" spans="1:11" ht="14.4" customHeight="1" x14ac:dyDescent="0.3">
      <c r="A446" s="661" t="s">
        <v>543</v>
      </c>
      <c r="B446" s="662" t="s">
        <v>2791</v>
      </c>
      <c r="C446" s="663" t="s">
        <v>556</v>
      </c>
      <c r="D446" s="664" t="s">
        <v>2794</v>
      </c>
      <c r="E446" s="663" t="s">
        <v>5953</v>
      </c>
      <c r="F446" s="664" t="s">
        <v>5954</v>
      </c>
      <c r="G446" s="663" t="s">
        <v>5101</v>
      </c>
      <c r="H446" s="663" t="s">
        <v>5102</v>
      </c>
      <c r="I446" s="665">
        <v>17.909411764705883</v>
      </c>
      <c r="J446" s="665">
        <v>980</v>
      </c>
      <c r="K446" s="666">
        <v>17551.100000000006</v>
      </c>
    </row>
    <row r="447" spans="1:11" ht="14.4" customHeight="1" x14ac:dyDescent="0.3">
      <c r="A447" s="661" t="s">
        <v>543</v>
      </c>
      <c r="B447" s="662" t="s">
        <v>2791</v>
      </c>
      <c r="C447" s="663" t="s">
        <v>556</v>
      </c>
      <c r="D447" s="664" t="s">
        <v>2794</v>
      </c>
      <c r="E447" s="663" t="s">
        <v>5953</v>
      </c>
      <c r="F447" s="664" t="s">
        <v>5954</v>
      </c>
      <c r="G447" s="663" t="s">
        <v>5103</v>
      </c>
      <c r="H447" s="663" t="s">
        <v>5104</v>
      </c>
      <c r="I447" s="665">
        <v>17.907872340425524</v>
      </c>
      <c r="J447" s="665">
        <v>1230</v>
      </c>
      <c r="K447" s="666">
        <v>22027.679999999993</v>
      </c>
    </row>
    <row r="448" spans="1:11" ht="14.4" customHeight="1" x14ac:dyDescent="0.3">
      <c r="A448" s="661" t="s">
        <v>543</v>
      </c>
      <c r="B448" s="662" t="s">
        <v>2791</v>
      </c>
      <c r="C448" s="663" t="s">
        <v>556</v>
      </c>
      <c r="D448" s="664" t="s">
        <v>2794</v>
      </c>
      <c r="E448" s="663" t="s">
        <v>5953</v>
      </c>
      <c r="F448" s="664" t="s">
        <v>5954</v>
      </c>
      <c r="G448" s="663" t="s">
        <v>5105</v>
      </c>
      <c r="H448" s="663" t="s">
        <v>5106</v>
      </c>
      <c r="I448" s="665">
        <v>17.907500000000006</v>
      </c>
      <c r="J448" s="665">
        <v>463</v>
      </c>
      <c r="K448" s="666">
        <v>8291.3300000000017</v>
      </c>
    </row>
    <row r="449" spans="1:11" ht="14.4" customHeight="1" x14ac:dyDescent="0.3">
      <c r="A449" s="661" t="s">
        <v>543</v>
      </c>
      <c r="B449" s="662" t="s">
        <v>2791</v>
      </c>
      <c r="C449" s="663" t="s">
        <v>556</v>
      </c>
      <c r="D449" s="664" t="s">
        <v>2794</v>
      </c>
      <c r="E449" s="663" t="s">
        <v>5953</v>
      </c>
      <c r="F449" s="664" t="s">
        <v>5954</v>
      </c>
      <c r="G449" s="663" t="s">
        <v>5587</v>
      </c>
      <c r="H449" s="663" t="s">
        <v>5588</v>
      </c>
      <c r="I449" s="665">
        <v>17.906874999999999</v>
      </c>
      <c r="J449" s="665">
        <v>255</v>
      </c>
      <c r="K449" s="666">
        <v>4566.7199999999993</v>
      </c>
    </row>
    <row r="450" spans="1:11" ht="14.4" customHeight="1" x14ac:dyDescent="0.3">
      <c r="A450" s="661" t="s">
        <v>543</v>
      </c>
      <c r="B450" s="662" t="s">
        <v>2791</v>
      </c>
      <c r="C450" s="663" t="s">
        <v>556</v>
      </c>
      <c r="D450" s="664" t="s">
        <v>2794</v>
      </c>
      <c r="E450" s="663" t="s">
        <v>5953</v>
      </c>
      <c r="F450" s="664" t="s">
        <v>5954</v>
      </c>
      <c r="G450" s="663" t="s">
        <v>5589</v>
      </c>
      <c r="H450" s="663" t="s">
        <v>5590</v>
      </c>
      <c r="I450" s="665">
        <v>2.7833333333333332</v>
      </c>
      <c r="J450" s="665">
        <v>1500</v>
      </c>
      <c r="K450" s="666">
        <v>4176.9000000000005</v>
      </c>
    </row>
    <row r="451" spans="1:11" ht="14.4" customHeight="1" x14ac:dyDescent="0.3">
      <c r="A451" s="661" t="s">
        <v>543</v>
      </c>
      <c r="B451" s="662" t="s">
        <v>2791</v>
      </c>
      <c r="C451" s="663" t="s">
        <v>556</v>
      </c>
      <c r="D451" s="664" t="s">
        <v>2794</v>
      </c>
      <c r="E451" s="663" t="s">
        <v>5953</v>
      </c>
      <c r="F451" s="664" t="s">
        <v>5954</v>
      </c>
      <c r="G451" s="663" t="s">
        <v>5591</v>
      </c>
      <c r="H451" s="663" t="s">
        <v>5592</v>
      </c>
      <c r="I451" s="665">
        <v>17.905714285714286</v>
      </c>
      <c r="J451" s="665">
        <v>70</v>
      </c>
      <c r="K451" s="666">
        <v>1253.3799999999999</v>
      </c>
    </row>
    <row r="452" spans="1:11" ht="14.4" customHeight="1" x14ac:dyDescent="0.3">
      <c r="A452" s="661" t="s">
        <v>543</v>
      </c>
      <c r="B452" s="662" t="s">
        <v>2791</v>
      </c>
      <c r="C452" s="663" t="s">
        <v>556</v>
      </c>
      <c r="D452" s="664" t="s">
        <v>2794</v>
      </c>
      <c r="E452" s="663" t="s">
        <v>5953</v>
      </c>
      <c r="F452" s="664" t="s">
        <v>5954</v>
      </c>
      <c r="G452" s="663" t="s">
        <v>5593</v>
      </c>
      <c r="H452" s="663" t="s">
        <v>5594</v>
      </c>
      <c r="I452" s="665">
        <v>17.907692307692297</v>
      </c>
      <c r="J452" s="665">
        <v>2097</v>
      </c>
      <c r="K452" s="666">
        <v>37553.619999999995</v>
      </c>
    </row>
    <row r="453" spans="1:11" ht="14.4" customHeight="1" x14ac:dyDescent="0.3">
      <c r="A453" s="661" t="s">
        <v>543</v>
      </c>
      <c r="B453" s="662" t="s">
        <v>2791</v>
      </c>
      <c r="C453" s="663" t="s">
        <v>556</v>
      </c>
      <c r="D453" s="664" t="s">
        <v>2794</v>
      </c>
      <c r="E453" s="663" t="s">
        <v>5953</v>
      </c>
      <c r="F453" s="664" t="s">
        <v>5954</v>
      </c>
      <c r="G453" s="663" t="s">
        <v>5595</v>
      </c>
      <c r="H453" s="663" t="s">
        <v>5596</v>
      </c>
      <c r="I453" s="665">
        <v>11.06</v>
      </c>
      <c r="J453" s="665">
        <v>30</v>
      </c>
      <c r="K453" s="666">
        <v>331.73</v>
      </c>
    </row>
    <row r="454" spans="1:11" ht="14.4" customHeight="1" x14ac:dyDescent="0.3">
      <c r="A454" s="661" t="s">
        <v>543</v>
      </c>
      <c r="B454" s="662" t="s">
        <v>2791</v>
      </c>
      <c r="C454" s="663" t="s">
        <v>556</v>
      </c>
      <c r="D454" s="664" t="s">
        <v>2794</v>
      </c>
      <c r="E454" s="663" t="s">
        <v>5953</v>
      </c>
      <c r="F454" s="664" t="s">
        <v>5954</v>
      </c>
      <c r="G454" s="663" t="s">
        <v>5597</v>
      </c>
      <c r="H454" s="663" t="s">
        <v>5598</v>
      </c>
      <c r="I454" s="665">
        <v>23.350999999999996</v>
      </c>
      <c r="J454" s="665">
        <v>220</v>
      </c>
      <c r="K454" s="666">
        <v>5137.7200000000012</v>
      </c>
    </row>
    <row r="455" spans="1:11" ht="14.4" customHeight="1" x14ac:dyDescent="0.3">
      <c r="A455" s="661" t="s">
        <v>543</v>
      </c>
      <c r="B455" s="662" t="s">
        <v>2791</v>
      </c>
      <c r="C455" s="663" t="s">
        <v>556</v>
      </c>
      <c r="D455" s="664" t="s">
        <v>2794</v>
      </c>
      <c r="E455" s="663" t="s">
        <v>5953</v>
      </c>
      <c r="F455" s="664" t="s">
        <v>5954</v>
      </c>
      <c r="G455" s="663" t="s">
        <v>5138</v>
      </c>
      <c r="H455" s="663" t="s">
        <v>5139</v>
      </c>
      <c r="I455" s="665">
        <v>400.1875</v>
      </c>
      <c r="J455" s="665">
        <v>690</v>
      </c>
      <c r="K455" s="666">
        <v>276385.49</v>
      </c>
    </row>
    <row r="456" spans="1:11" ht="14.4" customHeight="1" x14ac:dyDescent="0.3">
      <c r="A456" s="661" t="s">
        <v>543</v>
      </c>
      <c r="B456" s="662" t="s">
        <v>2791</v>
      </c>
      <c r="C456" s="663" t="s">
        <v>556</v>
      </c>
      <c r="D456" s="664" t="s">
        <v>2794</v>
      </c>
      <c r="E456" s="663" t="s">
        <v>5953</v>
      </c>
      <c r="F456" s="664" t="s">
        <v>5954</v>
      </c>
      <c r="G456" s="663" t="s">
        <v>4859</v>
      </c>
      <c r="H456" s="663" t="s">
        <v>4860</v>
      </c>
      <c r="I456" s="665">
        <v>33.880000000000003</v>
      </c>
      <c r="J456" s="665">
        <v>22</v>
      </c>
      <c r="K456" s="666">
        <v>745.36</v>
      </c>
    </row>
    <row r="457" spans="1:11" ht="14.4" customHeight="1" x14ac:dyDescent="0.3">
      <c r="A457" s="661" t="s">
        <v>543</v>
      </c>
      <c r="B457" s="662" t="s">
        <v>2791</v>
      </c>
      <c r="C457" s="663" t="s">
        <v>556</v>
      </c>
      <c r="D457" s="664" t="s">
        <v>2794</v>
      </c>
      <c r="E457" s="663" t="s">
        <v>5953</v>
      </c>
      <c r="F457" s="664" t="s">
        <v>5954</v>
      </c>
      <c r="G457" s="663" t="s">
        <v>5148</v>
      </c>
      <c r="H457" s="663" t="s">
        <v>5149</v>
      </c>
      <c r="I457" s="665">
        <v>393.25</v>
      </c>
      <c r="J457" s="665">
        <v>5</v>
      </c>
      <c r="K457" s="666">
        <v>1966.25</v>
      </c>
    </row>
    <row r="458" spans="1:11" ht="14.4" customHeight="1" x14ac:dyDescent="0.3">
      <c r="A458" s="661" t="s">
        <v>543</v>
      </c>
      <c r="B458" s="662" t="s">
        <v>2791</v>
      </c>
      <c r="C458" s="663" t="s">
        <v>556</v>
      </c>
      <c r="D458" s="664" t="s">
        <v>2794</v>
      </c>
      <c r="E458" s="663" t="s">
        <v>5953</v>
      </c>
      <c r="F458" s="664" t="s">
        <v>5954</v>
      </c>
      <c r="G458" s="663" t="s">
        <v>5599</v>
      </c>
      <c r="H458" s="663" t="s">
        <v>5600</v>
      </c>
      <c r="I458" s="665">
        <v>393.25</v>
      </c>
      <c r="J458" s="665">
        <v>5</v>
      </c>
      <c r="K458" s="666">
        <v>1966.25</v>
      </c>
    </row>
    <row r="459" spans="1:11" ht="14.4" customHeight="1" x14ac:dyDescent="0.3">
      <c r="A459" s="661" t="s">
        <v>543</v>
      </c>
      <c r="B459" s="662" t="s">
        <v>2791</v>
      </c>
      <c r="C459" s="663" t="s">
        <v>556</v>
      </c>
      <c r="D459" s="664" t="s">
        <v>2794</v>
      </c>
      <c r="E459" s="663" t="s">
        <v>5953</v>
      </c>
      <c r="F459" s="664" t="s">
        <v>5954</v>
      </c>
      <c r="G459" s="663" t="s">
        <v>4861</v>
      </c>
      <c r="H459" s="663" t="s">
        <v>4862</v>
      </c>
      <c r="I459" s="665">
        <v>1.9352238805970157</v>
      </c>
      <c r="J459" s="665">
        <v>24300</v>
      </c>
      <c r="K459" s="666">
        <v>47026</v>
      </c>
    </row>
    <row r="460" spans="1:11" ht="14.4" customHeight="1" x14ac:dyDescent="0.3">
      <c r="A460" s="661" t="s">
        <v>543</v>
      </c>
      <c r="B460" s="662" t="s">
        <v>2791</v>
      </c>
      <c r="C460" s="663" t="s">
        <v>556</v>
      </c>
      <c r="D460" s="664" t="s">
        <v>2794</v>
      </c>
      <c r="E460" s="663" t="s">
        <v>5953</v>
      </c>
      <c r="F460" s="664" t="s">
        <v>5954</v>
      </c>
      <c r="G460" s="663" t="s">
        <v>5601</v>
      </c>
      <c r="H460" s="663" t="s">
        <v>5602</v>
      </c>
      <c r="I460" s="665">
        <v>22.456666666666667</v>
      </c>
      <c r="J460" s="665">
        <v>60</v>
      </c>
      <c r="K460" s="666">
        <v>1350.15</v>
      </c>
    </row>
    <row r="461" spans="1:11" ht="14.4" customHeight="1" x14ac:dyDescent="0.3">
      <c r="A461" s="661" t="s">
        <v>543</v>
      </c>
      <c r="B461" s="662" t="s">
        <v>2791</v>
      </c>
      <c r="C461" s="663" t="s">
        <v>556</v>
      </c>
      <c r="D461" s="664" t="s">
        <v>2794</v>
      </c>
      <c r="E461" s="663" t="s">
        <v>5953</v>
      </c>
      <c r="F461" s="664" t="s">
        <v>5954</v>
      </c>
      <c r="G461" s="663" t="s">
        <v>5172</v>
      </c>
      <c r="H461" s="663" t="s">
        <v>5173</v>
      </c>
      <c r="I461" s="665">
        <v>23.129642857142851</v>
      </c>
      <c r="J461" s="665">
        <v>2000</v>
      </c>
      <c r="K461" s="666">
        <v>46262.509999999987</v>
      </c>
    </row>
    <row r="462" spans="1:11" ht="14.4" customHeight="1" x14ac:dyDescent="0.3">
      <c r="A462" s="661" t="s">
        <v>543</v>
      </c>
      <c r="B462" s="662" t="s">
        <v>2791</v>
      </c>
      <c r="C462" s="663" t="s">
        <v>556</v>
      </c>
      <c r="D462" s="664" t="s">
        <v>2794</v>
      </c>
      <c r="E462" s="663" t="s">
        <v>5953</v>
      </c>
      <c r="F462" s="664" t="s">
        <v>5954</v>
      </c>
      <c r="G462" s="663" t="s">
        <v>5603</v>
      </c>
      <c r="H462" s="663" t="s">
        <v>5604</v>
      </c>
      <c r="I462" s="665">
        <v>140.375</v>
      </c>
      <c r="J462" s="665">
        <v>3</v>
      </c>
      <c r="K462" s="666">
        <v>421.1</v>
      </c>
    </row>
    <row r="463" spans="1:11" ht="14.4" customHeight="1" x14ac:dyDescent="0.3">
      <c r="A463" s="661" t="s">
        <v>543</v>
      </c>
      <c r="B463" s="662" t="s">
        <v>2791</v>
      </c>
      <c r="C463" s="663" t="s">
        <v>556</v>
      </c>
      <c r="D463" s="664" t="s">
        <v>2794</v>
      </c>
      <c r="E463" s="663" t="s">
        <v>5953</v>
      </c>
      <c r="F463" s="664" t="s">
        <v>5954</v>
      </c>
      <c r="G463" s="663" t="s">
        <v>5605</v>
      </c>
      <c r="H463" s="663" t="s">
        <v>5606</v>
      </c>
      <c r="I463" s="665">
        <v>17.980000000000004</v>
      </c>
      <c r="J463" s="665">
        <v>1600</v>
      </c>
      <c r="K463" s="666">
        <v>28768</v>
      </c>
    </row>
    <row r="464" spans="1:11" ht="14.4" customHeight="1" x14ac:dyDescent="0.3">
      <c r="A464" s="661" t="s">
        <v>543</v>
      </c>
      <c r="B464" s="662" t="s">
        <v>2791</v>
      </c>
      <c r="C464" s="663" t="s">
        <v>556</v>
      </c>
      <c r="D464" s="664" t="s">
        <v>2794</v>
      </c>
      <c r="E464" s="663" t="s">
        <v>5953</v>
      </c>
      <c r="F464" s="664" t="s">
        <v>5954</v>
      </c>
      <c r="G464" s="663" t="s">
        <v>5607</v>
      </c>
      <c r="H464" s="663" t="s">
        <v>5608</v>
      </c>
      <c r="I464" s="665">
        <v>17.980408163265317</v>
      </c>
      <c r="J464" s="665">
        <v>3800</v>
      </c>
      <c r="K464" s="666">
        <v>68325.5</v>
      </c>
    </row>
    <row r="465" spans="1:11" ht="14.4" customHeight="1" x14ac:dyDescent="0.3">
      <c r="A465" s="661" t="s">
        <v>543</v>
      </c>
      <c r="B465" s="662" t="s">
        <v>2791</v>
      </c>
      <c r="C465" s="663" t="s">
        <v>556</v>
      </c>
      <c r="D465" s="664" t="s">
        <v>2794</v>
      </c>
      <c r="E465" s="663" t="s">
        <v>5953</v>
      </c>
      <c r="F465" s="664" t="s">
        <v>5954</v>
      </c>
      <c r="G465" s="663" t="s">
        <v>5179</v>
      </c>
      <c r="H465" s="663" t="s">
        <v>5180</v>
      </c>
      <c r="I465" s="665">
        <v>11.49666666666667</v>
      </c>
      <c r="J465" s="665">
        <v>8440</v>
      </c>
      <c r="K465" s="666">
        <v>97030.2</v>
      </c>
    </row>
    <row r="466" spans="1:11" ht="14.4" customHeight="1" x14ac:dyDescent="0.3">
      <c r="A466" s="661" t="s">
        <v>543</v>
      </c>
      <c r="B466" s="662" t="s">
        <v>2791</v>
      </c>
      <c r="C466" s="663" t="s">
        <v>556</v>
      </c>
      <c r="D466" s="664" t="s">
        <v>2794</v>
      </c>
      <c r="E466" s="663" t="s">
        <v>5953</v>
      </c>
      <c r="F466" s="664" t="s">
        <v>5954</v>
      </c>
      <c r="G466" s="663" t="s">
        <v>5609</v>
      </c>
      <c r="H466" s="663" t="s">
        <v>5610</v>
      </c>
      <c r="I466" s="665">
        <v>17.98</v>
      </c>
      <c r="J466" s="665">
        <v>200</v>
      </c>
      <c r="K466" s="666">
        <v>3596.1499999999996</v>
      </c>
    </row>
    <row r="467" spans="1:11" ht="14.4" customHeight="1" x14ac:dyDescent="0.3">
      <c r="A467" s="661" t="s">
        <v>543</v>
      </c>
      <c r="B467" s="662" t="s">
        <v>2791</v>
      </c>
      <c r="C467" s="663" t="s">
        <v>556</v>
      </c>
      <c r="D467" s="664" t="s">
        <v>2794</v>
      </c>
      <c r="E467" s="663" t="s">
        <v>5953</v>
      </c>
      <c r="F467" s="664" t="s">
        <v>5954</v>
      </c>
      <c r="G467" s="663" t="s">
        <v>5611</v>
      </c>
      <c r="H467" s="663" t="s">
        <v>5612</v>
      </c>
      <c r="I467" s="665">
        <v>17.979999999999997</v>
      </c>
      <c r="J467" s="665">
        <v>950</v>
      </c>
      <c r="K467" s="666">
        <v>17081</v>
      </c>
    </row>
    <row r="468" spans="1:11" ht="14.4" customHeight="1" x14ac:dyDescent="0.3">
      <c r="A468" s="661" t="s">
        <v>543</v>
      </c>
      <c r="B468" s="662" t="s">
        <v>2791</v>
      </c>
      <c r="C468" s="663" t="s">
        <v>556</v>
      </c>
      <c r="D468" s="664" t="s">
        <v>2794</v>
      </c>
      <c r="E468" s="663" t="s">
        <v>5953</v>
      </c>
      <c r="F468" s="664" t="s">
        <v>5954</v>
      </c>
      <c r="G468" s="663" t="s">
        <v>5613</v>
      </c>
      <c r="H468" s="663" t="s">
        <v>5614</v>
      </c>
      <c r="I468" s="665">
        <v>38.501666666666665</v>
      </c>
      <c r="J468" s="665">
        <v>400</v>
      </c>
      <c r="K468" s="666">
        <v>15400.88</v>
      </c>
    </row>
    <row r="469" spans="1:11" ht="14.4" customHeight="1" x14ac:dyDescent="0.3">
      <c r="A469" s="661" t="s">
        <v>543</v>
      </c>
      <c r="B469" s="662" t="s">
        <v>2791</v>
      </c>
      <c r="C469" s="663" t="s">
        <v>556</v>
      </c>
      <c r="D469" s="664" t="s">
        <v>2794</v>
      </c>
      <c r="E469" s="663" t="s">
        <v>5953</v>
      </c>
      <c r="F469" s="664" t="s">
        <v>5954</v>
      </c>
      <c r="G469" s="663" t="s">
        <v>5615</v>
      </c>
      <c r="H469" s="663" t="s">
        <v>5616</v>
      </c>
      <c r="I469" s="665">
        <v>2.395</v>
      </c>
      <c r="J469" s="665">
        <v>150</v>
      </c>
      <c r="K469" s="666">
        <v>359.4</v>
      </c>
    </row>
    <row r="470" spans="1:11" ht="14.4" customHeight="1" x14ac:dyDescent="0.3">
      <c r="A470" s="661" t="s">
        <v>543</v>
      </c>
      <c r="B470" s="662" t="s">
        <v>2791</v>
      </c>
      <c r="C470" s="663" t="s">
        <v>556</v>
      </c>
      <c r="D470" s="664" t="s">
        <v>2794</v>
      </c>
      <c r="E470" s="663" t="s">
        <v>5953</v>
      </c>
      <c r="F470" s="664" t="s">
        <v>5954</v>
      </c>
      <c r="G470" s="663" t="s">
        <v>5187</v>
      </c>
      <c r="H470" s="663" t="s">
        <v>5188</v>
      </c>
      <c r="I470" s="665">
        <v>17.98</v>
      </c>
      <c r="J470" s="665">
        <v>250</v>
      </c>
      <c r="K470" s="666">
        <v>4495.1799999999994</v>
      </c>
    </row>
    <row r="471" spans="1:11" ht="14.4" customHeight="1" x14ac:dyDescent="0.3">
      <c r="A471" s="661" t="s">
        <v>543</v>
      </c>
      <c r="B471" s="662" t="s">
        <v>2791</v>
      </c>
      <c r="C471" s="663" t="s">
        <v>556</v>
      </c>
      <c r="D471" s="664" t="s">
        <v>2794</v>
      </c>
      <c r="E471" s="663" t="s">
        <v>5953</v>
      </c>
      <c r="F471" s="664" t="s">
        <v>5954</v>
      </c>
      <c r="G471" s="663" t="s">
        <v>5617</v>
      </c>
      <c r="H471" s="663" t="s">
        <v>5618</v>
      </c>
      <c r="I471" s="665">
        <v>12.040810810810816</v>
      </c>
      <c r="J471" s="665">
        <v>610</v>
      </c>
      <c r="K471" s="666">
        <v>7357.0999999999995</v>
      </c>
    </row>
    <row r="472" spans="1:11" ht="14.4" customHeight="1" x14ac:dyDescent="0.3">
      <c r="A472" s="661" t="s">
        <v>543</v>
      </c>
      <c r="B472" s="662" t="s">
        <v>2791</v>
      </c>
      <c r="C472" s="663" t="s">
        <v>556</v>
      </c>
      <c r="D472" s="664" t="s">
        <v>2794</v>
      </c>
      <c r="E472" s="663" t="s">
        <v>5953</v>
      </c>
      <c r="F472" s="664" t="s">
        <v>5954</v>
      </c>
      <c r="G472" s="663" t="s">
        <v>5619</v>
      </c>
      <c r="H472" s="663" t="s">
        <v>5620</v>
      </c>
      <c r="I472" s="665">
        <v>11.492000000000001</v>
      </c>
      <c r="J472" s="665">
        <v>45</v>
      </c>
      <c r="K472" s="666">
        <v>517.1</v>
      </c>
    </row>
    <row r="473" spans="1:11" ht="14.4" customHeight="1" x14ac:dyDescent="0.3">
      <c r="A473" s="661" t="s">
        <v>543</v>
      </c>
      <c r="B473" s="662" t="s">
        <v>2791</v>
      </c>
      <c r="C473" s="663" t="s">
        <v>556</v>
      </c>
      <c r="D473" s="664" t="s">
        <v>2794</v>
      </c>
      <c r="E473" s="663" t="s">
        <v>5953</v>
      </c>
      <c r="F473" s="664" t="s">
        <v>5954</v>
      </c>
      <c r="G473" s="663" t="s">
        <v>5219</v>
      </c>
      <c r="H473" s="663" t="s">
        <v>5220</v>
      </c>
      <c r="I473" s="665">
        <v>0.47</v>
      </c>
      <c r="J473" s="665">
        <v>400</v>
      </c>
      <c r="K473" s="666">
        <v>188</v>
      </c>
    </row>
    <row r="474" spans="1:11" ht="14.4" customHeight="1" x14ac:dyDescent="0.3">
      <c r="A474" s="661" t="s">
        <v>543</v>
      </c>
      <c r="B474" s="662" t="s">
        <v>2791</v>
      </c>
      <c r="C474" s="663" t="s">
        <v>556</v>
      </c>
      <c r="D474" s="664" t="s">
        <v>2794</v>
      </c>
      <c r="E474" s="663" t="s">
        <v>5953</v>
      </c>
      <c r="F474" s="664" t="s">
        <v>5954</v>
      </c>
      <c r="G474" s="663" t="s">
        <v>4863</v>
      </c>
      <c r="H474" s="663" t="s">
        <v>4864</v>
      </c>
      <c r="I474" s="665">
        <v>0.47133333333333327</v>
      </c>
      <c r="J474" s="665">
        <v>8500</v>
      </c>
      <c r="K474" s="666">
        <v>4003</v>
      </c>
    </row>
    <row r="475" spans="1:11" ht="14.4" customHeight="1" x14ac:dyDescent="0.3">
      <c r="A475" s="661" t="s">
        <v>543</v>
      </c>
      <c r="B475" s="662" t="s">
        <v>2791</v>
      </c>
      <c r="C475" s="663" t="s">
        <v>556</v>
      </c>
      <c r="D475" s="664" t="s">
        <v>2794</v>
      </c>
      <c r="E475" s="663" t="s">
        <v>5953</v>
      </c>
      <c r="F475" s="664" t="s">
        <v>5954</v>
      </c>
      <c r="G475" s="663" t="s">
        <v>4865</v>
      </c>
      <c r="H475" s="663" t="s">
        <v>4866</v>
      </c>
      <c r="I475" s="665">
        <v>4.0298484848484843</v>
      </c>
      <c r="J475" s="665">
        <v>10650</v>
      </c>
      <c r="K475" s="666">
        <v>42918.5</v>
      </c>
    </row>
    <row r="476" spans="1:11" ht="14.4" customHeight="1" x14ac:dyDescent="0.3">
      <c r="A476" s="661" t="s">
        <v>543</v>
      </c>
      <c r="B476" s="662" t="s">
        <v>2791</v>
      </c>
      <c r="C476" s="663" t="s">
        <v>556</v>
      </c>
      <c r="D476" s="664" t="s">
        <v>2794</v>
      </c>
      <c r="E476" s="663" t="s">
        <v>5953</v>
      </c>
      <c r="F476" s="664" t="s">
        <v>5954</v>
      </c>
      <c r="G476" s="663" t="s">
        <v>5621</v>
      </c>
      <c r="H476" s="663" t="s">
        <v>5622</v>
      </c>
      <c r="I476" s="665">
        <v>2.9</v>
      </c>
      <c r="J476" s="665">
        <v>50</v>
      </c>
      <c r="K476" s="666">
        <v>145</v>
      </c>
    </row>
    <row r="477" spans="1:11" ht="14.4" customHeight="1" x14ac:dyDescent="0.3">
      <c r="A477" s="661" t="s">
        <v>543</v>
      </c>
      <c r="B477" s="662" t="s">
        <v>2791</v>
      </c>
      <c r="C477" s="663" t="s">
        <v>556</v>
      </c>
      <c r="D477" s="664" t="s">
        <v>2794</v>
      </c>
      <c r="E477" s="663" t="s">
        <v>5953</v>
      </c>
      <c r="F477" s="664" t="s">
        <v>5954</v>
      </c>
      <c r="G477" s="663" t="s">
        <v>5623</v>
      </c>
      <c r="H477" s="663" t="s">
        <v>5624</v>
      </c>
      <c r="I477" s="665">
        <v>2.9066666666666667</v>
      </c>
      <c r="J477" s="665">
        <v>270</v>
      </c>
      <c r="K477" s="666">
        <v>784.9</v>
      </c>
    </row>
    <row r="478" spans="1:11" ht="14.4" customHeight="1" x14ac:dyDescent="0.3">
      <c r="A478" s="661" t="s">
        <v>543</v>
      </c>
      <c r="B478" s="662" t="s">
        <v>2791</v>
      </c>
      <c r="C478" s="663" t="s">
        <v>556</v>
      </c>
      <c r="D478" s="664" t="s">
        <v>2794</v>
      </c>
      <c r="E478" s="663" t="s">
        <v>5953</v>
      </c>
      <c r="F478" s="664" t="s">
        <v>5954</v>
      </c>
      <c r="G478" s="663" t="s">
        <v>5221</v>
      </c>
      <c r="H478" s="663" t="s">
        <v>5222</v>
      </c>
      <c r="I478" s="665">
        <v>2.9019999999999997</v>
      </c>
      <c r="J478" s="665">
        <v>750</v>
      </c>
      <c r="K478" s="666">
        <v>2176.5</v>
      </c>
    </row>
    <row r="479" spans="1:11" ht="14.4" customHeight="1" x14ac:dyDescent="0.3">
      <c r="A479" s="661" t="s">
        <v>543</v>
      </c>
      <c r="B479" s="662" t="s">
        <v>2791</v>
      </c>
      <c r="C479" s="663" t="s">
        <v>556</v>
      </c>
      <c r="D479" s="664" t="s">
        <v>2794</v>
      </c>
      <c r="E479" s="663" t="s">
        <v>5953</v>
      </c>
      <c r="F479" s="664" t="s">
        <v>5954</v>
      </c>
      <c r="G479" s="663" t="s">
        <v>5223</v>
      </c>
      <c r="H479" s="663" t="s">
        <v>5224</v>
      </c>
      <c r="I479" s="665">
        <v>2.9046666666666656</v>
      </c>
      <c r="J479" s="665">
        <v>808</v>
      </c>
      <c r="K479" s="666">
        <v>2346.6</v>
      </c>
    </row>
    <row r="480" spans="1:11" ht="14.4" customHeight="1" x14ac:dyDescent="0.3">
      <c r="A480" s="661" t="s">
        <v>543</v>
      </c>
      <c r="B480" s="662" t="s">
        <v>2791</v>
      </c>
      <c r="C480" s="663" t="s">
        <v>556</v>
      </c>
      <c r="D480" s="664" t="s">
        <v>2794</v>
      </c>
      <c r="E480" s="663" t="s">
        <v>5953</v>
      </c>
      <c r="F480" s="664" t="s">
        <v>5954</v>
      </c>
      <c r="G480" s="663" t="s">
        <v>5625</v>
      </c>
      <c r="H480" s="663" t="s">
        <v>5626</v>
      </c>
      <c r="I480" s="665">
        <v>2.9057142857142857</v>
      </c>
      <c r="J480" s="665">
        <v>350</v>
      </c>
      <c r="K480" s="666">
        <v>1017</v>
      </c>
    </row>
    <row r="481" spans="1:11" ht="14.4" customHeight="1" x14ac:dyDescent="0.3">
      <c r="A481" s="661" t="s">
        <v>543</v>
      </c>
      <c r="B481" s="662" t="s">
        <v>2791</v>
      </c>
      <c r="C481" s="663" t="s">
        <v>556</v>
      </c>
      <c r="D481" s="664" t="s">
        <v>2794</v>
      </c>
      <c r="E481" s="663" t="s">
        <v>5953</v>
      </c>
      <c r="F481" s="664" t="s">
        <v>5954</v>
      </c>
      <c r="G481" s="663" t="s">
        <v>5627</v>
      </c>
      <c r="H481" s="663" t="s">
        <v>5628</v>
      </c>
      <c r="I481" s="665">
        <v>17.91</v>
      </c>
      <c r="J481" s="665">
        <v>10</v>
      </c>
      <c r="K481" s="666">
        <v>179.06</v>
      </c>
    </row>
    <row r="482" spans="1:11" ht="14.4" customHeight="1" x14ac:dyDescent="0.3">
      <c r="A482" s="661" t="s">
        <v>543</v>
      </c>
      <c r="B482" s="662" t="s">
        <v>2791</v>
      </c>
      <c r="C482" s="663" t="s">
        <v>556</v>
      </c>
      <c r="D482" s="664" t="s">
        <v>2794</v>
      </c>
      <c r="E482" s="663" t="s">
        <v>5953</v>
      </c>
      <c r="F482" s="664" t="s">
        <v>5954</v>
      </c>
      <c r="G482" s="663" t="s">
        <v>5629</v>
      </c>
      <c r="H482" s="663" t="s">
        <v>5630</v>
      </c>
      <c r="I482" s="665">
        <v>40.99</v>
      </c>
      <c r="J482" s="665">
        <v>60</v>
      </c>
      <c r="K482" s="666">
        <v>2459.6</v>
      </c>
    </row>
    <row r="483" spans="1:11" ht="14.4" customHeight="1" x14ac:dyDescent="0.3">
      <c r="A483" s="661" t="s">
        <v>543</v>
      </c>
      <c r="B483" s="662" t="s">
        <v>2791</v>
      </c>
      <c r="C483" s="663" t="s">
        <v>556</v>
      </c>
      <c r="D483" s="664" t="s">
        <v>2794</v>
      </c>
      <c r="E483" s="663" t="s">
        <v>5953</v>
      </c>
      <c r="F483" s="664" t="s">
        <v>5954</v>
      </c>
      <c r="G483" s="663" t="s">
        <v>5631</v>
      </c>
      <c r="H483" s="663" t="s">
        <v>5632</v>
      </c>
      <c r="I483" s="665">
        <v>197.95800000000003</v>
      </c>
      <c r="J483" s="665">
        <v>50</v>
      </c>
      <c r="K483" s="666">
        <v>9897.7899999999991</v>
      </c>
    </row>
    <row r="484" spans="1:11" ht="14.4" customHeight="1" x14ac:dyDescent="0.3">
      <c r="A484" s="661" t="s">
        <v>543</v>
      </c>
      <c r="B484" s="662" t="s">
        <v>2791</v>
      </c>
      <c r="C484" s="663" t="s">
        <v>556</v>
      </c>
      <c r="D484" s="664" t="s">
        <v>2794</v>
      </c>
      <c r="E484" s="663" t="s">
        <v>5953</v>
      </c>
      <c r="F484" s="664" t="s">
        <v>5954</v>
      </c>
      <c r="G484" s="663" t="s">
        <v>5633</v>
      </c>
      <c r="H484" s="663" t="s">
        <v>5634</v>
      </c>
      <c r="I484" s="665">
        <v>2400.64</v>
      </c>
      <c r="J484" s="665">
        <v>1</v>
      </c>
      <c r="K484" s="666">
        <v>2400.64</v>
      </c>
    </row>
    <row r="485" spans="1:11" ht="14.4" customHeight="1" x14ac:dyDescent="0.3">
      <c r="A485" s="661" t="s">
        <v>543</v>
      </c>
      <c r="B485" s="662" t="s">
        <v>2791</v>
      </c>
      <c r="C485" s="663" t="s">
        <v>556</v>
      </c>
      <c r="D485" s="664" t="s">
        <v>2794</v>
      </c>
      <c r="E485" s="663" t="s">
        <v>5953</v>
      </c>
      <c r="F485" s="664" t="s">
        <v>5954</v>
      </c>
      <c r="G485" s="663" t="s">
        <v>5635</v>
      </c>
      <c r="H485" s="663" t="s">
        <v>5636</v>
      </c>
      <c r="I485" s="665">
        <v>434.4</v>
      </c>
      <c r="J485" s="665">
        <v>4</v>
      </c>
      <c r="K485" s="666">
        <v>1737.6</v>
      </c>
    </row>
    <row r="486" spans="1:11" ht="14.4" customHeight="1" x14ac:dyDescent="0.3">
      <c r="A486" s="661" t="s">
        <v>543</v>
      </c>
      <c r="B486" s="662" t="s">
        <v>2791</v>
      </c>
      <c r="C486" s="663" t="s">
        <v>556</v>
      </c>
      <c r="D486" s="664" t="s">
        <v>2794</v>
      </c>
      <c r="E486" s="663" t="s">
        <v>5953</v>
      </c>
      <c r="F486" s="664" t="s">
        <v>5954</v>
      </c>
      <c r="G486" s="663" t="s">
        <v>5637</v>
      </c>
      <c r="H486" s="663" t="s">
        <v>5638</v>
      </c>
      <c r="I486" s="665">
        <v>197.96</v>
      </c>
      <c r="J486" s="665">
        <v>20</v>
      </c>
      <c r="K486" s="666">
        <v>3959.16</v>
      </c>
    </row>
    <row r="487" spans="1:11" ht="14.4" customHeight="1" x14ac:dyDescent="0.3">
      <c r="A487" s="661" t="s">
        <v>543</v>
      </c>
      <c r="B487" s="662" t="s">
        <v>2791</v>
      </c>
      <c r="C487" s="663" t="s">
        <v>556</v>
      </c>
      <c r="D487" s="664" t="s">
        <v>2794</v>
      </c>
      <c r="E487" s="663" t="s">
        <v>5953</v>
      </c>
      <c r="F487" s="664" t="s">
        <v>5954</v>
      </c>
      <c r="G487" s="663" t="s">
        <v>5639</v>
      </c>
      <c r="H487" s="663" t="s">
        <v>5640</v>
      </c>
      <c r="I487" s="665">
        <v>52</v>
      </c>
      <c r="J487" s="665">
        <v>30</v>
      </c>
      <c r="K487" s="666">
        <v>1559.98</v>
      </c>
    </row>
    <row r="488" spans="1:11" ht="14.4" customHeight="1" x14ac:dyDescent="0.3">
      <c r="A488" s="661" t="s">
        <v>543</v>
      </c>
      <c r="B488" s="662" t="s">
        <v>2791</v>
      </c>
      <c r="C488" s="663" t="s">
        <v>556</v>
      </c>
      <c r="D488" s="664" t="s">
        <v>2794</v>
      </c>
      <c r="E488" s="663" t="s">
        <v>5953</v>
      </c>
      <c r="F488" s="664" t="s">
        <v>5954</v>
      </c>
      <c r="G488" s="663" t="s">
        <v>5641</v>
      </c>
      <c r="H488" s="663" t="s">
        <v>5642</v>
      </c>
      <c r="I488" s="665">
        <v>49.97</v>
      </c>
      <c r="J488" s="665">
        <v>30</v>
      </c>
      <c r="K488" s="666">
        <v>1499.18</v>
      </c>
    </row>
    <row r="489" spans="1:11" ht="14.4" customHeight="1" x14ac:dyDescent="0.3">
      <c r="A489" s="661" t="s">
        <v>543</v>
      </c>
      <c r="B489" s="662" t="s">
        <v>2791</v>
      </c>
      <c r="C489" s="663" t="s">
        <v>556</v>
      </c>
      <c r="D489" s="664" t="s">
        <v>2794</v>
      </c>
      <c r="E489" s="663" t="s">
        <v>5953</v>
      </c>
      <c r="F489" s="664" t="s">
        <v>5954</v>
      </c>
      <c r="G489" s="663" t="s">
        <v>5643</v>
      </c>
      <c r="H489" s="663" t="s">
        <v>5644</v>
      </c>
      <c r="I489" s="665">
        <v>51.99666666666667</v>
      </c>
      <c r="J489" s="665">
        <v>30</v>
      </c>
      <c r="K489" s="666">
        <v>1559.93</v>
      </c>
    </row>
    <row r="490" spans="1:11" ht="14.4" customHeight="1" x14ac:dyDescent="0.3">
      <c r="A490" s="661" t="s">
        <v>543</v>
      </c>
      <c r="B490" s="662" t="s">
        <v>2791</v>
      </c>
      <c r="C490" s="663" t="s">
        <v>556</v>
      </c>
      <c r="D490" s="664" t="s">
        <v>2794</v>
      </c>
      <c r="E490" s="663" t="s">
        <v>5953</v>
      </c>
      <c r="F490" s="664" t="s">
        <v>5954</v>
      </c>
      <c r="G490" s="663" t="s">
        <v>5645</v>
      </c>
      <c r="H490" s="663" t="s">
        <v>5646</v>
      </c>
      <c r="I490" s="665">
        <v>13.31</v>
      </c>
      <c r="J490" s="665">
        <v>50</v>
      </c>
      <c r="K490" s="666">
        <v>665.5</v>
      </c>
    </row>
    <row r="491" spans="1:11" ht="14.4" customHeight="1" x14ac:dyDescent="0.3">
      <c r="A491" s="661" t="s">
        <v>543</v>
      </c>
      <c r="B491" s="662" t="s">
        <v>2791</v>
      </c>
      <c r="C491" s="663" t="s">
        <v>556</v>
      </c>
      <c r="D491" s="664" t="s">
        <v>2794</v>
      </c>
      <c r="E491" s="663" t="s">
        <v>5953</v>
      </c>
      <c r="F491" s="664" t="s">
        <v>5954</v>
      </c>
      <c r="G491" s="663" t="s">
        <v>5267</v>
      </c>
      <c r="H491" s="663" t="s">
        <v>5268</v>
      </c>
      <c r="I491" s="665">
        <v>21.9</v>
      </c>
      <c r="J491" s="665">
        <v>100</v>
      </c>
      <c r="K491" s="666">
        <v>2190.1</v>
      </c>
    </row>
    <row r="492" spans="1:11" ht="14.4" customHeight="1" x14ac:dyDescent="0.3">
      <c r="A492" s="661" t="s">
        <v>543</v>
      </c>
      <c r="B492" s="662" t="s">
        <v>2791</v>
      </c>
      <c r="C492" s="663" t="s">
        <v>556</v>
      </c>
      <c r="D492" s="664" t="s">
        <v>2794</v>
      </c>
      <c r="E492" s="663" t="s">
        <v>5953</v>
      </c>
      <c r="F492" s="664" t="s">
        <v>5954</v>
      </c>
      <c r="G492" s="663" t="s">
        <v>5269</v>
      </c>
      <c r="H492" s="663" t="s">
        <v>5270</v>
      </c>
      <c r="I492" s="665">
        <v>21.9</v>
      </c>
      <c r="J492" s="665">
        <v>50</v>
      </c>
      <c r="K492" s="666">
        <v>1095.05</v>
      </c>
    </row>
    <row r="493" spans="1:11" ht="14.4" customHeight="1" x14ac:dyDescent="0.3">
      <c r="A493" s="661" t="s">
        <v>543</v>
      </c>
      <c r="B493" s="662" t="s">
        <v>2791</v>
      </c>
      <c r="C493" s="663" t="s">
        <v>556</v>
      </c>
      <c r="D493" s="664" t="s">
        <v>2794</v>
      </c>
      <c r="E493" s="663" t="s">
        <v>5953</v>
      </c>
      <c r="F493" s="664" t="s">
        <v>5954</v>
      </c>
      <c r="G493" s="663" t="s">
        <v>5647</v>
      </c>
      <c r="H493" s="663" t="s">
        <v>5648</v>
      </c>
      <c r="I493" s="665">
        <v>197.95500000000001</v>
      </c>
      <c r="J493" s="665">
        <v>60</v>
      </c>
      <c r="K493" s="666">
        <v>11877.31</v>
      </c>
    </row>
    <row r="494" spans="1:11" ht="14.4" customHeight="1" x14ac:dyDescent="0.3">
      <c r="A494" s="661" t="s">
        <v>543</v>
      </c>
      <c r="B494" s="662" t="s">
        <v>2791</v>
      </c>
      <c r="C494" s="663" t="s">
        <v>556</v>
      </c>
      <c r="D494" s="664" t="s">
        <v>2794</v>
      </c>
      <c r="E494" s="663" t="s">
        <v>5953</v>
      </c>
      <c r="F494" s="664" t="s">
        <v>5954</v>
      </c>
      <c r="G494" s="663" t="s">
        <v>5649</v>
      </c>
      <c r="H494" s="663" t="s">
        <v>5650</v>
      </c>
      <c r="I494" s="665">
        <v>14.52</v>
      </c>
      <c r="J494" s="665">
        <v>5</v>
      </c>
      <c r="K494" s="666">
        <v>72.599999999999994</v>
      </c>
    </row>
    <row r="495" spans="1:11" ht="14.4" customHeight="1" x14ac:dyDescent="0.3">
      <c r="A495" s="661" t="s">
        <v>543</v>
      </c>
      <c r="B495" s="662" t="s">
        <v>2791</v>
      </c>
      <c r="C495" s="663" t="s">
        <v>556</v>
      </c>
      <c r="D495" s="664" t="s">
        <v>2794</v>
      </c>
      <c r="E495" s="663" t="s">
        <v>5953</v>
      </c>
      <c r="F495" s="664" t="s">
        <v>5954</v>
      </c>
      <c r="G495" s="663" t="s">
        <v>5651</v>
      </c>
      <c r="H495" s="663" t="s">
        <v>5652</v>
      </c>
      <c r="I495" s="665">
        <v>9.44</v>
      </c>
      <c r="J495" s="665">
        <v>50</v>
      </c>
      <c r="K495" s="666">
        <v>471.9</v>
      </c>
    </row>
    <row r="496" spans="1:11" ht="14.4" customHeight="1" x14ac:dyDescent="0.3">
      <c r="A496" s="661" t="s">
        <v>543</v>
      </c>
      <c r="B496" s="662" t="s">
        <v>2791</v>
      </c>
      <c r="C496" s="663" t="s">
        <v>556</v>
      </c>
      <c r="D496" s="664" t="s">
        <v>2794</v>
      </c>
      <c r="E496" s="663" t="s">
        <v>5953</v>
      </c>
      <c r="F496" s="664" t="s">
        <v>5954</v>
      </c>
      <c r="G496" s="663" t="s">
        <v>5653</v>
      </c>
      <c r="H496" s="663" t="s">
        <v>5654</v>
      </c>
      <c r="I496" s="665">
        <v>77.433333333333337</v>
      </c>
      <c r="J496" s="665">
        <v>40</v>
      </c>
      <c r="K496" s="666">
        <v>3097.3999999999996</v>
      </c>
    </row>
    <row r="497" spans="1:11" ht="14.4" customHeight="1" x14ac:dyDescent="0.3">
      <c r="A497" s="661" t="s">
        <v>543</v>
      </c>
      <c r="B497" s="662" t="s">
        <v>2791</v>
      </c>
      <c r="C497" s="663" t="s">
        <v>556</v>
      </c>
      <c r="D497" s="664" t="s">
        <v>2794</v>
      </c>
      <c r="E497" s="663" t="s">
        <v>5953</v>
      </c>
      <c r="F497" s="664" t="s">
        <v>5954</v>
      </c>
      <c r="G497" s="663" t="s">
        <v>5655</v>
      </c>
      <c r="H497" s="663" t="s">
        <v>5656</v>
      </c>
      <c r="I497" s="665">
        <v>72.149999999999991</v>
      </c>
      <c r="J497" s="665">
        <v>200</v>
      </c>
      <c r="K497" s="666">
        <v>14430.41</v>
      </c>
    </row>
    <row r="498" spans="1:11" ht="14.4" customHeight="1" x14ac:dyDescent="0.3">
      <c r="A498" s="661" t="s">
        <v>543</v>
      </c>
      <c r="B498" s="662" t="s">
        <v>2791</v>
      </c>
      <c r="C498" s="663" t="s">
        <v>556</v>
      </c>
      <c r="D498" s="664" t="s">
        <v>2794</v>
      </c>
      <c r="E498" s="663" t="s">
        <v>5953</v>
      </c>
      <c r="F498" s="664" t="s">
        <v>5954</v>
      </c>
      <c r="G498" s="663" t="s">
        <v>5657</v>
      </c>
      <c r="H498" s="663" t="s">
        <v>5658</v>
      </c>
      <c r="I498" s="665">
        <v>21.78</v>
      </c>
      <c r="J498" s="665">
        <v>200</v>
      </c>
      <c r="K498" s="666">
        <v>4356</v>
      </c>
    </row>
    <row r="499" spans="1:11" ht="14.4" customHeight="1" x14ac:dyDescent="0.3">
      <c r="A499" s="661" t="s">
        <v>543</v>
      </c>
      <c r="B499" s="662" t="s">
        <v>2791</v>
      </c>
      <c r="C499" s="663" t="s">
        <v>556</v>
      </c>
      <c r="D499" s="664" t="s">
        <v>2794</v>
      </c>
      <c r="E499" s="663" t="s">
        <v>5953</v>
      </c>
      <c r="F499" s="664" t="s">
        <v>5954</v>
      </c>
      <c r="G499" s="663" t="s">
        <v>5659</v>
      </c>
      <c r="H499" s="663" t="s">
        <v>5660</v>
      </c>
      <c r="I499" s="665">
        <v>2.9</v>
      </c>
      <c r="J499" s="665">
        <v>50</v>
      </c>
      <c r="K499" s="666">
        <v>145</v>
      </c>
    </row>
    <row r="500" spans="1:11" ht="14.4" customHeight="1" x14ac:dyDescent="0.3">
      <c r="A500" s="661" t="s">
        <v>543</v>
      </c>
      <c r="B500" s="662" t="s">
        <v>2791</v>
      </c>
      <c r="C500" s="663" t="s">
        <v>556</v>
      </c>
      <c r="D500" s="664" t="s">
        <v>2794</v>
      </c>
      <c r="E500" s="663" t="s">
        <v>5953</v>
      </c>
      <c r="F500" s="664" t="s">
        <v>5954</v>
      </c>
      <c r="G500" s="663" t="s">
        <v>5285</v>
      </c>
      <c r="H500" s="663" t="s">
        <v>5286</v>
      </c>
      <c r="I500" s="665">
        <v>17.907142857142855</v>
      </c>
      <c r="J500" s="665">
        <v>69</v>
      </c>
      <c r="K500" s="666">
        <v>1235.6099999999999</v>
      </c>
    </row>
    <row r="501" spans="1:11" ht="14.4" customHeight="1" x14ac:dyDescent="0.3">
      <c r="A501" s="661" t="s">
        <v>543</v>
      </c>
      <c r="B501" s="662" t="s">
        <v>2791</v>
      </c>
      <c r="C501" s="663" t="s">
        <v>556</v>
      </c>
      <c r="D501" s="664" t="s">
        <v>2794</v>
      </c>
      <c r="E501" s="663" t="s">
        <v>5953</v>
      </c>
      <c r="F501" s="664" t="s">
        <v>5954</v>
      </c>
      <c r="G501" s="663" t="s">
        <v>5661</v>
      </c>
      <c r="H501" s="663" t="s">
        <v>5662</v>
      </c>
      <c r="I501" s="665">
        <v>302.5</v>
      </c>
      <c r="J501" s="665">
        <v>2</v>
      </c>
      <c r="K501" s="666">
        <v>605</v>
      </c>
    </row>
    <row r="502" spans="1:11" ht="14.4" customHeight="1" x14ac:dyDescent="0.3">
      <c r="A502" s="661" t="s">
        <v>543</v>
      </c>
      <c r="B502" s="662" t="s">
        <v>2791</v>
      </c>
      <c r="C502" s="663" t="s">
        <v>556</v>
      </c>
      <c r="D502" s="664" t="s">
        <v>2794</v>
      </c>
      <c r="E502" s="663" t="s">
        <v>5953</v>
      </c>
      <c r="F502" s="664" t="s">
        <v>5954</v>
      </c>
      <c r="G502" s="663" t="s">
        <v>5663</v>
      </c>
      <c r="H502" s="663" t="s">
        <v>5664</v>
      </c>
      <c r="I502" s="665">
        <v>302.67</v>
      </c>
      <c r="J502" s="665">
        <v>3</v>
      </c>
      <c r="K502" s="666">
        <v>908</v>
      </c>
    </row>
    <row r="503" spans="1:11" ht="14.4" customHeight="1" x14ac:dyDescent="0.3">
      <c r="A503" s="661" t="s">
        <v>543</v>
      </c>
      <c r="B503" s="662" t="s">
        <v>2791</v>
      </c>
      <c r="C503" s="663" t="s">
        <v>556</v>
      </c>
      <c r="D503" s="664" t="s">
        <v>2794</v>
      </c>
      <c r="E503" s="663" t="s">
        <v>5953</v>
      </c>
      <c r="F503" s="664" t="s">
        <v>5954</v>
      </c>
      <c r="G503" s="663" t="s">
        <v>5287</v>
      </c>
      <c r="H503" s="663" t="s">
        <v>5288</v>
      </c>
      <c r="I503" s="665">
        <v>8.4700000000000006</v>
      </c>
      <c r="J503" s="665">
        <v>1450</v>
      </c>
      <c r="K503" s="666">
        <v>12281.5</v>
      </c>
    </row>
    <row r="504" spans="1:11" ht="14.4" customHeight="1" x14ac:dyDescent="0.3">
      <c r="A504" s="661" t="s">
        <v>543</v>
      </c>
      <c r="B504" s="662" t="s">
        <v>2791</v>
      </c>
      <c r="C504" s="663" t="s">
        <v>556</v>
      </c>
      <c r="D504" s="664" t="s">
        <v>2794</v>
      </c>
      <c r="E504" s="663" t="s">
        <v>5953</v>
      </c>
      <c r="F504" s="664" t="s">
        <v>5954</v>
      </c>
      <c r="G504" s="663" t="s">
        <v>5287</v>
      </c>
      <c r="H504" s="663" t="s">
        <v>5289</v>
      </c>
      <c r="I504" s="665">
        <v>8.4700000000000006</v>
      </c>
      <c r="J504" s="665">
        <v>650</v>
      </c>
      <c r="K504" s="666">
        <v>5505.5</v>
      </c>
    </row>
    <row r="505" spans="1:11" ht="14.4" customHeight="1" x14ac:dyDescent="0.3">
      <c r="A505" s="661" t="s">
        <v>543</v>
      </c>
      <c r="B505" s="662" t="s">
        <v>2791</v>
      </c>
      <c r="C505" s="663" t="s">
        <v>556</v>
      </c>
      <c r="D505" s="664" t="s">
        <v>2794</v>
      </c>
      <c r="E505" s="663" t="s">
        <v>5953</v>
      </c>
      <c r="F505" s="664" t="s">
        <v>5954</v>
      </c>
      <c r="G505" s="663" t="s">
        <v>5665</v>
      </c>
      <c r="H505" s="663" t="s">
        <v>5666</v>
      </c>
      <c r="I505" s="665">
        <v>17.91</v>
      </c>
      <c r="J505" s="665">
        <v>160</v>
      </c>
      <c r="K505" s="666">
        <v>2865.3</v>
      </c>
    </row>
    <row r="506" spans="1:11" ht="14.4" customHeight="1" x14ac:dyDescent="0.3">
      <c r="A506" s="661" t="s">
        <v>543</v>
      </c>
      <c r="B506" s="662" t="s">
        <v>2791</v>
      </c>
      <c r="C506" s="663" t="s">
        <v>556</v>
      </c>
      <c r="D506" s="664" t="s">
        <v>2794</v>
      </c>
      <c r="E506" s="663" t="s">
        <v>5953</v>
      </c>
      <c r="F506" s="664" t="s">
        <v>5954</v>
      </c>
      <c r="G506" s="663" t="s">
        <v>5667</v>
      </c>
      <c r="H506" s="663" t="s">
        <v>5668</v>
      </c>
      <c r="I506" s="665">
        <v>55.27</v>
      </c>
      <c r="J506" s="665">
        <v>2</v>
      </c>
      <c r="K506" s="666">
        <v>110.55</v>
      </c>
    </row>
    <row r="507" spans="1:11" ht="14.4" customHeight="1" x14ac:dyDescent="0.3">
      <c r="A507" s="661" t="s">
        <v>543</v>
      </c>
      <c r="B507" s="662" t="s">
        <v>2791</v>
      </c>
      <c r="C507" s="663" t="s">
        <v>556</v>
      </c>
      <c r="D507" s="664" t="s">
        <v>2794</v>
      </c>
      <c r="E507" s="663" t="s">
        <v>5953</v>
      </c>
      <c r="F507" s="664" t="s">
        <v>5954</v>
      </c>
      <c r="G507" s="663" t="s">
        <v>5294</v>
      </c>
      <c r="H507" s="663" t="s">
        <v>5295</v>
      </c>
      <c r="I507" s="665">
        <v>350.9</v>
      </c>
      <c r="J507" s="665">
        <v>1</v>
      </c>
      <c r="K507" s="666">
        <v>350.9</v>
      </c>
    </row>
    <row r="508" spans="1:11" ht="14.4" customHeight="1" x14ac:dyDescent="0.3">
      <c r="A508" s="661" t="s">
        <v>543</v>
      </c>
      <c r="B508" s="662" t="s">
        <v>2791</v>
      </c>
      <c r="C508" s="663" t="s">
        <v>556</v>
      </c>
      <c r="D508" s="664" t="s">
        <v>2794</v>
      </c>
      <c r="E508" s="663" t="s">
        <v>5953</v>
      </c>
      <c r="F508" s="664" t="s">
        <v>5954</v>
      </c>
      <c r="G508" s="663" t="s">
        <v>5669</v>
      </c>
      <c r="H508" s="663" t="s">
        <v>5670</v>
      </c>
      <c r="I508" s="665">
        <v>130.68</v>
      </c>
      <c r="J508" s="665">
        <v>30</v>
      </c>
      <c r="K508" s="666">
        <v>3920.3999999999996</v>
      </c>
    </row>
    <row r="509" spans="1:11" ht="14.4" customHeight="1" x14ac:dyDescent="0.3">
      <c r="A509" s="661" t="s">
        <v>543</v>
      </c>
      <c r="B509" s="662" t="s">
        <v>2791</v>
      </c>
      <c r="C509" s="663" t="s">
        <v>556</v>
      </c>
      <c r="D509" s="664" t="s">
        <v>2794</v>
      </c>
      <c r="E509" s="663" t="s">
        <v>5953</v>
      </c>
      <c r="F509" s="664" t="s">
        <v>5954</v>
      </c>
      <c r="G509" s="663" t="s">
        <v>5671</v>
      </c>
      <c r="H509" s="663" t="s">
        <v>5672</v>
      </c>
      <c r="I509" s="665">
        <v>49.98</v>
      </c>
      <c r="J509" s="665">
        <v>10</v>
      </c>
      <c r="K509" s="666">
        <v>499.76</v>
      </c>
    </row>
    <row r="510" spans="1:11" ht="14.4" customHeight="1" x14ac:dyDescent="0.3">
      <c r="A510" s="661" t="s">
        <v>543</v>
      </c>
      <c r="B510" s="662" t="s">
        <v>2791</v>
      </c>
      <c r="C510" s="663" t="s">
        <v>556</v>
      </c>
      <c r="D510" s="664" t="s">
        <v>2794</v>
      </c>
      <c r="E510" s="663" t="s">
        <v>5953</v>
      </c>
      <c r="F510" s="664" t="s">
        <v>5954</v>
      </c>
      <c r="G510" s="663" t="s">
        <v>5673</v>
      </c>
      <c r="H510" s="663" t="s">
        <v>5674</v>
      </c>
      <c r="I510" s="665">
        <v>49.97</v>
      </c>
      <c r="J510" s="665">
        <v>30</v>
      </c>
      <c r="K510" s="666">
        <v>1499.16</v>
      </c>
    </row>
    <row r="511" spans="1:11" ht="14.4" customHeight="1" x14ac:dyDescent="0.3">
      <c r="A511" s="661" t="s">
        <v>543</v>
      </c>
      <c r="B511" s="662" t="s">
        <v>2791</v>
      </c>
      <c r="C511" s="663" t="s">
        <v>556</v>
      </c>
      <c r="D511" s="664" t="s">
        <v>2794</v>
      </c>
      <c r="E511" s="663" t="s">
        <v>5953</v>
      </c>
      <c r="F511" s="664" t="s">
        <v>5954</v>
      </c>
      <c r="G511" s="663" t="s">
        <v>5675</v>
      </c>
      <c r="H511" s="663" t="s">
        <v>5676</v>
      </c>
      <c r="I511" s="665">
        <v>49.974999999999994</v>
      </c>
      <c r="J511" s="665">
        <v>20</v>
      </c>
      <c r="K511" s="666">
        <v>999.48</v>
      </c>
    </row>
    <row r="512" spans="1:11" ht="14.4" customHeight="1" x14ac:dyDescent="0.3">
      <c r="A512" s="661" t="s">
        <v>543</v>
      </c>
      <c r="B512" s="662" t="s">
        <v>2791</v>
      </c>
      <c r="C512" s="663" t="s">
        <v>556</v>
      </c>
      <c r="D512" s="664" t="s">
        <v>2794</v>
      </c>
      <c r="E512" s="663" t="s">
        <v>5953</v>
      </c>
      <c r="F512" s="664" t="s">
        <v>5954</v>
      </c>
      <c r="G512" s="663" t="s">
        <v>5677</v>
      </c>
      <c r="H512" s="663" t="s">
        <v>5678</v>
      </c>
      <c r="I512" s="665">
        <v>49.98</v>
      </c>
      <c r="J512" s="665">
        <v>10</v>
      </c>
      <c r="K512" s="666">
        <v>499.75</v>
      </c>
    </row>
    <row r="513" spans="1:11" ht="14.4" customHeight="1" x14ac:dyDescent="0.3">
      <c r="A513" s="661" t="s">
        <v>543</v>
      </c>
      <c r="B513" s="662" t="s">
        <v>2791</v>
      </c>
      <c r="C513" s="663" t="s">
        <v>556</v>
      </c>
      <c r="D513" s="664" t="s">
        <v>2794</v>
      </c>
      <c r="E513" s="663" t="s">
        <v>5953</v>
      </c>
      <c r="F513" s="664" t="s">
        <v>5954</v>
      </c>
      <c r="G513" s="663" t="s">
        <v>5314</v>
      </c>
      <c r="H513" s="663" t="s">
        <v>5315</v>
      </c>
      <c r="I513" s="665">
        <v>350.9</v>
      </c>
      <c r="J513" s="665">
        <v>3</v>
      </c>
      <c r="K513" s="666">
        <v>1052.6999999999998</v>
      </c>
    </row>
    <row r="514" spans="1:11" ht="14.4" customHeight="1" x14ac:dyDescent="0.3">
      <c r="A514" s="661" t="s">
        <v>543</v>
      </c>
      <c r="B514" s="662" t="s">
        <v>2791</v>
      </c>
      <c r="C514" s="663" t="s">
        <v>556</v>
      </c>
      <c r="D514" s="664" t="s">
        <v>2794</v>
      </c>
      <c r="E514" s="663" t="s">
        <v>5953</v>
      </c>
      <c r="F514" s="664" t="s">
        <v>5954</v>
      </c>
      <c r="G514" s="663" t="s">
        <v>5679</v>
      </c>
      <c r="H514" s="663" t="s">
        <v>5680</v>
      </c>
      <c r="I514" s="665">
        <v>49.974999999999994</v>
      </c>
      <c r="J514" s="665">
        <v>20</v>
      </c>
      <c r="K514" s="666">
        <v>999.49</v>
      </c>
    </row>
    <row r="515" spans="1:11" ht="14.4" customHeight="1" x14ac:dyDescent="0.3">
      <c r="A515" s="661" t="s">
        <v>543</v>
      </c>
      <c r="B515" s="662" t="s">
        <v>2791</v>
      </c>
      <c r="C515" s="663" t="s">
        <v>556</v>
      </c>
      <c r="D515" s="664" t="s">
        <v>2794</v>
      </c>
      <c r="E515" s="663" t="s">
        <v>5953</v>
      </c>
      <c r="F515" s="664" t="s">
        <v>5954</v>
      </c>
      <c r="G515" s="663" t="s">
        <v>5681</v>
      </c>
      <c r="H515" s="663" t="s">
        <v>5682</v>
      </c>
      <c r="I515" s="665">
        <v>422.3</v>
      </c>
      <c r="J515" s="665">
        <v>7</v>
      </c>
      <c r="K515" s="666">
        <v>2956.1000000000004</v>
      </c>
    </row>
    <row r="516" spans="1:11" ht="14.4" customHeight="1" x14ac:dyDescent="0.3">
      <c r="A516" s="661" t="s">
        <v>543</v>
      </c>
      <c r="B516" s="662" t="s">
        <v>2791</v>
      </c>
      <c r="C516" s="663" t="s">
        <v>556</v>
      </c>
      <c r="D516" s="664" t="s">
        <v>2794</v>
      </c>
      <c r="E516" s="663" t="s">
        <v>5953</v>
      </c>
      <c r="F516" s="664" t="s">
        <v>5954</v>
      </c>
      <c r="G516" s="663" t="s">
        <v>5683</v>
      </c>
      <c r="H516" s="663" t="s">
        <v>5684</v>
      </c>
      <c r="I516" s="665">
        <v>9.44</v>
      </c>
      <c r="J516" s="665">
        <v>50</v>
      </c>
      <c r="K516" s="666">
        <v>471.9</v>
      </c>
    </row>
    <row r="517" spans="1:11" ht="14.4" customHeight="1" x14ac:dyDescent="0.3">
      <c r="A517" s="661" t="s">
        <v>543</v>
      </c>
      <c r="B517" s="662" t="s">
        <v>2791</v>
      </c>
      <c r="C517" s="663" t="s">
        <v>556</v>
      </c>
      <c r="D517" s="664" t="s">
        <v>2794</v>
      </c>
      <c r="E517" s="663" t="s">
        <v>5953</v>
      </c>
      <c r="F517" s="664" t="s">
        <v>5954</v>
      </c>
      <c r="G517" s="663" t="s">
        <v>5685</v>
      </c>
      <c r="H517" s="663" t="s">
        <v>5686</v>
      </c>
      <c r="I517" s="665">
        <v>13.31</v>
      </c>
      <c r="J517" s="665">
        <v>100</v>
      </c>
      <c r="K517" s="666">
        <v>1331</v>
      </c>
    </row>
    <row r="518" spans="1:11" ht="14.4" customHeight="1" x14ac:dyDescent="0.3">
      <c r="A518" s="661" t="s">
        <v>543</v>
      </c>
      <c r="B518" s="662" t="s">
        <v>2791</v>
      </c>
      <c r="C518" s="663" t="s">
        <v>556</v>
      </c>
      <c r="D518" s="664" t="s">
        <v>2794</v>
      </c>
      <c r="E518" s="663" t="s">
        <v>5953</v>
      </c>
      <c r="F518" s="664" t="s">
        <v>5954</v>
      </c>
      <c r="G518" s="663" t="s">
        <v>5687</v>
      </c>
      <c r="H518" s="663" t="s">
        <v>5688</v>
      </c>
      <c r="I518" s="665">
        <v>13.31</v>
      </c>
      <c r="J518" s="665">
        <v>60</v>
      </c>
      <c r="K518" s="666">
        <v>798.6</v>
      </c>
    </row>
    <row r="519" spans="1:11" ht="14.4" customHeight="1" x14ac:dyDescent="0.3">
      <c r="A519" s="661" t="s">
        <v>543</v>
      </c>
      <c r="B519" s="662" t="s">
        <v>2791</v>
      </c>
      <c r="C519" s="663" t="s">
        <v>556</v>
      </c>
      <c r="D519" s="664" t="s">
        <v>2794</v>
      </c>
      <c r="E519" s="663" t="s">
        <v>5953</v>
      </c>
      <c r="F519" s="664" t="s">
        <v>5954</v>
      </c>
      <c r="G519" s="663" t="s">
        <v>5689</v>
      </c>
      <c r="H519" s="663" t="s">
        <v>5690</v>
      </c>
      <c r="I519" s="665">
        <v>105.03000000000002</v>
      </c>
      <c r="J519" s="665">
        <v>30</v>
      </c>
      <c r="K519" s="666">
        <v>3150.85</v>
      </c>
    </row>
    <row r="520" spans="1:11" ht="14.4" customHeight="1" x14ac:dyDescent="0.3">
      <c r="A520" s="661" t="s">
        <v>543</v>
      </c>
      <c r="B520" s="662" t="s">
        <v>2791</v>
      </c>
      <c r="C520" s="663" t="s">
        <v>556</v>
      </c>
      <c r="D520" s="664" t="s">
        <v>2794</v>
      </c>
      <c r="E520" s="663" t="s">
        <v>5953</v>
      </c>
      <c r="F520" s="664" t="s">
        <v>5954</v>
      </c>
      <c r="G520" s="663" t="s">
        <v>5691</v>
      </c>
      <c r="H520" s="663" t="s">
        <v>5692</v>
      </c>
      <c r="I520" s="665">
        <v>74.260000000000005</v>
      </c>
      <c r="J520" s="665">
        <v>25</v>
      </c>
      <c r="K520" s="666">
        <v>1856.44</v>
      </c>
    </row>
    <row r="521" spans="1:11" ht="14.4" customHeight="1" x14ac:dyDescent="0.3">
      <c r="A521" s="661" t="s">
        <v>543</v>
      </c>
      <c r="B521" s="662" t="s">
        <v>2791</v>
      </c>
      <c r="C521" s="663" t="s">
        <v>556</v>
      </c>
      <c r="D521" s="664" t="s">
        <v>2794</v>
      </c>
      <c r="E521" s="663" t="s">
        <v>5953</v>
      </c>
      <c r="F521" s="664" t="s">
        <v>5954</v>
      </c>
      <c r="G521" s="663" t="s">
        <v>4867</v>
      </c>
      <c r="H521" s="663" t="s">
        <v>4868</v>
      </c>
      <c r="I521" s="665">
        <v>3.421428571428573</v>
      </c>
      <c r="J521" s="665">
        <v>9600</v>
      </c>
      <c r="K521" s="666">
        <v>32829.599999999999</v>
      </c>
    </row>
    <row r="522" spans="1:11" ht="14.4" customHeight="1" x14ac:dyDescent="0.3">
      <c r="A522" s="661" t="s">
        <v>543</v>
      </c>
      <c r="B522" s="662" t="s">
        <v>2791</v>
      </c>
      <c r="C522" s="663" t="s">
        <v>556</v>
      </c>
      <c r="D522" s="664" t="s">
        <v>2794</v>
      </c>
      <c r="E522" s="663" t="s">
        <v>5953</v>
      </c>
      <c r="F522" s="664" t="s">
        <v>5954</v>
      </c>
      <c r="G522" s="663" t="s">
        <v>5328</v>
      </c>
      <c r="H522" s="663" t="s">
        <v>5329</v>
      </c>
      <c r="I522" s="665">
        <v>6.0875000000000048</v>
      </c>
      <c r="J522" s="665">
        <v>5830</v>
      </c>
      <c r="K522" s="666">
        <v>35480.199999999997</v>
      </c>
    </row>
    <row r="523" spans="1:11" ht="14.4" customHeight="1" x14ac:dyDescent="0.3">
      <c r="A523" s="661" t="s">
        <v>543</v>
      </c>
      <c r="B523" s="662" t="s">
        <v>2791</v>
      </c>
      <c r="C523" s="663" t="s">
        <v>556</v>
      </c>
      <c r="D523" s="664" t="s">
        <v>2794</v>
      </c>
      <c r="E523" s="663" t="s">
        <v>5953</v>
      </c>
      <c r="F523" s="664" t="s">
        <v>5954</v>
      </c>
      <c r="G523" s="663" t="s">
        <v>5693</v>
      </c>
      <c r="H523" s="663" t="s">
        <v>5694</v>
      </c>
      <c r="I523" s="665">
        <v>77.44</v>
      </c>
      <c r="J523" s="665">
        <v>20</v>
      </c>
      <c r="K523" s="666">
        <v>1548.8</v>
      </c>
    </row>
    <row r="524" spans="1:11" ht="14.4" customHeight="1" x14ac:dyDescent="0.3">
      <c r="A524" s="661" t="s">
        <v>543</v>
      </c>
      <c r="B524" s="662" t="s">
        <v>2791</v>
      </c>
      <c r="C524" s="663" t="s">
        <v>556</v>
      </c>
      <c r="D524" s="664" t="s">
        <v>2794</v>
      </c>
      <c r="E524" s="663" t="s">
        <v>5953</v>
      </c>
      <c r="F524" s="664" t="s">
        <v>5954</v>
      </c>
      <c r="G524" s="663" t="s">
        <v>5695</v>
      </c>
      <c r="H524" s="663" t="s">
        <v>5696</v>
      </c>
      <c r="I524" s="665">
        <v>55.27</v>
      </c>
      <c r="J524" s="665">
        <v>2</v>
      </c>
      <c r="K524" s="666">
        <v>110.55</v>
      </c>
    </row>
    <row r="525" spans="1:11" ht="14.4" customHeight="1" x14ac:dyDescent="0.3">
      <c r="A525" s="661" t="s">
        <v>543</v>
      </c>
      <c r="B525" s="662" t="s">
        <v>2791</v>
      </c>
      <c r="C525" s="663" t="s">
        <v>556</v>
      </c>
      <c r="D525" s="664" t="s">
        <v>2794</v>
      </c>
      <c r="E525" s="663" t="s">
        <v>5953</v>
      </c>
      <c r="F525" s="664" t="s">
        <v>5954</v>
      </c>
      <c r="G525" s="663" t="s">
        <v>5697</v>
      </c>
      <c r="H525" s="663" t="s">
        <v>5698</v>
      </c>
      <c r="I525" s="665">
        <v>185.13</v>
      </c>
      <c r="J525" s="665">
        <v>10</v>
      </c>
      <c r="K525" s="666">
        <v>1851.3</v>
      </c>
    </row>
    <row r="526" spans="1:11" ht="14.4" customHeight="1" x14ac:dyDescent="0.3">
      <c r="A526" s="661" t="s">
        <v>543</v>
      </c>
      <c r="B526" s="662" t="s">
        <v>2791</v>
      </c>
      <c r="C526" s="663" t="s">
        <v>556</v>
      </c>
      <c r="D526" s="664" t="s">
        <v>2794</v>
      </c>
      <c r="E526" s="663" t="s">
        <v>5953</v>
      </c>
      <c r="F526" s="664" t="s">
        <v>5954</v>
      </c>
      <c r="G526" s="663" t="s">
        <v>5346</v>
      </c>
      <c r="H526" s="663" t="s">
        <v>5347</v>
      </c>
      <c r="I526" s="665">
        <v>64.14</v>
      </c>
      <c r="J526" s="665">
        <v>5</v>
      </c>
      <c r="K526" s="666">
        <v>320.66999999999996</v>
      </c>
    </row>
    <row r="527" spans="1:11" ht="14.4" customHeight="1" x14ac:dyDescent="0.3">
      <c r="A527" s="661" t="s">
        <v>543</v>
      </c>
      <c r="B527" s="662" t="s">
        <v>2791</v>
      </c>
      <c r="C527" s="663" t="s">
        <v>556</v>
      </c>
      <c r="D527" s="664" t="s">
        <v>2794</v>
      </c>
      <c r="E527" s="663" t="s">
        <v>5953</v>
      </c>
      <c r="F527" s="664" t="s">
        <v>5954</v>
      </c>
      <c r="G527" s="663" t="s">
        <v>5699</v>
      </c>
      <c r="H527" s="663" t="s">
        <v>5700</v>
      </c>
      <c r="I527" s="665">
        <v>396.03</v>
      </c>
      <c r="J527" s="665">
        <v>5</v>
      </c>
      <c r="K527" s="666">
        <v>1980.15</v>
      </c>
    </row>
    <row r="528" spans="1:11" ht="14.4" customHeight="1" x14ac:dyDescent="0.3">
      <c r="A528" s="661" t="s">
        <v>543</v>
      </c>
      <c r="B528" s="662" t="s">
        <v>2791</v>
      </c>
      <c r="C528" s="663" t="s">
        <v>556</v>
      </c>
      <c r="D528" s="664" t="s">
        <v>2794</v>
      </c>
      <c r="E528" s="663" t="s">
        <v>5953</v>
      </c>
      <c r="F528" s="664" t="s">
        <v>5954</v>
      </c>
      <c r="G528" s="663" t="s">
        <v>5701</v>
      </c>
      <c r="H528" s="663" t="s">
        <v>5702</v>
      </c>
      <c r="I528" s="665">
        <v>396.03</v>
      </c>
      <c r="J528" s="665">
        <v>5</v>
      </c>
      <c r="K528" s="666">
        <v>1980.17</v>
      </c>
    </row>
    <row r="529" spans="1:11" ht="14.4" customHeight="1" x14ac:dyDescent="0.3">
      <c r="A529" s="661" t="s">
        <v>543</v>
      </c>
      <c r="B529" s="662" t="s">
        <v>2791</v>
      </c>
      <c r="C529" s="663" t="s">
        <v>556</v>
      </c>
      <c r="D529" s="664" t="s">
        <v>2794</v>
      </c>
      <c r="E529" s="663" t="s">
        <v>5953</v>
      </c>
      <c r="F529" s="664" t="s">
        <v>5954</v>
      </c>
      <c r="G529" s="663" t="s">
        <v>5703</v>
      </c>
      <c r="H529" s="663" t="s">
        <v>5704</v>
      </c>
      <c r="I529" s="665">
        <v>396.03</v>
      </c>
      <c r="J529" s="665">
        <v>5</v>
      </c>
      <c r="K529" s="666">
        <v>1980.17</v>
      </c>
    </row>
    <row r="530" spans="1:11" ht="14.4" customHeight="1" x14ac:dyDescent="0.3">
      <c r="A530" s="661" t="s">
        <v>543</v>
      </c>
      <c r="B530" s="662" t="s">
        <v>2791</v>
      </c>
      <c r="C530" s="663" t="s">
        <v>556</v>
      </c>
      <c r="D530" s="664" t="s">
        <v>2794</v>
      </c>
      <c r="E530" s="663" t="s">
        <v>5953</v>
      </c>
      <c r="F530" s="664" t="s">
        <v>5954</v>
      </c>
      <c r="G530" s="663" t="s">
        <v>5705</v>
      </c>
      <c r="H530" s="663" t="s">
        <v>5706</v>
      </c>
      <c r="I530" s="665">
        <v>197.95599999999999</v>
      </c>
      <c r="J530" s="665">
        <v>50</v>
      </c>
      <c r="K530" s="666">
        <v>9897.77</v>
      </c>
    </row>
    <row r="531" spans="1:11" ht="14.4" customHeight="1" x14ac:dyDescent="0.3">
      <c r="A531" s="661" t="s">
        <v>543</v>
      </c>
      <c r="B531" s="662" t="s">
        <v>2791</v>
      </c>
      <c r="C531" s="663" t="s">
        <v>556</v>
      </c>
      <c r="D531" s="664" t="s">
        <v>2794</v>
      </c>
      <c r="E531" s="663" t="s">
        <v>5953</v>
      </c>
      <c r="F531" s="664" t="s">
        <v>5954</v>
      </c>
      <c r="G531" s="663" t="s">
        <v>5707</v>
      </c>
      <c r="H531" s="663" t="s">
        <v>5708</v>
      </c>
      <c r="I531" s="665">
        <v>13.31</v>
      </c>
      <c r="J531" s="665">
        <v>50</v>
      </c>
      <c r="K531" s="666">
        <v>665.5</v>
      </c>
    </row>
    <row r="532" spans="1:11" ht="14.4" customHeight="1" x14ac:dyDescent="0.3">
      <c r="A532" s="661" t="s">
        <v>543</v>
      </c>
      <c r="B532" s="662" t="s">
        <v>2791</v>
      </c>
      <c r="C532" s="663" t="s">
        <v>556</v>
      </c>
      <c r="D532" s="664" t="s">
        <v>2794</v>
      </c>
      <c r="E532" s="663" t="s">
        <v>5953</v>
      </c>
      <c r="F532" s="664" t="s">
        <v>5954</v>
      </c>
      <c r="G532" s="663" t="s">
        <v>5709</v>
      </c>
      <c r="H532" s="663" t="s">
        <v>5710</v>
      </c>
      <c r="I532" s="665">
        <v>9.44</v>
      </c>
      <c r="J532" s="665">
        <v>50</v>
      </c>
      <c r="K532" s="666">
        <v>471.9</v>
      </c>
    </row>
    <row r="533" spans="1:11" ht="14.4" customHeight="1" x14ac:dyDescent="0.3">
      <c r="A533" s="661" t="s">
        <v>543</v>
      </c>
      <c r="B533" s="662" t="s">
        <v>2791</v>
      </c>
      <c r="C533" s="663" t="s">
        <v>556</v>
      </c>
      <c r="D533" s="664" t="s">
        <v>2794</v>
      </c>
      <c r="E533" s="663" t="s">
        <v>5953</v>
      </c>
      <c r="F533" s="664" t="s">
        <v>5954</v>
      </c>
      <c r="G533" s="663" t="s">
        <v>5711</v>
      </c>
      <c r="H533" s="663" t="s">
        <v>5712</v>
      </c>
      <c r="I533" s="665">
        <v>45.65</v>
      </c>
      <c r="J533" s="665">
        <v>20</v>
      </c>
      <c r="K533" s="666">
        <v>913.07</v>
      </c>
    </row>
    <row r="534" spans="1:11" ht="14.4" customHeight="1" x14ac:dyDescent="0.3">
      <c r="A534" s="661" t="s">
        <v>543</v>
      </c>
      <c r="B534" s="662" t="s">
        <v>2791</v>
      </c>
      <c r="C534" s="663" t="s">
        <v>556</v>
      </c>
      <c r="D534" s="664" t="s">
        <v>2794</v>
      </c>
      <c r="E534" s="663" t="s">
        <v>5953</v>
      </c>
      <c r="F534" s="664" t="s">
        <v>5954</v>
      </c>
      <c r="G534" s="663" t="s">
        <v>5713</v>
      </c>
      <c r="H534" s="663" t="s">
        <v>5714</v>
      </c>
      <c r="I534" s="665">
        <v>80.47</v>
      </c>
      <c r="J534" s="665">
        <v>25</v>
      </c>
      <c r="K534" s="666">
        <v>2011.63</v>
      </c>
    </row>
    <row r="535" spans="1:11" ht="14.4" customHeight="1" x14ac:dyDescent="0.3">
      <c r="A535" s="661" t="s">
        <v>543</v>
      </c>
      <c r="B535" s="662" t="s">
        <v>2791</v>
      </c>
      <c r="C535" s="663" t="s">
        <v>556</v>
      </c>
      <c r="D535" s="664" t="s">
        <v>2794</v>
      </c>
      <c r="E535" s="663" t="s">
        <v>5953</v>
      </c>
      <c r="F535" s="664" t="s">
        <v>5954</v>
      </c>
      <c r="G535" s="663" t="s">
        <v>5715</v>
      </c>
      <c r="H535" s="663" t="s">
        <v>5716</v>
      </c>
      <c r="I535" s="665">
        <v>17.91</v>
      </c>
      <c r="J535" s="665">
        <v>10</v>
      </c>
      <c r="K535" s="666">
        <v>179.08</v>
      </c>
    </row>
    <row r="536" spans="1:11" ht="14.4" customHeight="1" x14ac:dyDescent="0.3">
      <c r="A536" s="661" t="s">
        <v>543</v>
      </c>
      <c r="B536" s="662" t="s">
        <v>2791</v>
      </c>
      <c r="C536" s="663" t="s">
        <v>556</v>
      </c>
      <c r="D536" s="664" t="s">
        <v>2794</v>
      </c>
      <c r="E536" s="663" t="s">
        <v>5953</v>
      </c>
      <c r="F536" s="664" t="s">
        <v>5954</v>
      </c>
      <c r="G536" s="663" t="s">
        <v>5717</v>
      </c>
      <c r="H536" s="663" t="s">
        <v>5718</v>
      </c>
      <c r="I536" s="665">
        <v>510.74</v>
      </c>
      <c r="J536" s="665">
        <v>10</v>
      </c>
      <c r="K536" s="666">
        <v>5107.3999999999996</v>
      </c>
    </row>
    <row r="537" spans="1:11" ht="14.4" customHeight="1" x14ac:dyDescent="0.3">
      <c r="A537" s="661" t="s">
        <v>543</v>
      </c>
      <c r="B537" s="662" t="s">
        <v>2791</v>
      </c>
      <c r="C537" s="663" t="s">
        <v>556</v>
      </c>
      <c r="D537" s="664" t="s">
        <v>2794</v>
      </c>
      <c r="E537" s="663" t="s">
        <v>5953</v>
      </c>
      <c r="F537" s="664" t="s">
        <v>5954</v>
      </c>
      <c r="G537" s="663" t="s">
        <v>5719</v>
      </c>
      <c r="H537" s="663" t="s">
        <v>5720</v>
      </c>
      <c r="I537" s="665">
        <v>350.9</v>
      </c>
      <c r="J537" s="665">
        <v>3</v>
      </c>
      <c r="K537" s="666">
        <v>1052.6999999999998</v>
      </c>
    </row>
    <row r="538" spans="1:11" ht="14.4" customHeight="1" x14ac:dyDescent="0.3">
      <c r="A538" s="661" t="s">
        <v>543</v>
      </c>
      <c r="B538" s="662" t="s">
        <v>2791</v>
      </c>
      <c r="C538" s="663" t="s">
        <v>556</v>
      </c>
      <c r="D538" s="664" t="s">
        <v>2794</v>
      </c>
      <c r="E538" s="663" t="s">
        <v>5953</v>
      </c>
      <c r="F538" s="664" t="s">
        <v>5954</v>
      </c>
      <c r="G538" s="663" t="s">
        <v>5721</v>
      </c>
      <c r="H538" s="663" t="s">
        <v>5722</v>
      </c>
      <c r="I538" s="665">
        <v>197.95666666666668</v>
      </c>
      <c r="J538" s="665">
        <v>30</v>
      </c>
      <c r="K538" s="666">
        <v>5938.67</v>
      </c>
    </row>
    <row r="539" spans="1:11" ht="14.4" customHeight="1" x14ac:dyDescent="0.3">
      <c r="A539" s="661" t="s">
        <v>543</v>
      </c>
      <c r="B539" s="662" t="s">
        <v>2791</v>
      </c>
      <c r="C539" s="663" t="s">
        <v>556</v>
      </c>
      <c r="D539" s="664" t="s">
        <v>2794</v>
      </c>
      <c r="E539" s="663" t="s">
        <v>5953</v>
      </c>
      <c r="F539" s="664" t="s">
        <v>5954</v>
      </c>
      <c r="G539" s="663" t="s">
        <v>5723</v>
      </c>
      <c r="H539" s="663" t="s">
        <v>5724</v>
      </c>
      <c r="I539" s="665">
        <v>51.699999999999996</v>
      </c>
      <c r="J539" s="665">
        <v>30</v>
      </c>
      <c r="K539" s="666">
        <v>1551.0500000000002</v>
      </c>
    </row>
    <row r="540" spans="1:11" ht="14.4" customHeight="1" x14ac:dyDescent="0.3">
      <c r="A540" s="661" t="s">
        <v>543</v>
      </c>
      <c r="B540" s="662" t="s">
        <v>2791</v>
      </c>
      <c r="C540" s="663" t="s">
        <v>556</v>
      </c>
      <c r="D540" s="664" t="s">
        <v>2794</v>
      </c>
      <c r="E540" s="663" t="s">
        <v>5953</v>
      </c>
      <c r="F540" s="664" t="s">
        <v>5954</v>
      </c>
      <c r="G540" s="663" t="s">
        <v>5725</v>
      </c>
      <c r="H540" s="663" t="s">
        <v>5726</v>
      </c>
      <c r="I540" s="665">
        <v>365.42</v>
      </c>
      <c r="J540" s="665">
        <v>10</v>
      </c>
      <c r="K540" s="666">
        <v>3654.2</v>
      </c>
    </row>
    <row r="541" spans="1:11" ht="14.4" customHeight="1" x14ac:dyDescent="0.3">
      <c r="A541" s="661" t="s">
        <v>543</v>
      </c>
      <c r="B541" s="662" t="s">
        <v>2791</v>
      </c>
      <c r="C541" s="663" t="s">
        <v>556</v>
      </c>
      <c r="D541" s="664" t="s">
        <v>2794</v>
      </c>
      <c r="E541" s="663" t="s">
        <v>5953</v>
      </c>
      <c r="F541" s="664" t="s">
        <v>5954</v>
      </c>
      <c r="G541" s="663" t="s">
        <v>5727</v>
      </c>
      <c r="H541" s="663" t="s">
        <v>5728</v>
      </c>
      <c r="I541" s="665">
        <v>365.42</v>
      </c>
      <c r="J541" s="665">
        <v>7</v>
      </c>
      <c r="K541" s="666">
        <v>2557.94</v>
      </c>
    </row>
    <row r="542" spans="1:11" ht="14.4" customHeight="1" x14ac:dyDescent="0.3">
      <c r="A542" s="661" t="s">
        <v>543</v>
      </c>
      <c r="B542" s="662" t="s">
        <v>2791</v>
      </c>
      <c r="C542" s="663" t="s">
        <v>556</v>
      </c>
      <c r="D542" s="664" t="s">
        <v>2794</v>
      </c>
      <c r="E542" s="663" t="s">
        <v>5953</v>
      </c>
      <c r="F542" s="664" t="s">
        <v>5954</v>
      </c>
      <c r="G542" s="663" t="s">
        <v>5729</v>
      </c>
      <c r="H542" s="663" t="s">
        <v>5730</v>
      </c>
      <c r="I542" s="665">
        <v>423.5</v>
      </c>
      <c r="J542" s="665">
        <v>1</v>
      </c>
      <c r="K542" s="666">
        <v>423.5</v>
      </c>
    </row>
    <row r="543" spans="1:11" ht="14.4" customHeight="1" x14ac:dyDescent="0.3">
      <c r="A543" s="661" t="s">
        <v>543</v>
      </c>
      <c r="B543" s="662" t="s">
        <v>2791</v>
      </c>
      <c r="C543" s="663" t="s">
        <v>556</v>
      </c>
      <c r="D543" s="664" t="s">
        <v>2794</v>
      </c>
      <c r="E543" s="663" t="s">
        <v>5953</v>
      </c>
      <c r="F543" s="664" t="s">
        <v>5954</v>
      </c>
      <c r="G543" s="663" t="s">
        <v>5731</v>
      </c>
      <c r="H543" s="663" t="s">
        <v>5732</v>
      </c>
      <c r="I543" s="665">
        <v>49.97</v>
      </c>
      <c r="J543" s="665">
        <v>20</v>
      </c>
      <c r="K543" s="666">
        <v>999.44</v>
      </c>
    </row>
    <row r="544" spans="1:11" ht="14.4" customHeight="1" x14ac:dyDescent="0.3">
      <c r="A544" s="661" t="s">
        <v>543</v>
      </c>
      <c r="B544" s="662" t="s">
        <v>2791</v>
      </c>
      <c r="C544" s="663" t="s">
        <v>556</v>
      </c>
      <c r="D544" s="664" t="s">
        <v>2794</v>
      </c>
      <c r="E544" s="663" t="s">
        <v>5953</v>
      </c>
      <c r="F544" s="664" t="s">
        <v>5954</v>
      </c>
      <c r="G544" s="663" t="s">
        <v>5733</v>
      </c>
      <c r="H544" s="663" t="s">
        <v>5734</v>
      </c>
      <c r="I544" s="665">
        <v>302.5</v>
      </c>
      <c r="J544" s="665">
        <v>4</v>
      </c>
      <c r="K544" s="666">
        <v>1210</v>
      </c>
    </row>
    <row r="545" spans="1:11" ht="14.4" customHeight="1" x14ac:dyDescent="0.3">
      <c r="A545" s="661" t="s">
        <v>543</v>
      </c>
      <c r="B545" s="662" t="s">
        <v>2791</v>
      </c>
      <c r="C545" s="663" t="s">
        <v>556</v>
      </c>
      <c r="D545" s="664" t="s">
        <v>2794</v>
      </c>
      <c r="E545" s="663" t="s">
        <v>5953</v>
      </c>
      <c r="F545" s="664" t="s">
        <v>5954</v>
      </c>
      <c r="G545" s="663" t="s">
        <v>5735</v>
      </c>
      <c r="H545" s="663" t="s">
        <v>5736</v>
      </c>
      <c r="I545" s="665">
        <v>4.5999999999999996</v>
      </c>
      <c r="J545" s="665">
        <v>500</v>
      </c>
      <c r="K545" s="666">
        <v>2299</v>
      </c>
    </row>
    <row r="546" spans="1:11" ht="14.4" customHeight="1" x14ac:dyDescent="0.3">
      <c r="A546" s="661" t="s">
        <v>543</v>
      </c>
      <c r="B546" s="662" t="s">
        <v>2791</v>
      </c>
      <c r="C546" s="663" t="s">
        <v>556</v>
      </c>
      <c r="D546" s="664" t="s">
        <v>2794</v>
      </c>
      <c r="E546" s="663" t="s">
        <v>5953</v>
      </c>
      <c r="F546" s="664" t="s">
        <v>5954</v>
      </c>
      <c r="G546" s="663" t="s">
        <v>5737</v>
      </c>
      <c r="H546" s="663" t="s">
        <v>5738</v>
      </c>
      <c r="I546" s="665">
        <v>307.35000000000002</v>
      </c>
      <c r="J546" s="665">
        <v>50</v>
      </c>
      <c r="K546" s="666">
        <v>15367.449999999999</v>
      </c>
    </row>
    <row r="547" spans="1:11" ht="14.4" customHeight="1" x14ac:dyDescent="0.3">
      <c r="A547" s="661" t="s">
        <v>543</v>
      </c>
      <c r="B547" s="662" t="s">
        <v>2791</v>
      </c>
      <c r="C547" s="663" t="s">
        <v>556</v>
      </c>
      <c r="D547" s="664" t="s">
        <v>2794</v>
      </c>
      <c r="E547" s="663" t="s">
        <v>5953</v>
      </c>
      <c r="F547" s="664" t="s">
        <v>5954</v>
      </c>
      <c r="G547" s="663" t="s">
        <v>5739</v>
      </c>
      <c r="H547" s="663" t="s">
        <v>5740</v>
      </c>
      <c r="I547" s="665">
        <v>49.97</v>
      </c>
      <c r="J547" s="665">
        <v>10</v>
      </c>
      <c r="K547" s="666">
        <v>499.73</v>
      </c>
    </row>
    <row r="548" spans="1:11" ht="14.4" customHeight="1" x14ac:dyDescent="0.3">
      <c r="A548" s="661" t="s">
        <v>543</v>
      </c>
      <c r="B548" s="662" t="s">
        <v>2791</v>
      </c>
      <c r="C548" s="663" t="s">
        <v>556</v>
      </c>
      <c r="D548" s="664" t="s">
        <v>2794</v>
      </c>
      <c r="E548" s="663" t="s">
        <v>5953</v>
      </c>
      <c r="F548" s="664" t="s">
        <v>5954</v>
      </c>
      <c r="G548" s="663" t="s">
        <v>5741</v>
      </c>
      <c r="H548" s="663" t="s">
        <v>5742</v>
      </c>
      <c r="I548" s="665">
        <v>49.97</v>
      </c>
      <c r="J548" s="665">
        <v>20</v>
      </c>
      <c r="K548" s="666">
        <v>999.45</v>
      </c>
    </row>
    <row r="549" spans="1:11" ht="14.4" customHeight="1" x14ac:dyDescent="0.3">
      <c r="A549" s="661" t="s">
        <v>543</v>
      </c>
      <c r="B549" s="662" t="s">
        <v>2791</v>
      </c>
      <c r="C549" s="663" t="s">
        <v>556</v>
      </c>
      <c r="D549" s="664" t="s">
        <v>2794</v>
      </c>
      <c r="E549" s="663" t="s">
        <v>5953</v>
      </c>
      <c r="F549" s="664" t="s">
        <v>5954</v>
      </c>
      <c r="G549" s="663" t="s">
        <v>5743</v>
      </c>
      <c r="H549" s="663" t="s">
        <v>5744</v>
      </c>
      <c r="I549" s="665">
        <v>330.33</v>
      </c>
      <c r="J549" s="665">
        <v>1</v>
      </c>
      <c r="K549" s="666">
        <v>330.33</v>
      </c>
    </row>
    <row r="550" spans="1:11" ht="14.4" customHeight="1" x14ac:dyDescent="0.3">
      <c r="A550" s="661" t="s">
        <v>543</v>
      </c>
      <c r="B550" s="662" t="s">
        <v>2791</v>
      </c>
      <c r="C550" s="663" t="s">
        <v>556</v>
      </c>
      <c r="D550" s="664" t="s">
        <v>2794</v>
      </c>
      <c r="E550" s="663" t="s">
        <v>5953</v>
      </c>
      <c r="F550" s="664" t="s">
        <v>5954</v>
      </c>
      <c r="G550" s="663" t="s">
        <v>5745</v>
      </c>
      <c r="H550" s="663" t="s">
        <v>5746</v>
      </c>
      <c r="I550" s="665">
        <v>49.97</v>
      </c>
      <c r="J550" s="665">
        <v>10</v>
      </c>
      <c r="K550" s="666">
        <v>499.72</v>
      </c>
    </row>
    <row r="551" spans="1:11" ht="14.4" customHeight="1" x14ac:dyDescent="0.3">
      <c r="A551" s="661" t="s">
        <v>543</v>
      </c>
      <c r="B551" s="662" t="s">
        <v>2791</v>
      </c>
      <c r="C551" s="663" t="s">
        <v>556</v>
      </c>
      <c r="D551" s="664" t="s">
        <v>2794</v>
      </c>
      <c r="E551" s="663" t="s">
        <v>5953</v>
      </c>
      <c r="F551" s="664" t="s">
        <v>5954</v>
      </c>
      <c r="G551" s="663" t="s">
        <v>5747</v>
      </c>
      <c r="H551" s="663" t="s">
        <v>5748</v>
      </c>
      <c r="I551" s="665">
        <v>302.5</v>
      </c>
      <c r="J551" s="665">
        <v>2</v>
      </c>
      <c r="K551" s="666">
        <v>605</v>
      </c>
    </row>
    <row r="552" spans="1:11" ht="14.4" customHeight="1" x14ac:dyDescent="0.3">
      <c r="A552" s="661" t="s">
        <v>543</v>
      </c>
      <c r="B552" s="662" t="s">
        <v>2791</v>
      </c>
      <c r="C552" s="663" t="s">
        <v>556</v>
      </c>
      <c r="D552" s="664" t="s">
        <v>2794</v>
      </c>
      <c r="E552" s="663" t="s">
        <v>5973</v>
      </c>
      <c r="F552" s="664" t="s">
        <v>5974</v>
      </c>
      <c r="G552" s="663" t="s">
        <v>5749</v>
      </c>
      <c r="H552" s="663" t="s">
        <v>5750</v>
      </c>
      <c r="I552" s="665">
        <v>69.33</v>
      </c>
      <c r="J552" s="665">
        <v>50</v>
      </c>
      <c r="K552" s="666">
        <v>3466.5</v>
      </c>
    </row>
    <row r="553" spans="1:11" ht="14.4" customHeight="1" x14ac:dyDescent="0.3">
      <c r="A553" s="661" t="s">
        <v>543</v>
      </c>
      <c r="B553" s="662" t="s">
        <v>2791</v>
      </c>
      <c r="C553" s="663" t="s">
        <v>556</v>
      </c>
      <c r="D553" s="664" t="s">
        <v>2794</v>
      </c>
      <c r="E553" s="663" t="s">
        <v>5963</v>
      </c>
      <c r="F553" s="664" t="s">
        <v>5964</v>
      </c>
      <c r="G553" s="663" t="s">
        <v>5426</v>
      </c>
      <c r="H553" s="663" t="s">
        <v>5427</v>
      </c>
      <c r="I553" s="665">
        <v>8.1679629629629673</v>
      </c>
      <c r="J553" s="665">
        <v>9800</v>
      </c>
      <c r="K553" s="666">
        <v>80042</v>
      </c>
    </row>
    <row r="554" spans="1:11" ht="14.4" customHeight="1" x14ac:dyDescent="0.3">
      <c r="A554" s="661" t="s">
        <v>543</v>
      </c>
      <c r="B554" s="662" t="s">
        <v>2791</v>
      </c>
      <c r="C554" s="663" t="s">
        <v>556</v>
      </c>
      <c r="D554" s="664" t="s">
        <v>2794</v>
      </c>
      <c r="E554" s="663" t="s">
        <v>5963</v>
      </c>
      <c r="F554" s="664" t="s">
        <v>5964</v>
      </c>
      <c r="G554" s="663" t="s">
        <v>5428</v>
      </c>
      <c r="H554" s="663" t="s">
        <v>5429</v>
      </c>
      <c r="I554" s="665">
        <v>16.456190476190471</v>
      </c>
      <c r="J554" s="665">
        <v>850</v>
      </c>
      <c r="K554" s="666">
        <v>13987</v>
      </c>
    </row>
    <row r="555" spans="1:11" ht="14.4" customHeight="1" x14ac:dyDescent="0.3">
      <c r="A555" s="661" t="s">
        <v>543</v>
      </c>
      <c r="B555" s="662" t="s">
        <v>2791</v>
      </c>
      <c r="C555" s="663" t="s">
        <v>556</v>
      </c>
      <c r="D555" s="664" t="s">
        <v>2794</v>
      </c>
      <c r="E555" s="663" t="s">
        <v>5963</v>
      </c>
      <c r="F555" s="664" t="s">
        <v>5964</v>
      </c>
      <c r="G555" s="663" t="s">
        <v>5751</v>
      </c>
      <c r="H555" s="663" t="s">
        <v>5752</v>
      </c>
      <c r="I555" s="665">
        <v>7</v>
      </c>
      <c r="J555" s="665">
        <v>105</v>
      </c>
      <c r="K555" s="666">
        <v>735</v>
      </c>
    </row>
    <row r="556" spans="1:11" ht="14.4" customHeight="1" x14ac:dyDescent="0.3">
      <c r="A556" s="661" t="s">
        <v>543</v>
      </c>
      <c r="B556" s="662" t="s">
        <v>2791</v>
      </c>
      <c r="C556" s="663" t="s">
        <v>556</v>
      </c>
      <c r="D556" s="664" t="s">
        <v>2794</v>
      </c>
      <c r="E556" s="663" t="s">
        <v>5957</v>
      </c>
      <c r="F556" s="664" t="s">
        <v>5958</v>
      </c>
      <c r="G556" s="663" t="s">
        <v>4871</v>
      </c>
      <c r="H556" s="663" t="s">
        <v>4872</v>
      </c>
      <c r="I556" s="665">
        <v>180.43833333333336</v>
      </c>
      <c r="J556" s="665">
        <v>412</v>
      </c>
      <c r="K556" s="666">
        <v>74339.460000000006</v>
      </c>
    </row>
    <row r="557" spans="1:11" ht="14.4" customHeight="1" x14ac:dyDescent="0.3">
      <c r="A557" s="661" t="s">
        <v>543</v>
      </c>
      <c r="B557" s="662" t="s">
        <v>2791</v>
      </c>
      <c r="C557" s="663" t="s">
        <v>556</v>
      </c>
      <c r="D557" s="664" t="s">
        <v>2794</v>
      </c>
      <c r="E557" s="663" t="s">
        <v>5957</v>
      </c>
      <c r="F557" s="664" t="s">
        <v>5958</v>
      </c>
      <c r="G557" s="663" t="s">
        <v>4873</v>
      </c>
      <c r="H557" s="663" t="s">
        <v>4874</v>
      </c>
      <c r="I557" s="665">
        <v>0.3027777777777777</v>
      </c>
      <c r="J557" s="665">
        <v>2700</v>
      </c>
      <c r="K557" s="666">
        <v>816</v>
      </c>
    </row>
    <row r="558" spans="1:11" ht="14.4" customHeight="1" x14ac:dyDescent="0.3">
      <c r="A558" s="661" t="s">
        <v>543</v>
      </c>
      <c r="B558" s="662" t="s">
        <v>2791</v>
      </c>
      <c r="C558" s="663" t="s">
        <v>556</v>
      </c>
      <c r="D558" s="664" t="s">
        <v>2794</v>
      </c>
      <c r="E558" s="663" t="s">
        <v>5957</v>
      </c>
      <c r="F558" s="664" t="s">
        <v>5958</v>
      </c>
      <c r="G558" s="663" t="s">
        <v>4875</v>
      </c>
      <c r="H558" s="663" t="s">
        <v>4876</v>
      </c>
      <c r="I558" s="665">
        <v>0.30454545454545451</v>
      </c>
      <c r="J558" s="665">
        <v>1800</v>
      </c>
      <c r="K558" s="666">
        <v>548</v>
      </c>
    </row>
    <row r="559" spans="1:11" ht="14.4" customHeight="1" x14ac:dyDescent="0.3">
      <c r="A559" s="661" t="s">
        <v>543</v>
      </c>
      <c r="B559" s="662" t="s">
        <v>2791</v>
      </c>
      <c r="C559" s="663" t="s">
        <v>556</v>
      </c>
      <c r="D559" s="664" t="s">
        <v>2794</v>
      </c>
      <c r="E559" s="663" t="s">
        <v>5957</v>
      </c>
      <c r="F559" s="664" t="s">
        <v>5958</v>
      </c>
      <c r="G559" s="663" t="s">
        <v>5753</v>
      </c>
      <c r="H559" s="663" t="s">
        <v>5754</v>
      </c>
      <c r="I559" s="665">
        <v>48.821666666666665</v>
      </c>
      <c r="J559" s="665">
        <v>200</v>
      </c>
      <c r="K559" s="666">
        <v>9764.6299999999992</v>
      </c>
    </row>
    <row r="560" spans="1:11" ht="14.4" customHeight="1" x14ac:dyDescent="0.3">
      <c r="A560" s="661" t="s">
        <v>543</v>
      </c>
      <c r="B560" s="662" t="s">
        <v>2791</v>
      </c>
      <c r="C560" s="663" t="s">
        <v>556</v>
      </c>
      <c r="D560" s="664" t="s">
        <v>2794</v>
      </c>
      <c r="E560" s="663" t="s">
        <v>5957</v>
      </c>
      <c r="F560" s="664" t="s">
        <v>5958</v>
      </c>
      <c r="G560" s="663" t="s">
        <v>4879</v>
      </c>
      <c r="H560" s="663" t="s">
        <v>4880</v>
      </c>
      <c r="I560" s="665">
        <v>0.48304347826086963</v>
      </c>
      <c r="J560" s="665">
        <v>11600</v>
      </c>
      <c r="K560" s="666">
        <v>5604</v>
      </c>
    </row>
    <row r="561" spans="1:11" ht="14.4" customHeight="1" x14ac:dyDescent="0.3">
      <c r="A561" s="661" t="s">
        <v>543</v>
      </c>
      <c r="B561" s="662" t="s">
        <v>2791</v>
      </c>
      <c r="C561" s="663" t="s">
        <v>556</v>
      </c>
      <c r="D561" s="664" t="s">
        <v>2794</v>
      </c>
      <c r="E561" s="663" t="s">
        <v>5957</v>
      </c>
      <c r="F561" s="664" t="s">
        <v>5958</v>
      </c>
      <c r="G561" s="663" t="s">
        <v>5755</v>
      </c>
      <c r="H561" s="663" t="s">
        <v>5756</v>
      </c>
      <c r="I561" s="665">
        <v>48.821666666666665</v>
      </c>
      <c r="J561" s="665">
        <v>200</v>
      </c>
      <c r="K561" s="666">
        <v>9764.5400000000009</v>
      </c>
    </row>
    <row r="562" spans="1:11" ht="14.4" customHeight="1" x14ac:dyDescent="0.3">
      <c r="A562" s="661" t="s">
        <v>543</v>
      </c>
      <c r="B562" s="662" t="s">
        <v>2791</v>
      </c>
      <c r="C562" s="663" t="s">
        <v>556</v>
      </c>
      <c r="D562" s="664" t="s">
        <v>2794</v>
      </c>
      <c r="E562" s="663" t="s">
        <v>5957</v>
      </c>
      <c r="F562" s="664" t="s">
        <v>5958</v>
      </c>
      <c r="G562" s="663" t="s">
        <v>4881</v>
      </c>
      <c r="H562" s="663" t="s">
        <v>4882</v>
      </c>
      <c r="I562" s="665">
        <v>180.44</v>
      </c>
      <c r="J562" s="665">
        <v>25</v>
      </c>
      <c r="K562" s="666">
        <v>4511</v>
      </c>
    </row>
    <row r="563" spans="1:11" ht="14.4" customHeight="1" x14ac:dyDescent="0.3">
      <c r="A563" s="661" t="s">
        <v>543</v>
      </c>
      <c r="B563" s="662" t="s">
        <v>2791</v>
      </c>
      <c r="C563" s="663" t="s">
        <v>556</v>
      </c>
      <c r="D563" s="664" t="s">
        <v>2794</v>
      </c>
      <c r="E563" s="663" t="s">
        <v>5957</v>
      </c>
      <c r="F563" s="664" t="s">
        <v>5958</v>
      </c>
      <c r="G563" s="663" t="s">
        <v>5757</v>
      </c>
      <c r="H563" s="663" t="s">
        <v>5758</v>
      </c>
      <c r="I563" s="665">
        <v>48.821999999999996</v>
      </c>
      <c r="J563" s="665">
        <v>125</v>
      </c>
      <c r="K563" s="666">
        <v>6103.0300000000007</v>
      </c>
    </row>
    <row r="564" spans="1:11" ht="14.4" customHeight="1" x14ac:dyDescent="0.3">
      <c r="A564" s="661" t="s">
        <v>543</v>
      </c>
      <c r="B564" s="662" t="s">
        <v>2791</v>
      </c>
      <c r="C564" s="663" t="s">
        <v>556</v>
      </c>
      <c r="D564" s="664" t="s">
        <v>2794</v>
      </c>
      <c r="E564" s="663" t="s">
        <v>5957</v>
      </c>
      <c r="F564" s="664" t="s">
        <v>5958</v>
      </c>
      <c r="G564" s="663" t="s">
        <v>4883</v>
      </c>
      <c r="H564" s="663" t="s">
        <v>4884</v>
      </c>
      <c r="I564" s="665">
        <v>29.4</v>
      </c>
      <c r="J564" s="665">
        <v>101</v>
      </c>
      <c r="K564" s="666">
        <v>2969.56</v>
      </c>
    </row>
    <row r="565" spans="1:11" ht="14.4" customHeight="1" x14ac:dyDescent="0.3">
      <c r="A565" s="661" t="s">
        <v>543</v>
      </c>
      <c r="B565" s="662" t="s">
        <v>2791</v>
      </c>
      <c r="C565" s="663" t="s">
        <v>556</v>
      </c>
      <c r="D565" s="664" t="s">
        <v>2794</v>
      </c>
      <c r="E565" s="663" t="s">
        <v>5957</v>
      </c>
      <c r="F565" s="664" t="s">
        <v>5958</v>
      </c>
      <c r="G565" s="663" t="s">
        <v>5759</v>
      </c>
      <c r="H565" s="663" t="s">
        <v>5760</v>
      </c>
      <c r="I565" s="665">
        <v>140.11000000000001</v>
      </c>
      <c r="J565" s="665">
        <v>100</v>
      </c>
      <c r="K565" s="666">
        <v>14010.6</v>
      </c>
    </row>
    <row r="566" spans="1:11" ht="14.4" customHeight="1" x14ac:dyDescent="0.3">
      <c r="A566" s="661" t="s">
        <v>543</v>
      </c>
      <c r="B566" s="662" t="s">
        <v>2791</v>
      </c>
      <c r="C566" s="663" t="s">
        <v>556</v>
      </c>
      <c r="D566" s="664" t="s">
        <v>2794</v>
      </c>
      <c r="E566" s="663" t="s">
        <v>5957</v>
      </c>
      <c r="F566" s="664" t="s">
        <v>5958</v>
      </c>
      <c r="G566" s="663" t="s">
        <v>5761</v>
      </c>
      <c r="H566" s="663" t="s">
        <v>5762</v>
      </c>
      <c r="I566" s="665">
        <v>48.82</v>
      </c>
      <c r="J566" s="665">
        <v>25</v>
      </c>
      <c r="K566" s="666">
        <v>1220.5899999999999</v>
      </c>
    </row>
    <row r="567" spans="1:11" ht="14.4" customHeight="1" x14ac:dyDescent="0.3">
      <c r="A567" s="661" t="s">
        <v>543</v>
      </c>
      <c r="B567" s="662" t="s">
        <v>2791</v>
      </c>
      <c r="C567" s="663" t="s">
        <v>556</v>
      </c>
      <c r="D567" s="664" t="s">
        <v>2794</v>
      </c>
      <c r="E567" s="663" t="s">
        <v>5957</v>
      </c>
      <c r="F567" s="664" t="s">
        <v>5958</v>
      </c>
      <c r="G567" s="663" t="s">
        <v>5763</v>
      </c>
      <c r="H567" s="663" t="s">
        <v>5764</v>
      </c>
      <c r="I567" s="665">
        <v>29.4</v>
      </c>
      <c r="J567" s="665">
        <v>25</v>
      </c>
      <c r="K567" s="666">
        <v>735.08</v>
      </c>
    </row>
    <row r="568" spans="1:11" ht="14.4" customHeight="1" x14ac:dyDescent="0.3">
      <c r="A568" s="661" t="s">
        <v>543</v>
      </c>
      <c r="B568" s="662" t="s">
        <v>2791</v>
      </c>
      <c r="C568" s="663" t="s">
        <v>556</v>
      </c>
      <c r="D568" s="664" t="s">
        <v>2794</v>
      </c>
      <c r="E568" s="663" t="s">
        <v>5957</v>
      </c>
      <c r="F568" s="664" t="s">
        <v>5958</v>
      </c>
      <c r="G568" s="663" t="s">
        <v>4889</v>
      </c>
      <c r="H568" s="663" t="s">
        <v>4890</v>
      </c>
      <c r="I568" s="665">
        <v>1.5122580645161292</v>
      </c>
      <c r="J568" s="665">
        <v>8800</v>
      </c>
      <c r="K568" s="666">
        <v>13304.25</v>
      </c>
    </row>
    <row r="569" spans="1:11" ht="14.4" customHeight="1" x14ac:dyDescent="0.3">
      <c r="A569" s="661" t="s">
        <v>543</v>
      </c>
      <c r="B569" s="662" t="s">
        <v>2791</v>
      </c>
      <c r="C569" s="663" t="s">
        <v>556</v>
      </c>
      <c r="D569" s="664" t="s">
        <v>2794</v>
      </c>
      <c r="E569" s="663" t="s">
        <v>5957</v>
      </c>
      <c r="F569" s="664" t="s">
        <v>5958</v>
      </c>
      <c r="G569" s="663" t="s">
        <v>5765</v>
      </c>
      <c r="H569" s="663" t="s">
        <v>5766</v>
      </c>
      <c r="I569" s="665">
        <v>319.2</v>
      </c>
      <c r="J569" s="665">
        <v>20</v>
      </c>
      <c r="K569" s="666">
        <v>6384</v>
      </c>
    </row>
    <row r="570" spans="1:11" ht="14.4" customHeight="1" x14ac:dyDescent="0.3">
      <c r="A570" s="661" t="s">
        <v>543</v>
      </c>
      <c r="B570" s="662" t="s">
        <v>2791</v>
      </c>
      <c r="C570" s="663" t="s">
        <v>556</v>
      </c>
      <c r="D570" s="664" t="s">
        <v>2794</v>
      </c>
      <c r="E570" s="663" t="s">
        <v>5957</v>
      </c>
      <c r="F570" s="664" t="s">
        <v>5958</v>
      </c>
      <c r="G570" s="663" t="s">
        <v>5767</v>
      </c>
      <c r="H570" s="663" t="s">
        <v>5768</v>
      </c>
      <c r="I570" s="665">
        <v>51.91</v>
      </c>
      <c r="J570" s="665">
        <v>25</v>
      </c>
      <c r="K570" s="666">
        <v>1297.73</v>
      </c>
    </row>
    <row r="571" spans="1:11" ht="14.4" customHeight="1" x14ac:dyDescent="0.3">
      <c r="A571" s="661" t="s">
        <v>543</v>
      </c>
      <c r="B571" s="662" t="s">
        <v>2791</v>
      </c>
      <c r="C571" s="663" t="s">
        <v>556</v>
      </c>
      <c r="D571" s="664" t="s">
        <v>2794</v>
      </c>
      <c r="E571" s="663" t="s">
        <v>5957</v>
      </c>
      <c r="F571" s="664" t="s">
        <v>5958</v>
      </c>
      <c r="G571" s="663" t="s">
        <v>5769</v>
      </c>
      <c r="H571" s="663" t="s">
        <v>5770</v>
      </c>
      <c r="I571" s="665">
        <v>180.43600000000001</v>
      </c>
      <c r="J571" s="665">
        <v>125</v>
      </c>
      <c r="K571" s="666">
        <v>22554.260000000002</v>
      </c>
    </row>
    <row r="572" spans="1:11" ht="14.4" customHeight="1" x14ac:dyDescent="0.3">
      <c r="A572" s="661" t="s">
        <v>543</v>
      </c>
      <c r="B572" s="662" t="s">
        <v>2791</v>
      </c>
      <c r="C572" s="663" t="s">
        <v>556</v>
      </c>
      <c r="D572" s="664" t="s">
        <v>2794</v>
      </c>
      <c r="E572" s="663" t="s">
        <v>5957</v>
      </c>
      <c r="F572" s="664" t="s">
        <v>5958</v>
      </c>
      <c r="G572" s="663" t="s">
        <v>5771</v>
      </c>
      <c r="H572" s="663" t="s">
        <v>5772</v>
      </c>
      <c r="I572" s="665">
        <v>478.8</v>
      </c>
      <c r="J572" s="665">
        <v>10</v>
      </c>
      <c r="K572" s="666">
        <v>4788</v>
      </c>
    </row>
    <row r="573" spans="1:11" ht="14.4" customHeight="1" x14ac:dyDescent="0.3">
      <c r="A573" s="661" t="s">
        <v>543</v>
      </c>
      <c r="B573" s="662" t="s">
        <v>2791</v>
      </c>
      <c r="C573" s="663" t="s">
        <v>556</v>
      </c>
      <c r="D573" s="664" t="s">
        <v>2794</v>
      </c>
      <c r="E573" s="663" t="s">
        <v>5957</v>
      </c>
      <c r="F573" s="664" t="s">
        <v>5958</v>
      </c>
      <c r="G573" s="663" t="s">
        <v>5773</v>
      </c>
      <c r="H573" s="663" t="s">
        <v>5774</v>
      </c>
      <c r="I573" s="665">
        <v>113.255</v>
      </c>
      <c r="J573" s="665">
        <v>40</v>
      </c>
      <c r="K573" s="666">
        <v>4530.16</v>
      </c>
    </row>
    <row r="574" spans="1:11" ht="14.4" customHeight="1" x14ac:dyDescent="0.3">
      <c r="A574" s="661" t="s">
        <v>543</v>
      </c>
      <c r="B574" s="662" t="s">
        <v>2791</v>
      </c>
      <c r="C574" s="663" t="s">
        <v>556</v>
      </c>
      <c r="D574" s="664" t="s">
        <v>2794</v>
      </c>
      <c r="E574" s="663" t="s">
        <v>5957</v>
      </c>
      <c r="F574" s="664" t="s">
        <v>5958</v>
      </c>
      <c r="G574" s="663" t="s">
        <v>5775</v>
      </c>
      <c r="H574" s="663" t="s">
        <v>5776</v>
      </c>
      <c r="I574" s="665">
        <v>113.26</v>
      </c>
      <c r="J574" s="665">
        <v>20</v>
      </c>
      <c r="K574" s="666">
        <v>2265.12</v>
      </c>
    </row>
    <row r="575" spans="1:11" ht="14.4" customHeight="1" x14ac:dyDescent="0.3">
      <c r="A575" s="661" t="s">
        <v>543</v>
      </c>
      <c r="B575" s="662" t="s">
        <v>2791</v>
      </c>
      <c r="C575" s="663" t="s">
        <v>556</v>
      </c>
      <c r="D575" s="664" t="s">
        <v>2794</v>
      </c>
      <c r="E575" s="663" t="s">
        <v>5957</v>
      </c>
      <c r="F575" s="664" t="s">
        <v>5958</v>
      </c>
      <c r="G575" s="663" t="s">
        <v>5777</v>
      </c>
      <c r="H575" s="663" t="s">
        <v>5778</v>
      </c>
      <c r="I575" s="665">
        <v>113.255</v>
      </c>
      <c r="J575" s="665">
        <v>40</v>
      </c>
      <c r="K575" s="666">
        <v>4530.16</v>
      </c>
    </row>
    <row r="576" spans="1:11" ht="14.4" customHeight="1" x14ac:dyDescent="0.3">
      <c r="A576" s="661" t="s">
        <v>543</v>
      </c>
      <c r="B576" s="662" t="s">
        <v>2791</v>
      </c>
      <c r="C576" s="663" t="s">
        <v>556</v>
      </c>
      <c r="D576" s="664" t="s">
        <v>2794</v>
      </c>
      <c r="E576" s="663" t="s">
        <v>5959</v>
      </c>
      <c r="F576" s="664" t="s">
        <v>5960</v>
      </c>
      <c r="G576" s="663" t="s">
        <v>5779</v>
      </c>
      <c r="H576" s="663" t="s">
        <v>5780</v>
      </c>
      <c r="I576" s="665">
        <v>1.2177777777777778</v>
      </c>
      <c r="J576" s="665">
        <v>1200</v>
      </c>
      <c r="K576" s="666">
        <v>1462.5600000000002</v>
      </c>
    </row>
    <row r="577" spans="1:11" ht="14.4" customHeight="1" x14ac:dyDescent="0.3">
      <c r="A577" s="661" t="s">
        <v>543</v>
      </c>
      <c r="B577" s="662" t="s">
        <v>2791</v>
      </c>
      <c r="C577" s="663" t="s">
        <v>556</v>
      </c>
      <c r="D577" s="664" t="s">
        <v>2794</v>
      </c>
      <c r="E577" s="663" t="s">
        <v>5959</v>
      </c>
      <c r="F577" s="664" t="s">
        <v>5960</v>
      </c>
      <c r="G577" s="663" t="s">
        <v>4901</v>
      </c>
      <c r="H577" s="663" t="s">
        <v>4902</v>
      </c>
      <c r="I577" s="665">
        <v>10.55</v>
      </c>
      <c r="J577" s="665">
        <v>10</v>
      </c>
      <c r="K577" s="666">
        <v>105.55</v>
      </c>
    </row>
    <row r="578" spans="1:11" ht="14.4" customHeight="1" x14ac:dyDescent="0.3">
      <c r="A578" s="661" t="s">
        <v>543</v>
      </c>
      <c r="B578" s="662" t="s">
        <v>2791</v>
      </c>
      <c r="C578" s="663" t="s">
        <v>556</v>
      </c>
      <c r="D578" s="664" t="s">
        <v>2794</v>
      </c>
      <c r="E578" s="663" t="s">
        <v>5959</v>
      </c>
      <c r="F578" s="664" t="s">
        <v>5960</v>
      </c>
      <c r="G578" s="663" t="s">
        <v>4903</v>
      </c>
      <c r="H578" s="663" t="s">
        <v>4904</v>
      </c>
      <c r="I578" s="665">
        <v>0.70750000000000035</v>
      </c>
      <c r="J578" s="665">
        <v>40600</v>
      </c>
      <c r="K578" s="666">
        <v>28734</v>
      </c>
    </row>
    <row r="579" spans="1:11" ht="14.4" customHeight="1" x14ac:dyDescent="0.3">
      <c r="A579" s="661" t="s">
        <v>543</v>
      </c>
      <c r="B579" s="662" t="s">
        <v>2791</v>
      </c>
      <c r="C579" s="663" t="s">
        <v>556</v>
      </c>
      <c r="D579" s="664" t="s">
        <v>2794</v>
      </c>
      <c r="E579" s="663" t="s">
        <v>5959</v>
      </c>
      <c r="F579" s="664" t="s">
        <v>5960</v>
      </c>
      <c r="G579" s="663" t="s">
        <v>5457</v>
      </c>
      <c r="H579" s="663" t="s">
        <v>5458</v>
      </c>
      <c r="I579" s="665">
        <v>0.70756097560975673</v>
      </c>
      <c r="J579" s="665">
        <v>17000</v>
      </c>
      <c r="K579" s="666">
        <v>12022</v>
      </c>
    </row>
    <row r="580" spans="1:11" ht="14.4" customHeight="1" x14ac:dyDescent="0.3">
      <c r="A580" s="661" t="s">
        <v>543</v>
      </c>
      <c r="B580" s="662" t="s">
        <v>2791</v>
      </c>
      <c r="C580" s="663" t="s">
        <v>556</v>
      </c>
      <c r="D580" s="664" t="s">
        <v>2794</v>
      </c>
      <c r="E580" s="663" t="s">
        <v>5959</v>
      </c>
      <c r="F580" s="664" t="s">
        <v>5960</v>
      </c>
      <c r="G580" s="663" t="s">
        <v>4905</v>
      </c>
      <c r="H580" s="663" t="s">
        <v>4906</v>
      </c>
      <c r="I580" s="665">
        <v>0.70833333333333393</v>
      </c>
      <c r="J580" s="665">
        <v>20200</v>
      </c>
      <c r="K580" s="666">
        <v>14310</v>
      </c>
    </row>
    <row r="581" spans="1:11" ht="14.4" customHeight="1" x14ac:dyDescent="0.3">
      <c r="A581" s="661" t="s">
        <v>543</v>
      </c>
      <c r="B581" s="662" t="s">
        <v>2791</v>
      </c>
      <c r="C581" s="663" t="s">
        <v>556</v>
      </c>
      <c r="D581" s="664" t="s">
        <v>2794</v>
      </c>
      <c r="E581" s="663" t="s">
        <v>5967</v>
      </c>
      <c r="F581" s="664" t="s">
        <v>5968</v>
      </c>
      <c r="G581" s="663" t="s">
        <v>5487</v>
      </c>
      <c r="H581" s="663" t="s">
        <v>5488</v>
      </c>
      <c r="I581" s="665">
        <v>145.684</v>
      </c>
      <c r="J581" s="665">
        <v>26</v>
      </c>
      <c r="K581" s="666">
        <v>3789.7200000000003</v>
      </c>
    </row>
    <row r="582" spans="1:11" ht="14.4" customHeight="1" x14ac:dyDescent="0.3">
      <c r="A582" s="661" t="s">
        <v>543</v>
      </c>
      <c r="B582" s="662" t="s">
        <v>2791</v>
      </c>
      <c r="C582" s="663" t="s">
        <v>556</v>
      </c>
      <c r="D582" s="664" t="s">
        <v>2794</v>
      </c>
      <c r="E582" s="663" t="s">
        <v>5971</v>
      </c>
      <c r="F582" s="664" t="s">
        <v>5972</v>
      </c>
      <c r="G582" s="663" t="s">
        <v>5781</v>
      </c>
      <c r="H582" s="663" t="s">
        <v>5782</v>
      </c>
      <c r="I582" s="665">
        <v>199</v>
      </c>
      <c r="J582" s="665">
        <v>84</v>
      </c>
      <c r="K582" s="666">
        <v>16715.89</v>
      </c>
    </row>
    <row r="583" spans="1:11" ht="14.4" customHeight="1" x14ac:dyDescent="0.3">
      <c r="A583" s="661" t="s">
        <v>543</v>
      </c>
      <c r="B583" s="662" t="s">
        <v>2791</v>
      </c>
      <c r="C583" s="663" t="s">
        <v>556</v>
      </c>
      <c r="D583" s="664" t="s">
        <v>2794</v>
      </c>
      <c r="E583" s="663" t="s">
        <v>5971</v>
      </c>
      <c r="F583" s="664" t="s">
        <v>5972</v>
      </c>
      <c r="G583" s="663" t="s">
        <v>5783</v>
      </c>
      <c r="H583" s="663" t="s">
        <v>5784</v>
      </c>
      <c r="I583" s="665">
        <v>15.609047619047626</v>
      </c>
      <c r="J583" s="665">
        <v>519</v>
      </c>
      <c r="K583" s="666">
        <v>8101.2999999999993</v>
      </c>
    </row>
    <row r="584" spans="1:11" ht="14.4" customHeight="1" x14ac:dyDescent="0.3">
      <c r="A584" s="661" t="s">
        <v>543</v>
      </c>
      <c r="B584" s="662" t="s">
        <v>2791</v>
      </c>
      <c r="C584" s="663" t="s">
        <v>556</v>
      </c>
      <c r="D584" s="664" t="s">
        <v>2794</v>
      </c>
      <c r="E584" s="663" t="s">
        <v>5971</v>
      </c>
      <c r="F584" s="664" t="s">
        <v>5972</v>
      </c>
      <c r="G584" s="663" t="s">
        <v>5785</v>
      </c>
      <c r="H584" s="663" t="s">
        <v>5786</v>
      </c>
      <c r="I584" s="665">
        <v>36.831176470588233</v>
      </c>
      <c r="J584" s="665">
        <v>540</v>
      </c>
      <c r="K584" s="666">
        <v>19889.21</v>
      </c>
    </row>
    <row r="585" spans="1:11" ht="14.4" customHeight="1" x14ac:dyDescent="0.3">
      <c r="A585" s="661" t="s">
        <v>543</v>
      </c>
      <c r="B585" s="662" t="s">
        <v>2791</v>
      </c>
      <c r="C585" s="663" t="s">
        <v>556</v>
      </c>
      <c r="D585" s="664" t="s">
        <v>2794</v>
      </c>
      <c r="E585" s="663" t="s">
        <v>5971</v>
      </c>
      <c r="F585" s="664" t="s">
        <v>5972</v>
      </c>
      <c r="G585" s="663" t="s">
        <v>5787</v>
      </c>
      <c r="H585" s="663" t="s">
        <v>5788</v>
      </c>
      <c r="I585" s="665">
        <v>15.208333333333334</v>
      </c>
      <c r="J585" s="665">
        <v>300</v>
      </c>
      <c r="K585" s="666">
        <v>4562.47</v>
      </c>
    </row>
    <row r="586" spans="1:11" ht="14.4" customHeight="1" x14ac:dyDescent="0.3">
      <c r="A586" s="661" t="s">
        <v>543</v>
      </c>
      <c r="B586" s="662" t="s">
        <v>2791</v>
      </c>
      <c r="C586" s="663" t="s">
        <v>556</v>
      </c>
      <c r="D586" s="664" t="s">
        <v>2794</v>
      </c>
      <c r="E586" s="663" t="s">
        <v>5971</v>
      </c>
      <c r="F586" s="664" t="s">
        <v>5972</v>
      </c>
      <c r="G586" s="663" t="s">
        <v>5789</v>
      </c>
      <c r="H586" s="663" t="s">
        <v>5790</v>
      </c>
      <c r="I586" s="665">
        <v>104.06</v>
      </c>
      <c r="J586" s="665">
        <v>10</v>
      </c>
      <c r="K586" s="666">
        <v>1040.5999999999999</v>
      </c>
    </row>
    <row r="587" spans="1:11" ht="14.4" customHeight="1" x14ac:dyDescent="0.3">
      <c r="A587" s="661" t="s">
        <v>543</v>
      </c>
      <c r="B587" s="662" t="s">
        <v>2791</v>
      </c>
      <c r="C587" s="663" t="s">
        <v>556</v>
      </c>
      <c r="D587" s="664" t="s">
        <v>2794</v>
      </c>
      <c r="E587" s="663" t="s">
        <v>5971</v>
      </c>
      <c r="F587" s="664" t="s">
        <v>5972</v>
      </c>
      <c r="G587" s="663" t="s">
        <v>5791</v>
      </c>
      <c r="H587" s="663" t="s">
        <v>5792</v>
      </c>
      <c r="I587" s="665">
        <v>119.99561403508766</v>
      </c>
      <c r="J587" s="665">
        <v>1395</v>
      </c>
      <c r="K587" s="666">
        <v>167393.72999999992</v>
      </c>
    </row>
    <row r="588" spans="1:11" ht="14.4" customHeight="1" x14ac:dyDescent="0.3">
      <c r="A588" s="661" t="s">
        <v>543</v>
      </c>
      <c r="B588" s="662" t="s">
        <v>2791</v>
      </c>
      <c r="C588" s="663" t="s">
        <v>556</v>
      </c>
      <c r="D588" s="664" t="s">
        <v>2794</v>
      </c>
      <c r="E588" s="663" t="s">
        <v>5971</v>
      </c>
      <c r="F588" s="664" t="s">
        <v>5972</v>
      </c>
      <c r="G588" s="663" t="s">
        <v>5793</v>
      </c>
      <c r="H588" s="663" t="s">
        <v>5794</v>
      </c>
      <c r="I588" s="665">
        <v>36.83</v>
      </c>
      <c r="J588" s="665">
        <v>1</v>
      </c>
      <c r="K588" s="666">
        <v>36.83</v>
      </c>
    </row>
    <row r="589" spans="1:11" ht="14.4" customHeight="1" x14ac:dyDescent="0.3">
      <c r="A589" s="661" t="s">
        <v>543</v>
      </c>
      <c r="B589" s="662" t="s">
        <v>2791</v>
      </c>
      <c r="C589" s="663" t="s">
        <v>556</v>
      </c>
      <c r="D589" s="664" t="s">
        <v>2794</v>
      </c>
      <c r="E589" s="663" t="s">
        <v>5971</v>
      </c>
      <c r="F589" s="664" t="s">
        <v>5972</v>
      </c>
      <c r="G589" s="663" t="s">
        <v>5795</v>
      </c>
      <c r="H589" s="663" t="s">
        <v>5796</v>
      </c>
      <c r="I589" s="665">
        <v>104.06</v>
      </c>
      <c r="J589" s="665">
        <v>20</v>
      </c>
      <c r="K589" s="666">
        <v>2081.1999999999998</v>
      </c>
    </row>
    <row r="590" spans="1:11" ht="14.4" customHeight="1" x14ac:dyDescent="0.3">
      <c r="A590" s="661" t="s">
        <v>543</v>
      </c>
      <c r="B590" s="662" t="s">
        <v>2791</v>
      </c>
      <c r="C590" s="663" t="s">
        <v>556</v>
      </c>
      <c r="D590" s="664" t="s">
        <v>2794</v>
      </c>
      <c r="E590" s="663" t="s">
        <v>5971</v>
      </c>
      <c r="F590" s="664" t="s">
        <v>5972</v>
      </c>
      <c r="G590" s="663" t="s">
        <v>5797</v>
      </c>
      <c r="H590" s="663" t="s">
        <v>5798</v>
      </c>
      <c r="I590" s="665">
        <v>132</v>
      </c>
      <c r="J590" s="665">
        <v>20</v>
      </c>
      <c r="K590" s="666">
        <v>2639.98</v>
      </c>
    </row>
    <row r="591" spans="1:11" ht="14.4" customHeight="1" x14ac:dyDescent="0.3">
      <c r="A591" s="661" t="s">
        <v>543</v>
      </c>
      <c r="B591" s="662" t="s">
        <v>2791</v>
      </c>
      <c r="C591" s="663" t="s">
        <v>556</v>
      </c>
      <c r="D591" s="664" t="s">
        <v>2794</v>
      </c>
      <c r="E591" s="663" t="s">
        <v>5971</v>
      </c>
      <c r="F591" s="664" t="s">
        <v>5972</v>
      </c>
      <c r="G591" s="663" t="s">
        <v>5799</v>
      </c>
      <c r="H591" s="663" t="s">
        <v>5800</v>
      </c>
      <c r="I591" s="665">
        <v>209.36874999999998</v>
      </c>
      <c r="J591" s="665">
        <v>90</v>
      </c>
      <c r="K591" s="666">
        <v>18843.03</v>
      </c>
    </row>
    <row r="592" spans="1:11" ht="14.4" customHeight="1" x14ac:dyDescent="0.3">
      <c r="A592" s="661" t="s">
        <v>543</v>
      </c>
      <c r="B592" s="662" t="s">
        <v>2791</v>
      </c>
      <c r="C592" s="663" t="s">
        <v>556</v>
      </c>
      <c r="D592" s="664" t="s">
        <v>2794</v>
      </c>
      <c r="E592" s="663" t="s">
        <v>5971</v>
      </c>
      <c r="F592" s="664" t="s">
        <v>5972</v>
      </c>
      <c r="G592" s="663" t="s">
        <v>5801</v>
      </c>
      <c r="H592" s="663" t="s">
        <v>5802</v>
      </c>
      <c r="I592" s="665">
        <v>104.05999999999997</v>
      </c>
      <c r="J592" s="665">
        <v>390</v>
      </c>
      <c r="K592" s="666">
        <v>40583.399999999994</v>
      </c>
    </row>
    <row r="593" spans="1:11" ht="14.4" customHeight="1" x14ac:dyDescent="0.3">
      <c r="A593" s="661" t="s">
        <v>543</v>
      </c>
      <c r="B593" s="662" t="s">
        <v>2791</v>
      </c>
      <c r="C593" s="663" t="s">
        <v>556</v>
      </c>
      <c r="D593" s="664" t="s">
        <v>2794</v>
      </c>
      <c r="E593" s="663" t="s">
        <v>5971</v>
      </c>
      <c r="F593" s="664" t="s">
        <v>5972</v>
      </c>
      <c r="G593" s="663" t="s">
        <v>5803</v>
      </c>
      <c r="H593" s="663" t="s">
        <v>5804</v>
      </c>
      <c r="I593" s="665">
        <v>104.05999999999996</v>
      </c>
      <c r="J593" s="665">
        <v>485</v>
      </c>
      <c r="K593" s="666">
        <v>50469.099999999991</v>
      </c>
    </row>
    <row r="594" spans="1:11" ht="14.4" customHeight="1" x14ac:dyDescent="0.3">
      <c r="A594" s="661" t="s">
        <v>543</v>
      </c>
      <c r="B594" s="662" t="s">
        <v>2791</v>
      </c>
      <c r="C594" s="663" t="s">
        <v>556</v>
      </c>
      <c r="D594" s="664" t="s">
        <v>2794</v>
      </c>
      <c r="E594" s="663" t="s">
        <v>5971</v>
      </c>
      <c r="F594" s="664" t="s">
        <v>5972</v>
      </c>
      <c r="G594" s="663" t="s">
        <v>5805</v>
      </c>
      <c r="H594" s="663" t="s">
        <v>5806</v>
      </c>
      <c r="I594" s="665">
        <v>209.37</v>
      </c>
      <c r="J594" s="665">
        <v>40</v>
      </c>
      <c r="K594" s="666">
        <v>8374.68</v>
      </c>
    </row>
    <row r="595" spans="1:11" ht="14.4" customHeight="1" x14ac:dyDescent="0.3">
      <c r="A595" s="661" t="s">
        <v>543</v>
      </c>
      <c r="B595" s="662" t="s">
        <v>2791</v>
      </c>
      <c r="C595" s="663" t="s">
        <v>556</v>
      </c>
      <c r="D595" s="664" t="s">
        <v>2794</v>
      </c>
      <c r="E595" s="663" t="s">
        <v>5971</v>
      </c>
      <c r="F595" s="664" t="s">
        <v>5972</v>
      </c>
      <c r="G595" s="663" t="s">
        <v>5807</v>
      </c>
      <c r="H595" s="663" t="s">
        <v>5808</v>
      </c>
      <c r="I595" s="665">
        <v>209.37</v>
      </c>
      <c r="J595" s="665">
        <v>50</v>
      </c>
      <c r="K595" s="666">
        <v>10468.379999999999</v>
      </c>
    </row>
    <row r="596" spans="1:11" ht="14.4" customHeight="1" x14ac:dyDescent="0.3">
      <c r="A596" s="661" t="s">
        <v>543</v>
      </c>
      <c r="B596" s="662" t="s">
        <v>2791</v>
      </c>
      <c r="C596" s="663" t="s">
        <v>556</v>
      </c>
      <c r="D596" s="664" t="s">
        <v>2794</v>
      </c>
      <c r="E596" s="663" t="s">
        <v>5971</v>
      </c>
      <c r="F596" s="664" t="s">
        <v>5972</v>
      </c>
      <c r="G596" s="663" t="s">
        <v>5809</v>
      </c>
      <c r="H596" s="663" t="s">
        <v>5810</v>
      </c>
      <c r="I596" s="665">
        <v>371.87333333333339</v>
      </c>
      <c r="J596" s="665">
        <v>15</v>
      </c>
      <c r="K596" s="666">
        <v>5562.3700000000008</v>
      </c>
    </row>
    <row r="597" spans="1:11" ht="14.4" customHeight="1" x14ac:dyDescent="0.3">
      <c r="A597" s="661" t="s">
        <v>543</v>
      </c>
      <c r="B597" s="662" t="s">
        <v>2791</v>
      </c>
      <c r="C597" s="663" t="s">
        <v>556</v>
      </c>
      <c r="D597" s="664" t="s">
        <v>2794</v>
      </c>
      <c r="E597" s="663" t="s">
        <v>5971</v>
      </c>
      <c r="F597" s="664" t="s">
        <v>5972</v>
      </c>
      <c r="G597" s="663" t="s">
        <v>5811</v>
      </c>
      <c r="H597" s="663" t="s">
        <v>5812</v>
      </c>
      <c r="I597" s="665">
        <v>373.64799999999997</v>
      </c>
      <c r="J597" s="665">
        <v>12</v>
      </c>
      <c r="K597" s="666">
        <v>4470.3500000000004</v>
      </c>
    </row>
    <row r="598" spans="1:11" ht="14.4" customHeight="1" x14ac:dyDescent="0.3">
      <c r="A598" s="661" t="s">
        <v>543</v>
      </c>
      <c r="B598" s="662" t="s">
        <v>2791</v>
      </c>
      <c r="C598" s="663" t="s">
        <v>556</v>
      </c>
      <c r="D598" s="664" t="s">
        <v>2794</v>
      </c>
      <c r="E598" s="663" t="s">
        <v>5971</v>
      </c>
      <c r="F598" s="664" t="s">
        <v>5972</v>
      </c>
      <c r="G598" s="663" t="s">
        <v>5813</v>
      </c>
      <c r="H598" s="663" t="s">
        <v>5814</v>
      </c>
      <c r="I598" s="665">
        <v>240.94</v>
      </c>
      <c r="J598" s="665">
        <v>10</v>
      </c>
      <c r="K598" s="666">
        <v>2409.4</v>
      </c>
    </row>
    <row r="599" spans="1:11" ht="14.4" customHeight="1" x14ac:dyDescent="0.3">
      <c r="A599" s="661" t="s">
        <v>543</v>
      </c>
      <c r="B599" s="662" t="s">
        <v>2791</v>
      </c>
      <c r="C599" s="663" t="s">
        <v>556</v>
      </c>
      <c r="D599" s="664" t="s">
        <v>2794</v>
      </c>
      <c r="E599" s="663" t="s">
        <v>5971</v>
      </c>
      <c r="F599" s="664" t="s">
        <v>5972</v>
      </c>
      <c r="G599" s="663" t="s">
        <v>5815</v>
      </c>
      <c r="H599" s="663" t="s">
        <v>5816</v>
      </c>
      <c r="I599" s="665">
        <v>199</v>
      </c>
      <c r="J599" s="665">
        <v>10</v>
      </c>
      <c r="K599" s="666">
        <v>1989.97</v>
      </c>
    </row>
    <row r="600" spans="1:11" ht="14.4" customHeight="1" x14ac:dyDescent="0.3">
      <c r="A600" s="661" t="s">
        <v>543</v>
      </c>
      <c r="B600" s="662" t="s">
        <v>2791</v>
      </c>
      <c r="C600" s="663" t="s">
        <v>556</v>
      </c>
      <c r="D600" s="664" t="s">
        <v>2794</v>
      </c>
      <c r="E600" s="663" t="s">
        <v>5971</v>
      </c>
      <c r="F600" s="664" t="s">
        <v>5972</v>
      </c>
      <c r="G600" s="663" t="s">
        <v>5817</v>
      </c>
      <c r="H600" s="663" t="s">
        <v>5818</v>
      </c>
      <c r="I600" s="665">
        <v>199</v>
      </c>
      <c r="J600" s="665">
        <v>20</v>
      </c>
      <c r="K600" s="666">
        <v>3979.93</v>
      </c>
    </row>
    <row r="601" spans="1:11" ht="14.4" customHeight="1" x14ac:dyDescent="0.3">
      <c r="A601" s="661" t="s">
        <v>543</v>
      </c>
      <c r="B601" s="662" t="s">
        <v>2791</v>
      </c>
      <c r="C601" s="663" t="s">
        <v>556</v>
      </c>
      <c r="D601" s="664" t="s">
        <v>2794</v>
      </c>
      <c r="E601" s="663" t="s">
        <v>5971</v>
      </c>
      <c r="F601" s="664" t="s">
        <v>5972</v>
      </c>
      <c r="G601" s="663" t="s">
        <v>5819</v>
      </c>
      <c r="H601" s="663" t="s">
        <v>5820</v>
      </c>
      <c r="I601" s="665">
        <v>36.83</v>
      </c>
      <c r="J601" s="665">
        <v>10</v>
      </c>
      <c r="K601" s="666">
        <v>368.32</v>
      </c>
    </row>
    <row r="602" spans="1:11" ht="14.4" customHeight="1" x14ac:dyDescent="0.3">
      <c r="A602" s="661" t="s">
        <v>543</v>
      </c>
      <c r="B602" s="662" t="s">
        <v>2791</v>
      </c>
      <c r="C602" s="663" t="s">
        <v>556</v>
      </c>
      <c r="D602" s="664" t="s">
        <v>2794</v>
      </c>
      <c r="E602" s="663" t="s">
        <v>5971</v>
      </c>
      <c r="F602" s="664" t="s">
        <v>5972</v>
      </c>
      <c r="G602" s="663" t="s">
        <v>5821</v>
      </c>
      <c r="H602" s="663" t="s">
        <v>5822</v>
      </c>
      <c r="I602" s="665">
        <v>369.05</v>
      </c>
      <c r="J602" s="665">
        <v>2</v>
      </c>
      <c r="K602" s="666">
        <v>738.1</v>
      </c>
    </row>
    <row r="603" spans="1:11" ht="14.4" customHeight="1" x14ac:dyDescent="0.3">
      <c r="A603" s="661" t="s">
        <v>543</v>
      </c>
      <c r="B603" s="662" t="s">
        <v>2791</v>
      </c>
      <c r="C603" s="663" t="s">
        <v>556</v>
      </c>
      <c r="D603" s="664" t="s">
        <v>2794</v>
      </c>
      <c r="E603" s="663" t="s">
        <v>5971</v>
      </c>
      <c r="F603" s="664" t="s">
        <v>5972</v>
      </c>
      <c r="G603" s="663" t="s">
        <v>5823</v>
      </c>
      <c r="H603" s="663" t="s">
        <v>5824</v>
      </c>
      <c r="I603" s="665">
        <v>36.83</v>
      </c>
      <c r="J603" s="665">
        <v>40</v>
      </c>
      <c r="K603" s="666">
        <v>1473.27</v>
      </c>
    </row>
    <row r="604" spans="1:11" ht="14.4" customHeight="1" x14ac:dyDescent="0.3">
      <c r="A604" s="661" t="s">
        <v>543</v>
      </c>
      <c r="B604" s="662" t="s">
        <v>2791</v>
      </c>
      <c r="C604" s="663" t="s">
        <v>556</v>
      </c>
      <c r="D604" s="664" t="s">
        <v>2794</v>
      </c>
      <c r="E604" s="663" t="s">
        <v>5971</v>
      </c>
      <c r="F604" s="664" t="s">
        <v>5972</v>
      </c>
      <c r="G604" s="663" t="s">
        <v>5825</v>
      </c>
      <c r="H604" s="663" t="s">
        <v>5826</v>
      </c>
      <c r="I604" s="665">
        <v>36.831500000000005</v>
      </c>
      <c r="J604" s="665">
        <v>610</v>
      </c>
      <c r="K604" s="666">
        <v>22467.469999999994</v>
      </c>
    </row>
    <row r="605" spans="1:11" ht="14.4" customHeight="1" x14ac:dyDescent="0.3">
      <c r="A605" s="661" t="s">
        <v>543</v>
      </c>
      <c r="B605" s="662" t="s">
        <v>2791</v>
      </c>
      <c r="C605" s="663" t="s">
        <v>556</v>
      </c>
      <c r="D605" s="664" t="s">
        <v>2794</v>
      </c>
      <c r="E605" s="663" t="s">
        <v>5971</v>
      </c>
      <c r="F605" s="664" t="s">
        <v>5972</v>
      </c>
      <c r="G605" s="663" t="s">
        <v>5827</v>
      </c>
      <c r="H605" s="663" t="s">
        <v>5828</v>
      </c>
      <c r="I605" s="665">
        <v>36.83</v>
      </c>
      <c r="J605" s="665">
        <v>50</v>
      </c>
      <c r="K605" s="666">
        <v>1841.5900000000001</v>
      </c>
    </row>
    <row r="606" spans="1:11" ht="14.4" customHeight="1" x14ac:dyDescent="0.3">
      <c r="A606" s="661" t="s">
        <v>543</v>
      </c>
      <c r="B606" s="662" t="s">
        <v>2791</v>
      </c>
      <c r="C606" s="663" t="s">
        <v>556</v>
      </c>
      <c r="D606" s="664" t="s">
        <v>2794</v>
      </c>
      <c r="E606" s="663" t="s">
        <v>5971</v>
      </c>
      <c r="F606" s="664" t="s">
        <v>5972</v>
      </c>
      <c r="G606" s="663" t="s">
        <v>5829</v>
      </c>
      <c r="H606" s="663" t="s">
        <v>5830</v>
      </c>
      <c r="I606" s="665">
        <v>121</v>
      </c>
      <c r="J606" s="665">
        <v>280</v>
      </c>
      <c r="K606" s="666">
        <v>33880</v>
      </c>
    </row>
    <row r="607" spans="1:11" ht="14.4" customHeight="1" x14ac:dyDescent="0.3">
      <c r="A607" s="661" t="s">
        <v>543</v>
      </c>
      <c r="B607" s="662" t="s">
        <v>2791</v>
      </c>
      <c r="C607" s="663" t="s">
        <v>556</v>
      </c>
      <c r="D607" s="664" t="s">
        <v>2794</v>
      </c>
      <c r="E607" s="663" t="s">
        <v>5971</v>
      </c>
      <c r="F607" s="664" t="s">
        <v>5972</v>
      </c>
      <c r="G607" s="663" t="s">
        <v>5831</v>
      </c>
      <c r="H607" s="663" t="s">
        <v>5832</v>
      </c>
      <c r="I607" s="665">
        <v>121</v>
      </c>
      <c r="J607" s="665">
        <v>180</v>
      </c>
      <c r="K607" s="666">
        <v>21780</v>
      </c>
    </row>
    <row r="608" spans="1:11" ht="14.4" customHeight="1" x14ac:dyDescent="0.3">
      <c r="A608" s="661" t="s">
        <v>543</v>
      </c>
      <c r="B608" s="662" t="s">
        <v>2791</v>
      </c>
      <c r="C608" s="663" t="s">
        <v>556</v>
      </c>
      <c r="D608" s="664" t="s">
        <v>2794</v>
      </c>
      <c r="E608" s="663" t="s">
        <v>5971</v>
      </c>
      <c r="F608" s="664" t="s">
        <v>5972</v>
      </c>
      <c r="G608" s="663" t="s">
        <v>5833</v>
      </c>
      <c r="H608" s="663" t="s">
        <v>5834</v>
      </c>
      <c r="I608" s="665">
        <v>199</v>
      </c>
      <c r="J608" s="665">
        <v>20</v>
      </c>
      <c r="K608" s="666">
        <v>3979.93</v>
      </c>
    </row>
    <row r="609" spans="1:11" ht="14.4" customHeight="1" x14ac:dyDescent="0.3">
      <c r="A609" s="661" t="s">
        <v>543</v>
      </c>
      <c r="B609" s="662" t="s">
        <v>2791</v>
      </c>
      <c r="C609" s="663" t="s">
        <v>556</v>
      </c>
      <c r="D609" s="664" t="s">
        <v>2794</v>
      </c>
      <c r="E609" s="663" t="s">
        <v>5971</v>
      </c>
      <c r="F609" s="664" t="s">
        <v>5972</v>
      </c>
      <c r="G609" s="663" t="s">
        <v>5835</v>
      </c>
      <c r="H609" s="663" t="s">
        <v>5836</v>
      </c>
      <c r="I609" s="665">
        <v>132</v>
      </c>
      <c r="J609" s="665">
        <v>10</v>
      </c>
      <c r="K609" s="666">
        <v>1319.99</v>
      </c>
    </row>
    <row r="610" spans="1:11" ht="14.4" customHeight="1" x14ac:dyDescent="0.3">
      <c r="A610" s="661" t="s">
        <v>543</v>
      </c>
      <c r="B610" s="662" t="s">
        <v>2791</v>
      </c>
      <c r="C610" s="663" t="s">
        <v>556</v>
      </c>
      <c r="D610" s="664" t="s">
        <v>2794</v>
      </c>
      <c r="E610" s="663" t="s">
        <v>5971</v>
      </c>
      <c r="F610" s="664" t="s">
        <v>5972</v>
      </c>
      <c r="G610" s="663" t="s">
        <v>5837</v>
      </c>
      <c r="H610" s="663" t="s">
        <v>5838</v>
      </c>
      <c r="I610" s="665">
        <v>78.650000000000006</v>
      </c>
      <c r="J610" s="665">
        <v>25</v>
      </c>
      <c r="K610" s="666">
        <v>1966.25</v>
      </c>
    </row>
    <row r="611" spans="1:11" ht="14.4" customHeight="1" x14ac:dyDescent="0.3">
      <c r="A611" s="661" t="s">
        <v>543</v>
      </c>
      <c r="B611" s="662" t="s">
        <v>2791</v>
      </c>
      <c r="C611" s="663" t="s">
        <v>556</v>
      </c>
      <c r="D611" s="664" t="s">
        <v>2794</v>
      </c>
      <c r="E611" s="663" t="s">
        <v>5971</v>
      </c>
      <c r="F611" s="664" t="s">
        <v>5972</v>
      </c>
      <c r="G611" s="663" t="s">
        <v>5839</v>
      </c>
      <c r="H611" s="663" t="s">
        <v>5840</v>
      </c>
      <c r="I611" s="665">
        <v>199</v>
      </c>
      <c r="J611" s="665">
        <v>10</v>
      </c>
      <c r="K611" s="666">
        <v>1989.97</v>
      </c>
    </row>
    <row r="612" spans="1:11" ht="14.4" customHeight="1" x14ac:dyDescent="0.3">
      <c r="A612" s="661" t="s">
        <v>543</v>
      </c>
      <c r="B612" s="662" t="s">
        <v>2791</v>
      </c>
      <c r="C612" s="663" t="s">
        <v>556</v>
      </c>
      <c r="D612" s="664" t="s">
        <v>2794</v>
      </c>
      <c r="E612" s="663" t="s">
        <v>5971</v>
      </c>
      <c r="F612" s="664" t="s">
        <v>5972</v>
      </c>
      <c r="G612" s="663" t="s">
        <v>5841</v>
      </c>
      <c r="H612" s="663" t="s">
        <v>5842</v>
      </c>
      <c r="I612" s="665">
        <v>132</v>
      </c>
      <c r="J612" s="665">
        <v>20</v>
      </c>
      <c r="K612" s="666">
        <v>2639.98</v>
      </c>
    </row>
    <row r="613" spans="1:11" ht="14.4" customHeight="1" x14ac:dyDescent="0.3">
      <c r="A613" s="661" t="s">
        <v>543</v>
      </c>
      <c r="B613" s="662" t="s">
        <v>2791</v>
      </c>
      <c r="C613" s="663" t="s">
        <v>559</v>
      </c>
      <c r="D613" s="664" t="s">
        <v>2795</v>
      </c>
      <c r="E613" s="663" t="s">
        <v>5951</v>
      </c>
      <c r="F613" s="664" t="s">
        <v>5952</v>
      </c>
      <c r="G613" s="663" t="s">
        <v>4817</v>
      </c>
      <c r="H613" s="663" t="s">
        <v>4818</v>
      </c>
      <c r="I613" s="665">
        <v>34.695714285714288</v>
      </c>
      <c r="J613" s="665">
        <v>96</v>
      </c>
      <c r="K613" s="666">
        <v>3330.6600000000003</v>
      </c>
    </row>
    <row r="614" spans="1:11" ht="14.4" customHeight="1" x14ac:dyDescent="0.3">
      <c r="A614" s="661" t="s">
        <v>543</v>
      </c>
      <c r="B614" s="662" t="s">
        <v>2791</v>
      </c>
      <c r="C614" s="663" t="s">
        <v>559</v>
      </c>
      <c r="D614" s="664" t="s">
        <v>2795</v>
      </c>
      <c r="E614" s="663" t="s">
        <v>5951</v>
      </c>
      <c r="F614" s="664" t="s">
        <v>5952</v>
      </c>
      <c r="G614" s="663" t="s">
        <v>5561</v>
      </c>
      <c r="H614" s="663" t="s">
        <v>5562</v>
      </c>
      <c r="I614" s="665">
        <v>15.013529411764708</v>
      </c>
      <c r="J614" s="665">
        <v>260</v>
      </c>
      <c r="K614" s="666">
        <v>3902.3999999999996</v>
      </c>
    </row>
    <row r="615" spans="1:11" ht="14.4" customHeight="1" x14ac:dyDescent="0.3">
      <c r="A615" s="661" t="s">
        <v>543</v>
      </c>
      <c r="B615" s="662" t="s">
        <v>2791</v>
      </c>
      <c r="C615" s="663" t="s">
        <v>559</v>
      </c>
      <c r="D615" s="664" t="s">
        <v>2795</v>
      </c>
      <c r="E615" s="663" t="s">
        <v>5951</v>
      </c>
      <c r="F615" s="664" t="s">
        <v>5952</v>
      </c>
      <c r="G615" s="663" t="s">
        <v>4819</v>
      </c>
      <c r="H615" s="663" t="s">
        <v>4820</v>
      </c>
      <c r="I615" s="665">
        <v>25.556666666666668</v>
      </c>
      <c r="J615" s="665">
        <v>72</v>
      </c>
      <c r="K615" s="666">
        <v>1840.1200000000001</v>
      </c>
    </row>
    <row r="616" spans="1:11" ht="14.4" customHeight="1" x14ac:dyDescent="0.3">
      <c r="A616" s="661" t="s">
        <v>543</v>
      </c>
      <c r="B616" s="662" t="s">
        <v>2791</v>
      </c>
      <c r="C616" s="663" t="s">
        <v>559</v>
      </c>
      <c r="D616" s="664" t="s">
        <v>2795</v>
      </c>
      <c r="E616" s="663" t="s">
        <v>5951</v>
      </c>
      <c r="F616" s="664" t="s">
        <v>5952</v>
      </c>
      <c r="G616" s="663" t="s">
        <v>4821</v>
      </c>
      <c r="H616" s="663" t="s">
        <v>4822</v>
      </c>
      <c r="I616" s="665">
        <v>1.3799999999999994</v>
      </c>
      <c r="J616" s="665">
        <v>4300</v>
      </c>
      <c r="K616" s="666">
        <v>5934</v>
      </c>
    </row>
    <row r="617" spans="1:11" ht="14.4" customHeight="1" x14ac:dyDescent="0.3">
      <c r="A617" s="661" t="s">
        <v>543</v>
      </c>
      <c r="B617" s="662" t="s">
        <v>2791</v>
      </c>
      <c r="C617" s="663" t="s">
        <v>559</v>
      </c>
      <c r="D617" s="664" t="s">
        <v>2795</v>
      </c>
      <c r="E617" s="663" t="s">
        <v>5951</v>
      </c>
      <c r="F617" s="664" t="s">
        <v>5952</v>
      </c>
      <c r="G617" s="663" t="s">
        <v>4823</v>
      </c>
      <c r="H617" s="663" t="s">
        <v>4824</v>
      </c>
      <c r="I617" s="665">
        <v>41.536999999999992</v>
      </c>
      <c r="J617" s="665">
        <v>1120</v>
      </c>
      <c r="K617" s="666">
        <v>46520.959999999992</v>
      </c>
    </row>
    <row r="618" spans="1:11" ht="14.4" customHeight="1" x14ac:dyDescent="0.3">
      <c r="A618" s="661" t="s">
        <v>543</v>
      </c>
      <c r="B618" s="662" t="s">
        <v>2791</v>
      </c>
      <c r="C618" s="663" t="s">
        <v>559</v>
      </c>
      <c r="D618" s="664" t="s">
        <v>2795</v>
      </c>
      <c r="E618" s="663" t="s">
        <v>5951</v>
      </c>
      <c r="F618" s="664" t="s">
        <v>5952</v>
      </c>
      <c r="G618" s="663" t="s">
        <v>4825</v>
      </c>
      <c r="H618" s="663" t="s">
        <v>4826</v>
      </c>
      <c r="I618" s="665">
        <v>39.11</v>
      </c>
      <c r="J618" s="665">
        <v>50</v>
      </c>
      <c r="K618" s="666">
        <v>1955.5</v>
      </c>
    </row>
    <row r="619" spans="1:11" ht="14.4" customHeight="1" x14ac:dyDescent="0.3">
      <c r="A619" s="661" t="s">
        <v>543</v>
      </c>
      <c r="B619" s="662" t="s">
        <v>2791</v>
      </c>
      <c r="C619" s="663" t="s">
        <v>559</v>
      </c>
      <c r="D619" s="664" t="s">
        <v>2795</v>
      </c>
      <c r="E619" s="663" t="s">
        <v>5951</v>
      </c>
      <c r="F619" s="664" t="s">
        <v>5952</v>
      </c>
      <c r="G619" s="663" t="s">
        <v>4827</v>
      </c>
      <c r="H619" s="663" t="s">
        <v>4828</v>
      </c>
      <c r="I619" s="665">
        <v>0.66666666666666663</v>
      </c>
      <c r="J619" s="665">
        <v>9300</v>
      </c>
      <c r="K619" s="666">
        <v>6200.5</v>
      </c>
    </row>
    <row r="620" spans="1:11" ht="14.4" customHeight="1" x14ac:dyDescent="0.3">
      <c r="A620" s="661" t="s">
        <v>543</v>
      </c>
      <c r="B620" s="662" t="s">
        <v>2791</v>
      </c>
      <c r="C620" s="663" t="s">
        <v>559</v>
      </c>
      <c r="D620" s="664" t="s">
        <v>2795</v>
      </c>
      <c r="E620" s="663" t="s">
        <v>5951</v>
      </c>
      <c r="F620" s="664" t="s">
        <v>5952</v>
      </c>
      <c r="G620" s="663" t="s">
        <v>4951</v>
      </c>
      <c r="H620" s="663" t="s">
        <v>4952</v>
      </c>
      <c r="I620" s="665">
        <v>66.239999999999995</v>
      </c>
      <c r="J620" s="665">
        <v>240</v>
      </c>
      <c r="K620" s="666">
        <v>15897.6</v>
      </c>
    </row>
    <row r="621" spans="1:11" ht="14.4" customHeight="1" x14ac:dyDescent="0.3">
      <c r="A621" s="661" t="s">
        <v>543</v>
      </c>
      <c r="B621" s="662" t="s">
        <v>2791</v>
      </c>
      <c r="C621" s="663" t="s">
        <v>559</v>
      </c>
      <c r="D621" s="664" t="s">
        <v>2795</v>
      </c>
      <c r="E621" s="663" t="s">
        <v>5951</v>
      </c>
      <c r="F621" s="664" t="s">
        <v>5952</v>
      </c>
      <c r="G621" s="663" t="s">
        <v>5563</v>
      </c>
      <c r="H621" s="663" t="s">
        <v>5843</v>
      </c>
      <c r="I621" s="665">
        <v>4</v>
      </c>
      <c r="J621" s="665">
        <v>1000</v>
      </c>
      <c r="K621" s="666">
        <v>4002</v>
      </c>
    </row>
    <row r="622" spans="1:11" ht="14.4" customHeight="1" x14ac:dyDescent="0.3">
      <c r="A622" s="661" t="s">
        <v>543</v>
      </c>
      <c r="B622" s="662" t="s">
        <v>2791</v>
      </c>
      <c r="C622" s="663" t="s">
        <v>559</v>
      </c>
      <c r="D622" s="664" t="s">
        <v>2795</v>
      </c>
      <c r="E622" s="663" t="s">
        <v>5951</v>
      </c>
      <c r="F622" s="664" t="s">
        <v>5952</v>
      </c>
      <c r="G622" s="663" t="s">
        <v>5565</v>
      </c>
      <c r="H622" s="663" t="s">
        <v>5566</v>
      </c>
      <c r="I622" s="665">
        <v>23.91714285714286</v>
      </c>
      <c r="J622" s="665">
        <v>90</v>
      </c>
      <c r="K622" s="666">
        <v>2152.6</v>
      </c>
    </row>
    <row r="623" spans="1:11" ht="14.4" customHeight="1" x14ac:dyDescent="0.3">
      <c r="A623" s="661" t="s">
        <v>543</v>
      </c>
      <c r="B623" s="662" t="s">
        <v>2791</v>
      </c>
      <c r="C623" s="663" t="s">
        <v>559</v>
      </c>
      <c r="D623" s="664" t="s">
        <v>2795</v>
      </c>
      <c r="E623" s="663" t="s">
        <v>5951</v>
      </c>
      <c r="F623" s="664" t="s">
        <v>5952</v>
      </c>
      <c r="G623" s="663" t="s">
        <v>4829</v>
      </c>
      <c r="H623" s="663" t="s">
        <v>4830</v>
      </c>
      <c r="I623" s="665">
        <v>26.166000000000007</v>
      </c>
      <c r="J623" s="665">
        <v>24</v>
      </c>
      <c r="K623" s="666">
        <v>627.9799999999999</v>
      </c>
    </row>
    <row r="624" spans="1:11" ht="14.4" customHeight="1" x14ac:dyDescent="0.3">
      <c r="A624" s="661" t="s">
        <v>543</v>
      </c>
      <c r="B624" s="662" t="s">
        <v>2791</v>
      </c>
      <c r="C624" s="663" t="s">
        <v>559</v>
      </c>
      <c r="D624" s="664" t="s">
        <v>2795</v>
      </c>
      <c r="E624" s="663" t="s">
        <v>5951</v>
      </c>
      <c r="F624" s="664" t="s">
        <v>5952</v>
      </c>
      <c r="G624" s="663" t="s">
        <v>4831</v>
      </c>
      <c r="H624" s="663" t="s">
        <v>4832</v>
      </c>
      <c r="I624" s="665">
        <v>0.92749999999999999</v>
      </c>
      <c r="J624" s="665">
        <v>1350</v>
      </c>
      <c r="K624" s="666">
        <v>1220.5</v>
      </c>
    </row>
    <row r="625" spans="1:11" ht="14.4" customHeight="1" x14ac:dyDescent="0.3">
      <c r="A625" s="661" t="s">
        <v>543</v>
      </c>
      <c r="B625" s="662" t="s">
        <v>2791</v>
      </c>
      <c r="C625" s="663" t="s">
        <v>559</v>
      </c>
      <c r="D625" s="664" t="s">
        <v>2795</v>
      </c>
      <c r="E625" s="663" t="s">
        <v>5951</v>
      </c>
      <c r="F625" s="664" t="s">
        <v>5952</v>
      </c>
      <c r="G625" s="663" t="s">
        <v>5567</v>
      </c>
      <c r="H625" s="663" t="s">
        <v>5568</v>
      </c>
      <c r="I625" s="665">
        <v>0.58666666666666656</v>
      </c>
      <c r="J625" s="665">
        <v>550</v>
      </c>
      <c r="K625" s="666">
        <v>322</v>
      </c>
    </row>
    <row r="626" spans="1:11" ht="14.4" customHeight="1" x14ac:dyDescent="0.3">
      <c r="A626" s="661" t="s">
        <v>543</v>
      </c>
      <c r="B626" s="662" t="s">
        <v>2791</v>
      </c>
      <c r="C626" s="663" t="s">
        <v>559</v>
      </c>
      <c r="D626" s="664" t="s">
        <v>2795</v>
      </c>
      <c r="E626" s="663" t="s">
        <v>5951</v>
      </c>
      <c r="F626" s="664" t="s">
        <v>5952</v>
      </c>
      <c r="G626" s="663" t="s">
        <v>4835</v>
      </c>
      <c r="H626" s="663" t="s">
        <v>4836</v>
      </c>
      <c r="I626" s="665">
        <v>13.16</v>
      </c>
      <c r="J626" s="665">
        <v>24</v>
      </c>
      <c r="K626" s="666">
        <v>315.74</v>
      </c>
    </row>
    <row r="627" spans="1:11" ht="14.4" customHeight="1" x14ac:dyDescent="0.3">
      <c r="A627" s="661" t="s">
        <v>543</v>
      </c>
      <c r="B627" s="662" t="s">
        <v>2791</v>
      </c>
      <c r="C627" s="663" t="s">
        <v>559</v>
      </c>
      <c r="D627" s="664" t="s">
        <v>2795</v>
      </c>
      <c r="E627" s="663" t="s">
        <v>5951</v>
      </c>
      <c r="F627" s="664" t="s">
        <v>5952</v>
      </c>
      <c r="G627" s="663" t="s">
        <v>4837</v>
      </c>
      <c r="H627" s="663" t="s">
        <v>4838</v>
      </c>
      <c r="I627" s="665">
        <v>26.37</v>
      </c>
      <c r="J627" s="665">
        <v>48</v>
      </c>
      <c r="K627" s="666">
        <v>1265.76</v>
      </c>
    </row>
    <row r="628" spans="1:11" ht="14.4" customHeight="1" x14ac:dyDescent="0.3">
      <c r="A628" s="661" t="s">
        <v>543</v>
      </c>
      <c r="B628" s="662" t="s">
        <v>2791</v>
      </c>
      <c r="C628" s="663" t="s">
        <v>559</v>
      </c>
      <c r="D628" s="664" t="s">
        <v>2795</v>
      </c>
      <c r="E628" s="663" t="s">
        <v>5951</v>
      </c>
      <c r="F628" s="664" t="s">
        <v>5952</v>
      </c>
      <c r="G628" s="663" t="s">
        <v>5569</v>
      </c>
      <c r="H628" s="663" t="s">
        <v>5570</v>
      </c>
      <c r="I628" s="665">
        <v>9.7200000000000006</v>
      </c>
      <c r="J628" s="665">
        <v>24</v>
      </c>
      <c r="K628" s="666">
        <v>233.28</v>
      </c>
    </row>
    <row r="629" spans="1:11" ht="14.4" customHeight="1" x14ac:dyDescent="0.3">
      <c r="A629" s="661" t="s">
        <v>543</v>
      </c>
      <c r="B629" s="662" t="s">
        <v>2791</v>
      </c>
      <c r="C629" s="663" t="s">
        <v>559</v>
      </c>
      <c r="D629" s="664" t="s">
        <v>2795</v>
      </c>
      <c r="E629" s="663" t="s">
        <v>5951</v>
      </c>
      <c r="F629" s="664" t="s">
        <v>5952</v>
      </c>
      <c r="G629" s="663" t="s">
        <v>4839</v>
      </c>
      <c r="H629" s="663" t="s">
        <v>4840</v>
      </c>
      <c r="I629" s="665">
        <v>7.5109090909090916</v>
      </c>
      <c r="J629" s="665">
        <v>120</v>
      </c>
      <c r="K629" s="666">
        <v>901.30000000000018</v>
      </c>
    </row>
    <row r="630" spans="1:11" ht="14.4" customHeight="1" x14ac:dyDescent="0.3">
      <c r="A630" s="661" t="s">
        <v>543</v>
      </c>
      <c r="B630" s="662" t="s">
        <v>2791</v>
      </c>
      <c r="C630" s="663" t="s">
        <v>559</v>
      </c>
      <c r="D630" s="664" t="s">
        <v>2795</v>
      </c>
      <c r="E630" s="663" t="s">
        <v>5951</v>
      </c>
      <c r="F630" s="664" t="s">
        <v>5952</v>
      </c>
      <c r="G630" s="663" t="s">
        <v>4841</v>
      </c>
      <c r="H630" s="663" t="s">
        <v>4967</v>
      </c>
      <c r="I630" s="665">
        <v>0.85</v>
      </c>
      <c r="J630" s="665">
        <v>400</v>
      </c>
      <c r="K630" s="666">
        <v>340</v>
      </c>
    </row>
    <row r="631" spans="1:11" ht="14.4" customHeight="1" x14ac:dyDescent="0.3">
      <c r="A631" s="661" t="s">
        <v>543</v>
      </c>
      <c r="B631" s="662" t="s">
        <v>2791</v>
      </c>
      <c r="C631" s="663" t="s">
        <v>559</v>
      </c>
      <c r="D631" s="664" t="s">
        <v>2795</v>
      </c>
      <c r="E631" s="663" t="s">
        <v>5951</v>
      </c>
      <c r="F631" s="664" t="s">
        <v>5952</v>
      </c>
      <c r="G631" s="663" t="s">
        <v>4841</v>
      </c>
      <c r="H631" s="663" t="s">
        <v>4842</v>
      </c>
      <c r="I631" s="665">
        <v>0.85399999999999987</v>
      </c>
      <c r="J631" s="665">
        <v>500</v>
      </c>
      <c r="K631" s="666">
        <v>428</v>
      </c>
    </row>
    <row r="632" spans="1:11" ht="14.4" customHeight="1" x14ac:dyDescent="0.3">
      <c r="A632" s="661" t="s">
        <v>543</v>
      </c>
      <c r="B632" s="662" t="s">
        <v>2791</v>
      </c>
      <c r="C632" s="663" t="s">
        <v>559</v>
      </c>
      <c r="D632" s="664" t="s">
        <v>2795</v>
      </c>
      <c r="E632" s="663" t="s">
        <v>5951</v>
      </c>
      <c r="F632" s="664" t="s">
        <v>5952</v>
      </c>
      <c r="G632" s="663" t="s">
        <v>4843</v>
      </c>
      <c r="H632" s="663" t="s">
        <v>4968</v>
      </c>
      <c r="I632" s="665">
        <v>1.5171428571428571</v>
      </c>
      <c r="J632" s="665">
        <v>650</v>
      </c>
      <c r="K632" s="666">
        <v>987</v>
      </c>
    </row>
    <row r="633" spans="1:11" ht="14.4" customHeight="1" x14ac:dyDescent="0.3">
      <c r="A633" s="661" t="s">
        <v>543</v>
      </c>
      <c r="B633" s="662" t="s">
        <v>2791</v>
      </c>
      <c r="C633" s="663" t="s">
        <v>559</v>
      </c>
      <c r="D633" s="664" t="s">
        <v>2795</v>
      </c>
      <c r="E633" s="663" t="s">
        <v>5951</v>
      </c>
      <c r="F633" s="664" t="s">
        <v>5952</v>
      </c>
      <c r="G633" s="663" t="s">
        <v>4843</v>
      </c>
      <c r="H633" s="663" t="s">
        <v>4844</v>
      </c>
      <c r="I633" s="665">
        <v>1.516</v>
      </c>
      <c r="J633" s="665">
        <v>400</v>
      </c>
      <c r="K633" s="666">
        <v>605.5</v>
      </c>
    </row>
    <row r="634" spans="1:11" ht="14.4" customHeight="1" x14ac:dyDescent="0.3">
      <c r="A634" s="661" t="s">
        <v>543</v>
      </c>
      <c r="B634" s="662" t="s">
        <v>2791</v>
      </c>
      <c r="C634" s="663" t="s">
        <v>559</v>
      </c>
      <c r="D634" s="664" t="s">
        <v>2795</v>
      </c>
      <c r="E634" s="663" t="s">
        <v>5951</v>
      </c>
      <c r="F634" s="664" t="s">
        <v>5952</v>
      </c>
      <c r="G634" s="663" t="s">
        <v>5571</v>
      </c>
      <c r="H634" s="663" t="s">
        <v>5572</v>
      </c>
      <c r="I634" s="665">
        <v>61.299166666666679</v>
      </c>
      <c r="J634" s="665">
        <v>648</v>
      </c>
      <c r="K634" s="666">
        <v>39400.54</v>
      </c>
    </row>
    <row r="635" spans="1:11" ht="14.4" customHeight="1" x14ac:dyDescent="0.3">
      <c r="A635" s="661" t="s">
        <v>543</v>
      </c>
      <c r="B635" s="662" t="s">
        <v>2791</v>
      </c>
      <c r="C635" s="663" t="s">
        <v>559</v>
      </c>
      <c r="D635" s="664" t="s">
        <v>2795</v>
      </c>
      <c r="E635" s="663" t="s">
        <v>5951</v>
      </c>
      <c r="F635" s="664" t="s">
        <v>5952</v>
      </c>
      <c r="G635" s="663" t="s">
        <v>5844</v>
      </c>
      <c r="H635" s="663" t="s">
        <v>5845</v>
      </c>
      <c r="I635" s="665">
        <v>127.59</v>
      </c>
      <c r="J635" s="665">
        <v>48</v>
      </c>
      <c r="K635" s="666">
        <v>6124.44</v>
      </c>
    </row>
    <row r="636" spans="1:11" ht="14.4" customHeight="1" x14ac:dyDescent="0.3">
      <c r="A636" s="661" t="s">
        <v>543</v>
      </c>
      <c r="B636" s="662" t="s">
        <v>2791</v>
      </c>
      <c r="C636" s="663" t="s">
        <v>559</v>
      </c>
      <c r="D636" s="664" t="s">
        <v>2795</v>
      </c>
      <c r="E636" s="663" t="s">
        <v>5951</v>
      </c>
      <c r="F636" s="664" t="s">
        <v>5952</v>
      </c>
      <c r="G636" s="663" t="s">
        <v>5846</v>
      </c>
      <c r="H636" s="663" t="s">
        <v>5847</v>
      </c>
      <c r="I636" s="665">
        <v>10.7</v>
      </c>
      <c r="J636" s="665">
        <v>80</v>
      </c>
      <c r="K636" s="666">
        <v>855.6</v>
      </c>
    </row>
    <row r="637" spans="1:11" ht="14.4" customHeight="1" x14ac:dyDescent="0.3">
      <c r="A637" s="661" t="s">
        <v>543</v>
      </c>
      <c r="B637" s="662" t="s">
        <v>2791</v>
      </c>
      <c r="C637" s="663" t="s">
        <v>559</v>
      </c>
      <c r="D637" s="664" t="s">
        <v>2795</v>
      </c>
      <c r="E637" s="663" t="s">
        <v>5951</v>
      </c>
      <c r="F637" s="664" t="s">
        <v>5952</v>
      </c>
      <c r="G637" s="663" t="s">
        <v>5573</v>
      </c>
      <c r="H637" s="663" t="s">
        <v>5574</v>
      </c>
      <c r="I637" s="665">
        <v>1.1749999999999998</v>
      </c>
      <c r="J637" s="665">
        <v>500</v>
      </c>
      <c r="K637" s="666">
        <v>588</v>
      </c>
    </row>
    <row r="638" spans="1:11" ht="14.4" customHeight="1" x14ac:dyDescent="0.3">
      <c r="A638" s="661" t="s">
        <v>543</v>
      </c>
      <c r="B638" s="662" t="s">
        <v>2791</v>
      </c>
      <c r="C638" s="663" t="s">
        <v>559</v>
      </c>
      <c r="D638" s="664" t="s">
        <v>2795</v>
      </c>
      <c r="E638" s="663" t="s">
        <v>5951</v>
      </c>
      <c r="F638" s="664" t="s">
        <v>5952</v>
      </c>
      <c r="G638" s="663" t="s">
        <v>5848</v>
      </c>
      <c r="H638" s="663" t="s">
        <v>5849</v>
      </c>
      <c r="I638" s="665">
        <v>88.5</v>
      </c>
      <c r="J638" s="665">
        <v>110</v>
      </c>
      <c r="K638" s="666">
        <v>9735.44</v>
      </c>
    </row>
    <row r="639" spans="1:11" ht="14.4" customHeight="1" x14ac:dyDescent="0.3">
      <c r="A639" s="661" t="s">
        <v>543</v>
      </c>
      <c r="B639" s="662" t="s">
        <v>2791</v>
      </c>
      <c r="C639" s="663" t="s">
        <v>559</v>
      </c>
      <c r="D639" s="664" t="s">
        <v>2795</v>
      </c>
      <c r="E639" s="663" t="s">
        <v>5951</v>
      </c>
      <c r="F639" s="664" t="s">
        <v>5952</v>
      </c>
      <c r="G639" s="663" t="s">
        <v>4847</v>
      </c>
      <c r="H639" s="663" t="s">
        <v>4848</v>
      </c>
      <c r="I639" s="665">
        <v>53.424999999999997</v>
      </c>
      <c r="J639" s="665">
        <v>24</v>
      </c>
      <c r="K639" s="666">
        <v>1282.2</v>
      </c>
    </row>
    <row r="640" spans="1:11" ht="14.4" customHeight="1" x14ac:dyDescent="0.3">
      <c r="A640" s="661" t="s">
        <v>543</v>
      </c>
      <c r="B640" s="662" t="s">
        <v>2791</v>
      </c>
      <c r="C640" s="663" t="s">
        <v>559</v>
      </c>
      <c r="D640" s="664" t="s">
        <v>2795</v>
      </c>
      <c r="E640" s="663" t="s">
        <v>5951</v>
      </c>
      <c r="F640" s="664" t="s">
        <v>5952</v>
      </c>
      <c r="G640" s="663" t="s">
        <v>4849</v>
      </c>
      <c r="H640" s="663" t="s">
        <v>4850</v>
      </c>
      <c r="I640" s="665">
        <v>11.17</v>
      </c>
      <c r="J640" s="665">
        <v>50</v>
      </c>
      <c r="K640" s="666">
        <v>558.33000000000004</v>
      </c>
    </row>
    <row r="641" spans="1:11" ht="14.4" customHeight="1" x14ac:dyDescent="0.3">
      <c r="A641" s="661" t="s">
        <v>543</v>
      </c>
      <c r="B641" s="662" t="s">
        <v>2791</v>
      </c>
      <c r="C641" s="663" t="s">
        <v>559</v>
      </c>
      <c r="D641" s="664" t="s">
        <v>2795</v>
      </c>
      <c r="E641" s="663" t="s">
        <v>5951</v>
      </c>
      <c r="F641" s="664" t="s">
        <v>5952</v>
      </c>
      <c r="G641" s="663" t="s">
        <v>5850</v>
      </c>
      <c r="H641" s="663" t="s">
        <v>5851</v>
      </c>
      <c r="I641" s="665">
        <v>3.51</v>
      </c>
      <c r="J641" s="665">
        <v>200</v>
      </c>
      <c r="K641" s="666">
        <v>701.5</v>
      </c>
    </row>
    <row r="642" spans="1:11" ht="14.4" customHeight="1" x14ac:dyDescent="0.3">
      <c r="A642" s="661" t="s">
        <v>543</v>
      </c>
      <c r="B642" s="662" t="s">
        <v>2791</v>
      </c>
      <c r="C642" s="663" t="s">
        <v>559</v>
      </c>
      <c r="D642" s="664" t="s">
        <v>2795</v>
      </c>
      <c r="E642" s="663" t="s">
        <v>5953</v>
      </c>
      <c r="F642" s="664" t="s">
        <v>5954</v>
      </c>
      <c r="G642" s="663" t="s">
        <v>5852</v>
      </c>
      <c r="H642" s="663" t="s">
        <v>5853</v>
      </c>
      <c r="I642" s="665">
        <v>652.91999999999996</v>
      </c>
      <c r="J642" s="665">
        <v>10</v>
      </c>
      <c r="K642" s="666">
        <v>6529.16</v>
      </c>
    </row>
    <row r="643" spans="1:11" ht="14.4" customHeight="1" x14ac:dyDescent="0.3">
      <c r="A643" s="661" t="s">
        <v>543</v>
      </c>
      <c r="B643" s="662" t="s">
        <v>2791</v>
      </c>
      <c r="C643" s="663" t="s">
        <v>559</v>
      </c>
      <c r="D643" s="664" t="s">
        <v>2795</v>
      </c>
      <c r="E643" s="663" t="s">
        <v>5953</v>
      </c>
      <c r="F643" s="664" t="s">
        <v>5954</v>
      </c>
      <c r="G643" s="663" t="s">
        <v>5060</v>
      </c>
      <c r="H643" s="663" t="s">
        <v>5061</v>
      </c>
      <c r="I643" s="665">
        <v>11.144545454545453</v>
      </c>
      <c r="J643" s="665">
        <v>1550</v>
      </c>
      <c r="K643" s="666">
        <v>17273.5</v>
      </c>
    </row>
    <row r="644" spans="1:11" ht="14.4" customHeight="1" x14ac:dyDescent="0.3">
      <c r="A644" s="661" t="s">
        <v>543</v>
      </c>
      <c r="B644" s="662" t="s">
        <v>2791</v>
      </c>
      <c r="C644" s="663" t="s">
        <v>559</v>
      </c>
      <c r="D644" s="664" t="s">
        <v>2795</v>
      </c>
      <c r="E644" s="663" t="s">
        <v>5953</v>
      </c>
      <c r="F644" s="664" t="s">
        <v>5954</v>
      </c>
      <c r="G644" s="663" t="s">
        <v>5575</v>
      </c>
      <c r="H644" s="663" t="s">
        <v>5576</v>
      </c>
      <c r="I644" s="665">
        <v>30.25</v>
      </c>
      <c r="J644" s="665">
        <v>200</v>
      </c>
      <c r="K644" s="666">
        <v>6050</v>
      </c>
    </row>
    <row r="645" spans="1:11" ht="14.4" customHeight="1" x14ac:dyDescent="0.3">
      <c r="A645" s="661" t="s">
        <v>543</v>
      </c>
      <c r="B645" s="662" t="s">
        <v>2791</v>
      </c>
      <c r="C645" s="663" t="s">
        <v>559</v>
      </c>
      <c r="D645" s="664" t="s">
        <v>2795</v>
      </c>
      <c r="E645" s="663" t="s">
        <v>5953</v>
      </c>
      <c r="F645" s="664" t="s">
        <v>5954</v>
      </c>
      <c r="G645" s="663" t="s">
        <v>5062</v>
      </c>
      <c r="H645" s="663" t="s">
        <v>5063</v>
      </c>
      <c r="I645" s="665">
        <v>7.43</v>
      </c>
      <c r="J645" s="665">
        <v>100</v>
      </c>
      <c r="K645" s="666">
        <v>743</v>
      </c>
    </row>
    <row r="646" spans="1:11" ht="14.4" customHeight="1" x14ac:dyDescent="0.3">
      <c r="A646" s="661" t="s">
        <v>543</v>
      </c>
      <c r="B646" s="662" t="s">
        <v>2791</v>
      </c>
      <c r="C646" s="663" t="s">
        <v>559</v>
      </c>
      <c r="D646" s="664" t="s">
        <v>2795</v>
      </c>
      <c r="E646" s="663" t="s">
        <v>5953</v>
      </c>
      <c r="F646" s="664" t="s">
        <v>5954</v>
      </c>
      <c r="G646" s="663" t="s">
        <v>4853</v>
      </c>
      <c r="H646" s="663" t="s">
        <v>4854</v>
      </c>
      <c r="I646" s="665">
        <v>1.0904545454545453</v>
      </c>
      <c r="J646" s="665">
        <v>15800</v>
      </c>
      <c r="K646" s="666">
        <v>17225</v>
      </c>
    </row>
    <row r="647" spans="1:11" ht="14.4" customHeight="1" x14ac:dyDescent="0.3">
      <c r="A647" s="661" t="s">
        <v>543</v>
      </c>
      <c r="B647" s="662" t="s">
        <v>2791</v>
      </c>
      <c r="C647" s="663" t="s">
        <v>559</v>
      </c>
      <c r="D647" s="664" t="s">
        <v>2795</v>
      </c>
      <c r="E647" s="663" t="s">
        <v>5953</v>
      </c>
      <c r="F647" s="664" t="s">
        <v>5954</v>
      </c>
      <c r="G647" s="663" t="s">
        <v>4855</v>
      </c>
      <c r="H647" s="663" t="s">
        <v>4856</v>
      </c>
      <c r="I647" s="665">
        <v>1.6756521739130437</v>
      </c>
      <c r="J647" s="665">
        <v>16900</v>
      </c>
      <c r="K647" s="666">
        <v>28317</v>
      </c>
    </row>
    <row r="648" spans="1:11" ht="14.4" customHeight="1" x14ac:dyDescent="0.3">
      <c r="A648" s="661" t="s">
        <v>543</v>
      </c>
      <c r="B648" s="662" t="s">
        <v>2791</v>
      </c>
      <c r="C648" s="663" t="s">
        <v>559</v>
      </c>
      <c r="D648" s="664" t="s">
        <v>2795</v>
      </c>
      <c r="E648" s="663" t="s">
        <v>5953</v>
      </c>
      <c r="F648" s="664" t="s">
        <v>5954</v>
      </c>
      <c r="G648" s="663" t="s">
        <v>5066</v>
      </c>
      <c r="H648" s="663" t="s">
        <v>5067</v>
      </c>
      <c r="I648" s="665">
        <v>0.47705882352941181</v>
      </c>
      <c r="J648" s="665">
        <v>9700</v>
      </c>
      <c r="K648" s="666">
        <v>4641</v>
      </c>
    </row>
    <row r="649" spans="1:11" ht="14.4" customHeight="1" x14ac:dyDescent="0.3">
      <c r="A649" s="661" t="s">
        <v>543</v>
      </c>
      <c r="B649" s="662" t="s">
        <v>2791</v>
      </c>
      <c r="C649" s="663" t="s">
        <v>559</v>
      </c>
      <c r="D649" s="664" t="s">
        <v>2795</v>
      </c>
      <c r="E649" s="663" t="s">
        <v>5953</v>
      </c>
      <c r="F649" s="664" t="s">
        <v>5954</v>
      </c>
      <c r="G649" s="663" t="s">
        <v>4857</v>
      </c>
      <c r="H649" s="663" t="s">
        <v>4858</v>
      </c>
      <c r="I649" s="665">
        <v>0.67</v>
      </c>
      <c r="J649" s="665">
        <v>13200</v>
      </c>
      <c r="K649" s="666">
        <v>8844</v>
      </c>
    </row>
    <row r="650" spans="1:11" ht="14.4" customHeight="1" x14ac:dyDescent="0.3">
      <c r="A650" s="661" t="s">
        <v>543</v>
      </c>
      <c r="B650" s="662" t="s">
        <v>2791</v>
      </c>
      <c r="C650" s="663" t="s">
        <v>559</v>
      </c>
      <c r="D650" s="664" t="s">
        <v>2795</v>
      </c>
      <c r="E650" s="663" t="s">
        <v>5953</v>
      </c>
      <c r="F650" s="664" t="s">
        <v>5954</v>
      </c>
      <c r="G650" s="663" t="s">
        <v>5577</v>
      </c>
      <c r="H650" s="663" t="s">
        <v>5578</v>
      </c>
      <c r="I650" s="665">
        <v>17.91</v>
      </c>
      <c r="J650" s="665">
        <v>10</v>
      </c>
      <c r="K650" s="666">
        <v>179.1</v>
      </c>
    </row>
    <row r="651" spans="1:11" ht="14.4" customHeight="1" x14ac:dyDescent="0.3">
      <c r="A651" s="661" t="s">
        <v>543</v>
      </c>
      <c r="B651" s="662" t="s">
        <v>2791</v>
      </c>
      <c r="C651" s="663" t="s">
        <v>559</v>
      </c>
      <c r="D651" s="664" t="s">
        <v>2795</v>
      </c>
      <c r="E651" s="663" t="s">
        <v>5953</v>
      </c>
      <c r="F651" s="664" t="s">
        <v>5954</v>
      </c>
      <c r="G651" s="663" t="s">
        <v>5074</v>
      </c>
      <c r="H651" s="663" t="s">
        <v>5075</v>
      </c>
      <c r="I651" s="665">
        <v>17.907999999999998</v>
      </c>
      <c r="J651" s="665">
        <v>84</v>
      </c>
      <c r="K651" s="666">
        <v>1504.2199999999998</v>
      </c>
    </row>
    <row r="652" spans="1:11" ht="14.4" customHeight="1" x14ac:dyDescent="0.3">
      <c r="A652" s="661" t="s">
        <v>543</v>
      </c>
      <c r="B652" s="662" t="s">
        <v>2791</v>
      </c>
      <c r="C652" s="663" t="s">
        <v>559</v>
      </c>
      <c r="D652" s="664" t="s">
        <v>2795</v>
      </c>
      <c r="E652" s="663" t="s">
        <v>5953</v>
      </c>
      <c r="F652" s="664" t="s">
        <v>5954</v>
      </c>
      <c r="G652" s="663" t="s">
        <v>5579</v>
      </c>
      <c r="H652" s="663" t="s">
        <v>5580</v>
      </c>
      <c r="I652" s="665">
        <v>105.03000000000002</v>
      </c>
      <c r="J652" s="665">
        <v>40</v>
      </c>
      <c r="K652" s="666">
        <v>4201.0600000000004</v>
      </c>
    </row>
    <row r="653" spans="1:11" ht="14.4" customHeight="1" x14ac:dyDescent="0.3">
      <c r="A653" s="661" t="s">
        <v>543</v>
      </c>
      <c r="B653" s="662" t="s">
        <v>2791</v>
      </c>
      <c r="C653" s="663" t="s">
        <v>559</v>
      </c>
      <c r="D653" s="664" t="s">
        <v>2795</v>
      </c>
      <c r="E653" s="663" t="s">
        <v>5953</v>
      </c>
      <c r="F653" s="664" t="s">
        <v>5954</v>
      </c>
      <c r="G653" s="663" t="s">
        <v>5581</v>
      </c>
      <c r="H653" s="663" t="s">
        <v>5582</v>
      </c>
      <c r="I653" s="665">
        <v>105.03</v>
      </c>
      <c r="J653" s="665">
        <v>30</v>
      </c>
      <c r="K653" s="666">
        <v>3150.76</v>
      </c>
    </row>
    <row r="654" spans="1:11" ht="14.4" customHeight="1" x14ac:dyDescent="0.3">
      <c r="A654" s="661" t="s">
        <v>543</v>
      </c>
      <c r="B654" s="662" t="s">
        <v>2791</v>
      </c>
      <c r="C654" s="663" t="s">
        <v>559</v>
      </c>
      <c r="D654" s="664" t="s">
        <v>2795</v>
      </c>
      <c r="E654" s="663" t="s">
        <v>5953</v>
      </c>
      <c r="F654" s="664" t="s">
        <v>5954</v>
      </c>
      <c r="G654" s="663" t="s">
        <v>5080</v>
      </c>
      <c r="H654" s="663" t="s">
        <v>5081</v>
      </c>
      <c r="I654" s="665">
        <v>6.23</v>
      </c>
      <c r="J654" s="665">
        <v>60</v>
      </c>
      <c r="K654" s="666">
        <v>373.8</v>
      </c>
    </row>
    <row r="655" spans="1:11" ht="14.4" customHeight="1" x14ac:dyDescent="0.3">
      <c r="A655" s="661" t="s">
        <v>543</v>
      </c>
      <c r="B655" s="662" t="s">
        <v>2791</v>
      </c>
      <c r="C655" s="663" t="s">
        <v>559</v>
      </c>
      <c r="D655" s="664" t="s">
        <v>2795</v>
      </c>
      <c r="E655" s="663" t="s">
        <v>5953</v>
      </c>
      <c r="F655" s="664" t="s">
        <v>5954</v>
      </c>
      <c r="G655" s="663" t="s">
        <v>5080</v>
      </c>
      <c r="H655" s="663" t="s">
        <v>5082</v>
      </c>
      <c r="I655" s="665">
        <v>6.23</v>
      </c>
      <c r="J655" s="665">
        <v>30</v>
      </c>
      <c r="K655" s="666">
        <v>186.9</v>
      </c>
    </row>
    <row r="656" spans="1:11" ht="14.4" customHeight="1" x14ac:dyDescent="0.3">
      <c r="A656" s="661" t="s">
        <v>543</v>
      </c>
      <c r="B656" s="662" t="s">
        <v>2791</v>
      </c>
      <c r="C656" s="663" t="s">
        <v>559</v>
      </c>
      <c r="D656" s="664" t="s">
        <v>2795</v>
      </c>
      <c r="E656" s="663" t="s">
        <v>5953</v>
      </c>
      <c r="F656" s="664" t="s">
        <v>5954</v>
      </c>
      <c r="G656" s="663" t="s">
        <v>5854</v>
      </c>
      <c r="H656" s="663" t="s">
        <v>5855</v>
      </c>
      <c r="I656" s="665">
        <v>2951.19</v>
      </c>
      <c r="J656" s="665">
        <v>2</v>
      </c>
      <c r="K656" s="666">
        <v>5902.38</v>
      </c>
    </row>
    <row r="657" spans="1:11" ht="14.4" customHeight="1" x14ac:dyDescent="0.3">
      <c r="A657" s="661" t="s">
        <v>543</v>
      </c>
      <c r="B657" s="662" t="s">
        <v>2791</v>
      </c>
      <c r="C657" s="663" t="s">
        <v>559</v>
      </c>
      <c r="D657" s="664" t="s">
        <v>2795</v>
      </c>
      <c r="E657" s="663" t="s">
        <v>5953</v>
      </c>
      <c r="F657" s="664" t="s">
        <v>5954</v>
      </c>
      <c r="G657" s="663" t="s">
        <v>5099</v>
      </c>
      <c r="H657" s="663" t="s">
        <v>5100</v>
      </c>
      <c r="I657" s="665">
        <v>9.15</v>
      </c>
      <c r="J657" s="665">
        <v>400</v>
      </c>
      <c r="K657" s="666">
        <v>3658.95</v>
      </c>
    </row>
    <row r="658" spans="1:11" ht="14.4" customHeight="1" x14ac:dyDescent="0.3">
      <c r="A658" s="661" t="s">
        <v>543</v>
      </c>
      <c r="B658" s="662" t="s">
        <v>2791</v>
      </c>
      <c r="C658" s="663" t="s">
        <v>559</v>
      </c>
      <c r="D658" s="664" t="s">
        <v>2795</v>
      </c>
      <c r="E658" s="663" t="s">
        <v>5953</v>
      </c>
      <c r="F658" s="664" t="s">
        <v>5954</v>
      </c>
      <c r="G658" s="663" t="s">
        <v>5101</v>
      </c>
      <c r="H658" s="663" t="s">
        <v>5102</v>
      </c>
      <c r="I658" s="665">
        <v>17.90666666666667</v>
      </c>
      <c r="J658" s="665">
        <v>830</v>
      </c>
      <c r="K658" s="666">
        <v>14862.699999999997</v>
      </c>
    </row>
    <row r="659" spans="1:11" ht="14.4" customHeight="1" x14ac:dyDescent="0.3">
      <c r="A659" s="661" t="s">
        <v>543</v>
      </c>
      <c r="B659" s="662" t="s">
        <v>2791</v>
      </c>
      <c r="C659" s="663" t="s">
        <v>559</v>
      </c>
      <c r="D659" s="664" t="s">
        <v>2795</v>
      </c>
      <c r="E659" s="663" t="s">
        <v>5953</v>
      </c>
      <c r="F659" s="664" t="s">
        <v>5954</v>
      </c>
      <c r="G659" s="663" t="s">
        <v>5103</v>
      </c>
      <c r="H659" s="663" t="s">
        <v>5104</v>
      </c>
      <c r="I659" s="665">
        <v>17.905000000000005</v>
      </c>
      <c r="J659" s="665">
        <v>1565</v>
      </c>
      <c r="K659" s="666">
        <v>28026.25</v>
      </c>
    </row>
    <row r="660" spans="1:11" ht="14.4" customHeight="1" x14ac:dyDescent="0.3">
      <c r="A660" s="661" t="s">
        <v>543</v>
      </c>
      <c r="B660" s="662" t="s">
        <v>2791</v>
      </c>
      <c r="C660" s="663" t="s">
        <v>559</v>
      </c>
      <c r="D660" s="664" t="s">
        <v>2795</v>
      </c>
      <c r="E660" s="663" t="s">
        <v>5953</v>
      </c>
      <c r="F660" s="664" t="s">
        <v>5954</v>
      </c>
      <c r="G660" s="663" t="s">
        <v>5105</v>
      </c>
      <c r="H660" s="663" t="s">
        <v>5106</v>
      </c>
      <c r="I660" s="665">
        <v>17.908666666666665</v>
      </c>
      <c r="J660" s="665">
        <v>720</v>
      </c>
      <c r="K660" s="666">
        <v>12894.2</v>
      </c>
    </row>
    <row r="661" spans="1:11" ht="14.4" customHeight="1" x14ac:dyDescent="0.3">
      <c r="A661" s="661" t="s">
        <v>543</v>
      </c>
      <c r="B661" s="662" t="s">
        <v>2791</v>
      </c>
      <c r="C661" s="663" t="s">
        <v>559</v>
      </c>
      <c r="D661" s="664" t="s">
        <v>2795</v>
      </c>
      <c r="E661" s="663" t="s">
        <v>5953</v>
      </c>
      <c r="F661" s="664" t="s">
        <v>5954</v>
      </c>
      <c r="G661" s="663" t="s">
        <v>5587</v>
      </c>
      <c r="H661" s="663" t="s">
        <v>5588</v>
      </c>
      <c r="I661" s="665">
        <v>17.905000000000001</v>
      </c>
      <c r="J661" s="665">
        <v>30</v>
      </c>
      <c r="K661" s="666">
        <v>537.20000000000005</v>
      </c>
    </row>
    <row r="662" spans="1:11" ht="14.4" customHeight="1" x14ac:dyDescent="0.3">
      <c r="A662" s="661" t="s">
        <v>543</v>
      </c>
      <c r="B662" s="662" t="s">
        <v>2791</v>
      </c>
      <c r="C662" s="663" t="s">
        <v>559</v>
      </c>
      <c r="D662" s="664" t="s">
        <v>2795</v>
      </c>
      <c r="E662" s="663" t="s">
        <v>5953</v>
      </c>
      <c r="F662" s="664" t="s">
        <v>5954</v>
      </c>
      <c r="G662" s="663" t="s">
        <v>5591</v>
      </c>
      <c r="H662" s="663" t="s">
        <v>5592</v>
      </c>
      <c r="I662" s="665">
        <v>17.91</v>
      </c>
      <c r="J662" s="665">
        <v>40</v>
      </c>
      <c r="K662" s="666">
        <v>716.38</v>
      </c>
    </row>
    <row r="663" spans="1:11" ht="14.4" customHeight="1" x14ac:dyDescent="0.3">
      <c r="A663" s="661" t="s">
        <v>543</v>
      </c>
      <c r="B663" s="662" t="s">
        <v>2791</v>
      </c>
      <c r="C663" s="663" t="s">
        <v>559</v>
      </c>
      <c r="D663" s="664" t="s">
        <v>2795</v>
      </c>
      <c r="E663" s="663" t="s">
        <v>5953</v>
      </c>
      <c r="F663" s="664" t="s">
        <v>5954</v>
      </c>
      <c r="G663" s="663" t="s">
        <v>5593</v>
      </c>
      <c r="H663" s="663" t="s">
        <v>5594</v>
      </c>
      <c r="I663" s="665">
        <v>17.90789473684211</v>
      </c>
      <c r="J663" s="665">
        <v>1310</v>
      </c>
      <c r="K663" s="666">
        <v>23458.61</v>
      </c>
    </row>
    <row r="664" spans="1:11" ht="14.4" customHeight="1" x14ac:dyDescent="0.3">
      <c r="A664" s="661" t="s">
        <v>543</v>
      </c>
      <c r="B664" s="662" t="s">
        <v>2791</v>
      </c>
      <c r="C664" s="663" t="s">
        <v>559</v>
      </c>
      <c r="D664" s="664" t="s">
        <v>2795</v>
      </c>
      <c r="E664" s="663" t="s">
        <v>5953</v>
      </c>
      <c r="F664" s="664" t="s">
        <v>5954</v>
      </c>
      <c r="G664" s="663" t="s">
        <v>5856</v>
      </c>
      <c r="H664" s="663" t="s">
        <v>5857</v>
      </c>
      <c r="I664" s="665">
        <v>110.53</v>
      </c>
      <c r="J664" s="665">
        <v>50</v>
      </c>
      <c r="K664" s="666">
        <v>5526.68</v>
      </c>
    </row>
    <row r="665" spans="1:11" ht="14.4" customHeight="1" x14ac:dyDescent="0.3">
      <c r="A665" s="661" t="s">
        <v>543</v>
      </c>
      <c r="B665" s="662" t="s">
        <v>2791</v>
      </c>
      <c r="C665" s="663" t="s">
        <v>559</v>
      </c>
      <c r="D665" s="664" t="s">
        <v>2795</v>
      </c>
      <c r="E665" s="663" t="s">
        <v>5953</v>
      </c>
      <c r="F665" s="664" t="s">
        <v>5954</v>
      </c>
      <c r="G665" s="663" t="s">
        <v>5858</v>
      </c>
      <c r="H665" s="663" t="s">
        <v>5859</v>
      </c>
      <c r="I665" s="665">
        <v>1500.3999999999999</v>
      </c>
      <c r="J665" s="665">
        <v>73</v>
      </c>
      <c r="K665" s="666">
        <v>109529.22</v>
      </c>
    </row>
    <row r="666" spans="1:11" ht="14.4" customHeight="1" x14ac:dyDescent="0.3">
      <c r="A666" s="661" t="s">
        <v>543</v>
      </c>
      <c r="B666" s="662" t="s">
        <v>2791</v>
      </c>
      <c r="C666" s="663" t="s">
        <v>559</v>
      </c>
      <c r="D666" s="664" t="s">
        <v>2795</v>
      </c>
      <c r="E666" s="663" t="s">
        <v>5953</v>
      </c>
      <c r="F666" s="664" t="s">
        <v>5954</v>
      </c>
      <c r="G666" s="663" t="s">
        <v>5138</v>
      </c>
      <c r="H666" s="663" t="s">
        <v>5139</v>
      </c>
      <c r="I666" s="665">
        <v>399.92818181818183</v>
      </c>
      <c r="J666" s="665">
        <v>496</v>
      </c>
      <c r="K666" s="666">
        <v>198195.54</v>
      </c>
    </row>
    <row r="667" spans="1:11" ht="14.4" customHeight="1" x14ac:dyDescent="0.3">
      <c r="A667" s="661" t="s">
        <v>543</v>
      </c>
      <c r="B667" s="662" t="s">
        <v>2791</v>
      </c>
      <c r="C667" s="663" t="s">
        <v>559</v>
      </c>
      <c r="D667" s="664" t="s">
        <v>2795</v>
      </c>
      <c r="E667" s="663" t="s">
        <v>5953</v>
      </c>
      <c r="F667" s="664" t="s">
        <v>5954</v>
      </c>
      <c r="G667" s="663" t="s">
        <v>4859</v>
      </c>
      <c r="H667" s="663" t="s">
        <v>4860</v>
      </c>
      <c r="I667" s="665">
        <v>33.880000000000003</v>
      </c>
      <c r="J667" s="665">
        <v>30</v>
      </c>
      <c r="K667" s="666">
        <v>1016.4</v>
      </c>
    </row>
    <row r="668" spans="1:11" ht="14.4" customHeight="1" x14ac:dyDescent="0.3">
      <c r="A668" s="661" t="s">
        <v>543</v>
      </c>
      <c r="B668" s="662" t="s">
        <v>2791</v>
      </c>
      <c r="C668" s="663" t="s">
        <v>559</v>
      </c>
      <c r="D668" s="664" t="s">
        <v>2795</v>
      </c>
      <c r="E668" s="663" t="s">
        <v>5953</v>
      </c>
      <c r="F668" s="664" t="s">
        <v>5954</v>
      </c>
      <c r="G668" s="663" t="s">
        <v>5599</v>
      </c>
      <c r="H668" s="663" t="s">
        <v>5600</v>
      </c>
      <c r="I668" s="665">
        <v>393.25</v>
      </c>
      <c r="J668" s="665">
        <v>4</v>
      </c>
      <c r="K668" s="666">
        <v>1573</v>
      </c>
    </row>
    <row r="669" spans="1:11" ht="14.4" customHeight="1" x14ac:dyDescent="0.3">
      <c r="A669" s="661" t="s">
        <v>543</v>
      </c>
      <c r="B669" s="662" t="s">
        <v>2791</v>
      </c>
      <c r="C669" s="663" t="s">
        <v>559</v>
      </c>
      <c r="D669" s="664" t="s">
        <v>2795</v>
      </c>
      <c r="E669" s="663" t="s">
        <v>5953</v>
      </c>
      <c r="F669" s="664" t="s">
        <v>5954</v>
      </c>
      <c r="G669" s="663" t="s">
        <v>4861</v>
      </c>
      <c r="H669" s="663" t="s">
        <v>4862</v>
      </c>
      <c r="I669" s="665">
        <v>1.9343999999999997</v>
      </c>
      <c r="J669" s="665">
        <v>24000</v>
      </c>
      <c r="K669" s="666">
        <v>46434.42</v>
      </c>
    </row>
    <row r="670" spans="1:11" ht="14.4" customHeight="1" x14ac:dyDescent="0.3">
      <c r="A670" s="661" t="s">
        <v>543</v>
      </c>
      <c r="B670" s="662" t="s">
        <v>2791</v>
      </c>
      <c r="C670" s="663" t="s">
        <v>559</v>
      </c>
      <c r="D670" s="664" t="s">
        <v>2795</v>
      </c>
      <c r="E670" s="663" t="s">
        <v>5953</v>
      </c>
      <c r="F670" s="664" t="s">
        <v>5954</v>
      </c>
      <c r="G670" s="663" t="s">
        <v>5601</v>
      </c>
      <c r="H670" s="663" t="s">
        <v>5602</v>
      </c>
      <c r="I670" s="665">
        <v>22.638888888888882</v>
      </c>
      <c r="J670" s="665">
        <v>220</v>
      </c>
      <c r="K670" s="666">
        <v>4980.6200000000008</v>
      </c>
    </row>
    <row r="671" spans="1:11" ht="14.4" customHeight="1" x14ac:dyDescent="0.3">
      <c r="A671" s="661" t="s">
        <v>543</v>
      </c>
      <c r="B671" s="662" t="s">
        <v>2791</v>
      </c>
      <c r="C671" s="663" t="s">
        <v>559</v>
      </c>
      <c r="D671" s="664" t="s">
        <v>2795</v>
      </c>
      <c r="E671" s="663" t="s">
        <v>5953</v>
      </c>
      <c r="F671" s="664" t="s">
        <v>5954</v>
      </c>
      <c r="G671" s="663" t="s">
        <v>5160</v>
      </c>
      <c r="H671" s="663" t="s">
        <v>5161</v>
      </c>
      <c r="I671" s="665">
        <v>127.05</v>
      </c>
      <c r="J671" s="665">
        <v>6</v>
      </c>
      <c r="K671" s="666">
        <v>762.3</v>
      </c>
    </row>
    <row r="672" spans="1:11" ht="14.4" customHeight="1" x14ac:dyDescent="0.3">
      <c r="A672" s="661" t="s">
        <v>543</v>
      </c>
      <c r="B672" s="662" t="s">
        <v>2791</v>
      </c>
      <c r="C672" s="663" t="s">
        <v>559</v>
      </c>
      <c r="D672" s="664" t="s">
        <v>2795</v>
      </c>
      <c r="E672" s="663" t="s">
        <v>5953</v>
      </c>
      <c r="F672" s="664" t="s">
        <v>5954</v>
      </c>
      <c r="G672" s="663" t="s">
        <v>5172</v>
      </c>
      <c r="H672" s="663" t="s">
        <v>5173</v>
      </c>
      <c r="I672" s="665">
        <v>23.15</v>
      </c>
      <c r="J672" s="665">
        <v>200</v>
      </c>
      <c r="K672" s="666">
        <v>4629.46</v>
      </c>
    </row>
    <row r="673" spans="1:11" ht="14.4" customHeight="1" x14ac:dyDescent="0.3">
      <c r="A673" s="661" t="s">
        <v>543</v>
      </c>
      <c r="B673" s="662" t="s">
        <v>2791</v>
      </c>
      <c r="C673" s="663" t="s">
        <v>559</v>
      </c>
      <c r="D673" s="664" t="s">
        <v>2795</v>
      </c>
      <c r="E673" s="663" t="s">
        <v>5953</v>
      </c>
      <c r="F673" s="664" t="s">
        <v>5954</v>
      </c>
      <c r="G673" s="663" t="s">
        <v>5605</v>
      </c>
      <c r="H673" s="663" t="s">
        <v>5606</v>
      </c>
      <c r="I673" s="665">
        <v>17.98</v>
      </c>
      <c r="J673" s="665">
        <v>350</v>
      </c>
      <c r="K673" s="666">
        <v>6293</v>
      </c>
    </row>
    <row r="674" spans="1:11" ht="14.4" customHeight="1" x14ac:dyDescent="0.3">
      <c r="A674" s="661" t="s">
        <v>543</v>
      </c>
      <c r="B674" s="662" t="s">
        <v>2791</v>
      </c>
      <c r="C674" s="663" t="s">
        <v>559</v>
      </c>
      <c r="D674" s="664" t="s">
        <v>2795</v>
      </c>
      <c r="E674" s="663" t="s">
        <v>5953</v>
      </c>
      <c r="F674" s="664" t="s">
        <v>5954</v>
      </c>
      <c r="G674" s="663" t="s">
        <v>5607</v>
      </c>
      <c r="H674" s="663" t="s">
        <v>5608</v>
      </c>
      <c r="I674" s="665">
        <v>17.981200000000005</v>
      </c>
      <c r="J674" s="665">
        <v>2635</v>
      </c>
      <c r="K674" s="666">
        <v>47381.3</v>
      </c>
    </row>
    <row r="675" spans="1:11" ht="14.4" customHeight="1" x14ac:dyDescent="0.3">
      <c r="A675" s="661" t="s">
        <v>543</v>
      </c>
      <c r="B675" s="662" t="s">
        <v>2791</v>
      </c>
      <c r="C675" s="663" t="s">
        <v>559</v>
      </c>
      <c r="D675" s="664" t="s">
        <v>2795</v>
      </c>
      <c r="E675" s="663" t="s">
        <v>5953</v>
      </c>
      <c r="F675" s="664" t="s">
        <v>5954</v>
      </c>
      <c r="G675" s="663" t="s">
        <v>5179</v>
      </c>
      <c r="H675" s="663" t="s">
        <v>5180</v>
      </c>
      <c r="I675" s="665">
        <v>11.492307692307694</v>
      </c>
      <c r="J675" s="665">
        <v>8164</v>
      </c>
      <c r="K675" s="666">
        <v>93836.200000000012</v>
      </c>
    </row>
    <row r="676" spans="1:11" ht="14.4" customHeight="1" x14ac:dyDescent="0.3">
      <c r="A676" s="661" t="s">
        <v>543</v>
      </c>
      <c r="B676" s="662" t="s">
        <v>2791</v>
      </c>
      <c r="C676" s="663" t="s">
        <v>559</v>
      </c>
      <c r="D676" s="664" t="s">
        <v>2795</v>
      </c>
      <c r="E676" s="663" t="s">
        <v>5953</v>
      </c>
      <c r="F676" s="664" t="s">
        <v>5954</v>
      </c>
      <c r="G676" s="663" t="s">
        <v>5609</v>
      </c>
      <c r="H676" s="663" t="s">
        <v>5610</v>
      </c>
      <c r="I676" s="665">
        <v>17.979999999999997</v>
      </c>
      <c r="J676" s="665">
        <v>700</v>
      </c>
      <c r="K676" s="666">
        <v>12586.390000000001</v>
      </c>
    </row>
    <row r="677" spans="1:11" ht="14.4" customHeight="1" x14ac:dyDescent="0.3">
      <c r="A677" s="661" t="s">
        <v>543</v>
      </c>
      <c r="B677" s="662" t="s">
        <v>2791</v>
      </c>
      <c r="C677" s="663" t="s">
        <v>559</v>
      </c>
      <c r="D677" s="664" t="s">
        <v>2795</v>
      </c>
      <c r="E677" s="663" t="s">
        <v>5953</v>
      </c>
      <c r="F677" s="664" t="s">
        <v>5954</v>
      </c>
      <c r="G677" s="663" t="s">
        <v>5611</v>
      </c>
      <c r="H677" s="663" t="s">
        <v>5612</v>
      </c>
      <c r="I677" s="665">
        <v>17.98</v>
      </c>
      <c r="J677" s="665">
        <v>1315</v>
      </c>
      <c r="K677" s="666">
        <v>23643.7</v>
      </c>
    </row>
    <row r="678" spans="1:11" ht="14.4" customHeight="1" x14ac:dyDescent="0.3">
      <c r="A678" s="661" t="s">
        <v>543</v>
      </c>
      <c r="B678" s="662" t="s">
        <v>2791</v>
      </c>
      <c r="C678" s="663" t="s">
        <v>559</v>
      </c>
      <c r="D678" s="664" t="s">
        <v>2795</v>
      </c>
      <c r="E678" s="663" t="s">
        <v>5953</v>
      </c>
      <c r="F678" s="664" t="s">
        <v>5954</v>
      </c>
      <c r="G678" s="663" t="s">
        <v>5613</v>
      </c>
      <c r="H678" s="663" t="s">
        <v>5614</v>
      </c>
      <c r="I678" s="665">
        <v>38.5</v>
      </c>
      <c r="J678" s="665">
        <v>150</v>
      </c>
      <c r="K678" s="666">
        <v>5775.11</v>
      </c>
    </row>
    <row r="679" spans="1:11" ht="14.4" customHeight="1" x14ac:dyDescent="0.3">
      <c r="A679" s="661" t="s">
        <v>543</v>
      </c>
      <c r="B679" s="662" t="s">
        <v>2791</v>
      </c>
      <c r="C679" s="663" t="s">
        <v>559</v>
      </c>
      <c r="D679" s="664" t="s">
        <v>2795</v>
      </c>
      <c r="E679" s="663" t="s">
        <v>5953</v>
      </c>
      <c r="F679" s="664" t="s">
        <v>5954</v>
      </c>
      <c r="G679" s="663" t="s">
        <v>5187</v>
      </c>
      <c r="H679" s="663" t="s">
        <v>5188</v>
      </c>
      <c r="I679" s="665">
        <v>17.98</v>
      </c>
      <c r="J679" s="665">
        <v>100</v>
      </c>
      <c r="K679" s="666">
        <v>1798.03</v>
      </c>
    </row>
    <row r="680" spans="1:11" ht="14.4" customHeight="1" x14ac:dyDescent="0.3">
      <c r="A680" s="661" t="s">
        <v>543</v>
      </c>
      <c r="B680" s="662" t="s">
        <v>2791</v>
      </c>
      <c r="C680" s="663" t="s">
        <v>559</v>
      </c>
      <c r="D680" s="664" t="s">
        <v>2795</v>
      </c>
      <c r="E680" s="663" t="s">
        <v>5953</v>
      </c>
      <c r="F680" s="664" t="s">
        <v>5954</v>
      </c>
      <c r="G680" s="663" t="s">
        <v>5617</v>
      </c>
      <c r="H680" s="663" t="s">
        <v>5618</v>
      </c>
      <c r="I680" s="665">
        <v>12.034736842105261</v>
      </c>
      <c r="J680" s="665">
        <v>545</v>
      </c>
      <c r="K680" s="666">
        <v>6572</v>
      </c>
    </row>
    <row r="681" spans="1:11" ht="14.4" customHeight="1" x14ac:dyDescent="0.3">
      <c r="A681" s="661" t="s">
        <v>543</v>
      </c>
      <c r="B681" s="662" t="s">
        <v>2791</v>
      </c>
      <c r="C681" s="663" t="s">
        <v>559</v>
      </c>
      <c r="D681" s="664" t="s">
        <v>2795</v>
      </c>
      <c r="E681" s="663" t="s">
        <v>5953</v>
      </c>
      <c r="F681" s="664" t="s">
        <v>5954</v>
      </c>
      <c r="G681" s="663" t="s">
        <v>5619</v>
      </c>
      <c r="H681" s="663" t="s">
        <v>5620</v>
      </c>
      <c r="I681" s="665">
        <v>11.493333333333334</v>
      </c>
      <c r="J681" s="665">
        <v>30</v>
      </c>
      <c r="K681" s="666">
        <v>344.8</v>
      </c>
    </row>
    <row r="682" spans="1:11" ht="14.4" customHeight="1" x14ac:dyDescent="0.3">
      <c r="A682" s="661" t="s">
        <v>543</v>
      </c>
      <c r="B682" s="662" t="s">
        <v>2791</v>
      </c>
      <c r="C682" s="663" t="s">
        <v>559</v>
      </c>
      <c r="D682" s="664" t="s">
        <v>2795</v>
      </c>
      <c r="E682" s="663" t="s">
        <v>5953</v>
      </c>
      <c r="F682" s="664" t="s">
        <v>5954</v>
      </c>
      <c r="G682" s="663" t="s">
        <v>5219</v>
      </c>
      <c r="H682" s="663" t="s">
        <v>5220</v>
      </c>
      <c r="I682" s="665">
        <v>0.47</v>
      </c>
      <c r="J682" s="665">
        <v>800</v>
      </c>
      <c r="K682" s="666">
        <v>376</v>
      </c>
    </row>
    <row r="683" spans="1:11" ht="14.4" customHeight="1" x14ac:dyDescent="0.3">
      <c r="A683" s="661" t="s">
        <v>543</v>
      </c>
      <c r="B683" s="662" t="s">
        <v>2791</v>
      </c>
      <c r="C683" s="663" t="s">
        <v>559</v>
      </c>
      <c r="D683" s="664" t="s">
        <v>2795</v>
      </c>
      <c r="E683" s="663" t="s">
        <v>5953</v>
      </c>
      <c r="F683" s="664" t="s">
        <v>5954</v>
      </c>
      <c r="G683" s="663" t="s">
        <v>4863</v>
      </c>
      <c r="H683" s="663" t="s">
        <v>4864</v>
      </c>
      <c r="I683" s="665">
        <v>0.47047619047619044</v>
      </c>
      <c r="J683" s="665">
        <v>9400</v>
      </c>
      <c r="K683" s="666">
        <v>4421</v>
      </c>
    </row>
    <row r="684" spans="1:11" ht="14.4" customHeight="1" x14ac:dyDescent="0.3">
      <c r="A684" s="661" t="s">
        <v>543</v>
      </c>
      <c r="B684" s="662" t="s">
        <v>2791</v>
      </c>
      <c r="C684" s="663" t="s">
        <v>559</v>
      </c>
      <c r="D684" s="664" t="s">
        <v>2795</v>
      </c>
      <c r="E684" s="663" t="s">
        <v>5953</v>
      </c>
      <c r="F684" s="664" t="s">
        <v>5954</v>
      </c>
      <c r="G684" s="663" t="s">
        <v>4865</v>
      </c>
      <c r="H684" s="663" t="s">
        <v>4866</v>
      </c>
      <c r="I684" s="665">
        <v>4.0280000000000005</v>
      </c>
      <c r="J684" s="665">
        <v>10921</v>
      </c>
      <c r="K684" s="666">
        <v>44006.879999999997</v>
      </c>
    </row>
    <row r="685" spans="1:11" ht="14.4" customHeight="1" x14ac:dyDescent="0.3">
      <c r="A685" s="661" t="s">
        <v>543</v>
      </c>
      <c r="B685" s="662" t="s">
        <v>2791</v>
      </c>
      <c r="C685" s="663" t="s">
        <v>559</v>
      </c>
      <c r="D685" s="664" t="s">
        <v>2795</v>
      </c>
      <c r="E685" s="663" t="s">
        <v>5953</v>
      </c>
      <c r="F685" s="664" t="s">
        <v>5954</v>
      </c>
      <c r="G685" s="663" t="s">
        <v>5623</v>
      </c>
      <c r="H685" s="663" t="s">
        <v>5624</v>
      </c>
      <c r="I685" s="665">
        <v>2.9066666666666667</v>
      </c>
      <c r="J685" s="665">
        <v>300</v>
      </c>
      <c r="K685" s="666">
        <v>872</v>
      </c>
    </row>
    <row r="686" spans="1:11" ht="14.4" customHeight="1" x14ac:dyDescent="0.3">
      <c r="A686" s="661" t="s">
        <v>543</v>
      </c>
      <c r="B686" s="662" t="s">
        <v>2791</v>
      </c>
      <c r="C686" s="663" t="s">
        <v>559</v>
      </c>
      <c r="D686" s="664" t="s">
        <v>2795</v>
      </c>
      <c r="E686" s="663" t="s">
        <v>5953</v>
      </c>
      <c r="F686" s="664" t="s">
        <v>5954</v>
      </c>
      <c r="G686" s="663" t="s">
        <v>5221</v>
      </c>
      <c r="H686" s="663" t="s">
        <v>5222</v>
      </c>
      <c r="I686" s="665">
        <v>2.9050000000000002</v>
      </c>
      <c r="J686" s="665">
        <v>500</v>
      </c>
      <c r="K686" s="666">
        <v>1453</v>
      </c>
    </row>
    <row r="687" spans="1:11" ht="14.4" customHeight="1" x14ac:dyDescent="0.3">
      <c r="A687" s="661" t="s">
        <v>543</v>
      </c>
      <c r="B687" s="662" t="s">
        <v>2791</v>
      </c>
      <c r="C687" s="663" t="s">
        <v>559</v>
      </c>
      <c r="D687" s="664" t="s">
        <v>2795</v>
      </c>
      <c r="E687" s="663" t="s">
        <v>5953</v>
      </c>
      <c r="F687" s="664" t="s">
        <v>5954</v>
      </c>
      <c r="G687" s="663" t="s">
        <v>5223</v>
      </c>
      <c r="H687" s="663" t="s">
        <v>5224</v>
      </c>
      <c r="I687" s="665">
        <v>2.903181818181817</v>
      </c>
      <c r="J687" s="665">
        <v>1387</v>
      </c>
      <c r="K687" s="666">
        <v>4026.67</v>
      </c>
    </row>
    <row r="688" spans="1:11" ht="14.4" customHeight="1" x14ac:dyDescent="0.3">
      <c r="A688" s="661" t="s">
        <v>543</v>
      </c>
      <c r="B688" s="662" t="s">
        <v>2791</v>
      </c>
      <c r="C688" s="663" t="s">
        <v>559</v>
      </c>
      <c r="D688" s="664" t="s">
        <v>2795</v>
      </c>
      <c r="E688" s="663" t="s">
        <v>5953</v>
      </c>
      <c r="F688" s="664" t="s">
        <v>5954</v>
      </c>
      <c r="G688" s="663" t="s">
        <v>5625</v>
      </c>
      <c r="H688" s="663" t="s">
        <v>5626</v>
      </c>
      <c r="I688" s="665">
        <v>2.9044444444444446</v>
      </c>
      <c r="J688" s="665">
        <v>450</v>
      </c>
      <c r="K688" s="666">
        <v>1307</v>
      </c>
    </row>
    <row r="689" spans="1:11" ht="14.4" customHeight="1" x14ac:dyDescent="0.3">
      <c r="A689" s="661" t="s">
        <v>543</v>
      </c>
      <c r="B689" s="662" t="s">
        <v>2791</v>
      </c>
      <c r="C689" s="663" t="s">
        <v>559</v>
      </c>
      <c r="D689" s="664" t="s">
        <v>2795</v>
      </c>
      <c r="E689" s="663" t="s">
        <v>5953</v>
      </c>
      <c r="F689" s="664" t="s">
        <v>5954</v>
      </c>
      <c r="G689" s="663" t="s">
        <v>5627</v>
      </c>
      <c r="H689" s="663" t="s">
        <v>5628</v>
      </c>
      <c r="I689" s="665">
        <v>17.91</v>
      </c>
      <c r="J689" s="665">
        <v>30</v>
      </c>
      <c r="K689" s="666">
        <v>537.26</v>
      </c>
    </row>
    <row r="690" spans="1:11" ht="14.4" customHeight="1" x14ac:dyDescent="0.3">
      <c r="A690" s="661" t="s">
        <v>543</v>
      </c>
      <c r="B690" s="662" t="s">
        <v>2791</v>
      </c>
      <c r="C690" s="663" t="s">
        <v>559</v>
      </c>
      <c r="D690" s="664" t="s">
        <v>2795</v>
      </c>
      <c r="E690" s="663" t="s">
        <v>5953</v>
      </c>
      <c r="F690" s="664" t="s">
        <v>5954</v>
      </c>
      <c r="G690" s="663" t="s">
        <v>5629</v>
      </c>
      <c r="H690" s="663" t="s">
        <v>5630</v>
      </c>
      <c r="I690" s="665">
        <v>40.995000000000005</v>
      </c>
      <c r="J690" s="665">
        <v>40</v>
      </c>
      <c r="K690" s="666">
        <v>1639.8899999999999</v>
      </c>
    </row>
    <row r="691" spans="1:11" ht="14.4" customHeight="1" x14ac:dyDescent="0.3">
      <c r="A691" s="661" t="s">
        <v>543</v>
      </c>
      <c r="B691" s="662" t="s">
        <v>2791</v>
      </c>
      <c r="C691" s="663" t="s">
        <v>559</v>
      </c>
      <c r="D691" s="664" t="s">
        <v>2795</v>
      </c>
      <c r="E691" s="663" t="s">
        <v>5953</v>
      </c>
      <c r="F691" s="664" t="s">
        <v>5954</v>
      </c>
      <c r="G691" s="663" t="s">
        <v>5860</v>
      </c>
      <c r="H691" s="663" t="s">
        <v>5861</v>
      </c>
      <c r="I691" s="665">
        <v>1500.3999999999999</v>
      </c>
      <c r="J691" s="665">
        <v>25</v>
      </c>
      <c r="K691" s="666">
        <v>37510</v>
      </c>
    </row>
    <row r="692" spans="1:11" ht="14.4" customHeight="1" x14ac:dyDescent="0.3">
      <c r="A692" s="661" t="s">
        <v>543</v>
      </c>
      <c r="B692" s="662" t="s">
        <v>2791</v>
      </c>
      <c r="C692" s="663" t="s">
        <v>559</v>
      </c>
      <c r="D692" s="664" t="s">
        <v>2795</v>
      </c>
      <c r="E692" s="663" t="s">
        <v>5953</v>
      </c>
      <c r="F692" s="664" t="s">
        <v>5954</v>
      </c>
      <c r="G692" s="663" t="s">
        <v>5633</v>
      </c>
      <c r="H692" s="663" t="s">
        <v>5634</v>
      </c>
      <c r="I692" s="665">
        <v>2400.64</v>
      </c>
      <c r="J692" s="665">
        <v>4</v>
      </c>
      <c r="K692" s="666">
        <v>9602.56</v>
      </c>
    </row>
    <row r="693" spans="1:11" ht="14.4" customHeight="1" x14ac:dyDescent="0.3">
      <c r="A693" s="661" t="s">
        <v>543</v>
      </c>
      <c r="B693" s="662" t="s">
        <v>2791</v>
      </c>
      <c r="C693" s="663" t="s">
        <v>559</v>
      </c>
      <c r="D693" s="664" t="s">
        <v>2795</v>
      </c>
      <c r="E693" s="663" t="s">
        <v>5953</v>
      </c>
      <c r="F693" s="664" t="s">
        <v>5954</v>
      </c>
      <c r="G693" s="663" t="s">
        <v>5635</v>
      </c>
      <c r="H693" s="663" t="s">
        <v>5636</v>
      </c>
      <c r="I693" s="665">
        <v>434.4</v>
      </c>
      <c r="J693" s="665">
        <v>6</v>
      </c>
      <c r="K693" s="666">
        <v>2606.4</v>
      </c>
    </row>
    <row r="694" spans="1:11" ht="14.4" customHeight="1" x14ac:dyDescent="0.3">
      <c r="A694" s="661" t="s">
        <v>543</v>
      </c>
      <c r="B694" s="662" t="s">
        <v>2791</v>
      </c>
      <c r="C694" s="663" t="s">
        <v>559</v>
      </c>
      <c r="D694" s="664" t="s">
        <v>2795</v>
      </c>
      <c r="E694" s="663" t="s">
        <v>5953</v>
      </c>
      <c r="F694" s="664" t="s">
        <v>5954</v>
      </c>
      <c r="G694" s="663" t="s">
        <v>5267</v>
      </c>
      <c r="H694" s="663" t="s">
        <v>5268</v>
      </c>
      <c r="I694" s="665">
        <v>21.9</v>
      </c>
      <c r="J694" s="665">
        <v>100</v>
      </c>
      <c r="K694" s="666">
        <v>2190.1</v>
      </c>
    </row>
    <row r="695" spans="1:11" ht="14.4" customHeight="1" x14ac:dyDescent="0.3">
      <c r="A695" s="661" t="s">
        <v>543</v>
      </c>
      <c r="B695" s="662" t="s">
        <v>2791</v>
      </c>
      <c r="C695" s="663" t="s">
        <v>559</v>
      </c>
      <c r="D695" s="664" t="s">
        <v>2795</v>
      </c>
      <c r="E695" s="663" t="s">
        <v>5953</v>
      </c>
      <c r="F695" s="664" t="s">
        <v>5954</v>
      </c>
      <c r="G695" s="663" t="s">
        <v>5649</v>
      </c>
      <c r="H695" s="663" t="s">
        <v>5650</v>
      </c>
      <c r="I695" s="665">
        <v>14.52</v>
      </c>
      <c r="J695" s="665">
        <v>40</v>
      </c>
      <c r="K695" s="666">
        <v>580.79999999999995</v>
      </c>
    </row>
    <row r="696" spans="1:11" ht="14.4" customHeight="1" x14ac:dyDescent="0.3">
      <c r="A696" s="661" t="s">
        <v>543</v>
      </c>
      <c r="B696" s="662" t="s">
        <v>2791</v>
      </c>
      <c r="C696" s="663" t="s">
        <v>559</v>
      </c>
      <c r="D696" s="664" t="s">
        <v>2795</v>
      </c>
      <c r="E696" s="663" t="s">
        <v>5953</v>
      </c>
      <c r="F696" s="664" t="s">
        <v>5954</v>
      </c>
      <c r="G696" s="663" t="s">
        <v>5655</v>
      </c>
      <c r="H696" s="663" t="s">
        <v>5656</v>
      </c>
      <c r="I696" s="665">
        <v>72.151428571428568</v>
      </c>
      <c r="J696" s="665">
        <v>175</v>
      </c>
      <c r="K696" s="666">
        <v>12626.75</v>
      </c>
    </row>
    <row r="697" spans="1:11" ht="14.4" customHeight="1" x14ac:dyDescent="0.3">
      <c r="A697" s="661" t="s">
        <v>543</v>
      </c>
      <c r="B697" s="662" t="s">
        <v>2791</v>
      </c>
      <c r="C697" s="663" t="s">
        <v>559</v>
      </c>
      <c r="D697" s="664" t="s">
        <v>2795</v>
      </c>
      <c r="E697" s="663" t="s">
        <v>5953</v>
      </c>
      <c r="F697" s="664" t="s">
        <v>5954</v>
      </c>
      <c r="G697" s="663" t="s">
        <v>5862</v>
      </c>
      <c r="H697" s="663" t="s">
        <v>5863</v>
      </c>
      <c r="I697" s="665">
        <v>1234.2</v>
      </c>
      <c r="J697" s="665">
        <v>15</v>
      </c>
      <c r="K697" s="666">
        <v>18513</v>
      </c>
    </row>
    <row r="698" spans="1:11" ht="14.4" customHeight="1" x14ac:dyDescent="0.3">
      <c r="A698" s="661" t="s">
        <v>543</v>
      </c>
      <c r="B698" s="662" t="s">
        <v>2791</v>
      </c>
      <c r="C698" s="663" t="s">
        <v>559</v>
      </c>
      <c r="D698" s="664" t="s">
        <v>2795</v>
      </c>
      <c r="E698" s="663" t="s">
        <v>5953</v>
      </c>
      <c r="F698" s="664" t="s">
        <v>5954</v>
      </c>
      <c r="G698" s="663" t="s">
        <v>5659</v>
      </c>
      <c r="H698" s="663" t="s">
        <v>5660</v>
      </c>
      <c r="I698" s="665">
        <v>2.9</v>
      </c>
      <c r="J698" s="665">
        <v>100</v>
      </c>
      <c r="K698" s="666">
        <v>290</v>
      </c>
    </row>
    <row r="699" spans="1:11" ht="14.4" customHeight="1" x14ac:dyDescent="0.3">
      <c r="A699" s="661" t="s">
        <v>543</v>
      </c>
      <c r="B699" s="662" t="s">
        <v>2791</v>
      </c>
      <c r="C699" s="663" t="s">
        <v>559</v>
      </c>
      <c r="D699" s="664" t="s">
        <v>2795</v>
      </c>
      <c r="E699" s="663" t="s">
        <v>5953</v>
      </c>
      <c r="F699" s="664" t="s">
        <v>5954</v>
      </c>
      <c r="G699" s="663" t="s">
        <v>5285</v>
      </c>
      <c r="H699" s="663" t="s">
        <v>5286</v>
      </c>
      <c r="I699" s="665">
        <v>17.906666666666666</v>
      </c>
      <c r="J699" s="665">
        <v>30</v>
      </c>
      <c r="K699" s="666">
        <v>537.20000000000005</v>
      </c>
    </row>
    <row r="700" spans="1:11" ht="14.4" customHeight="1" x14ac:dyDescent="0.3">
      <c r="A700" s="661" t="s">
        <v>543</v>
      </c>
      <c r="B700" s="662" t="s">
        <v>2791</v>
      </c>
      <c r="C700" s="663" t="s">
        <v>559</v>
      </c>
      <c r="D700" s="664" t="s">
        <v>2795</v>
      </c>
      <c r="E700" s="663" t="s">
        <v>5953</v>
      </c>
      <c r="F700" s="664" t="s">
        <v>5954</v>
      </c>
      <c r="G700" s="663" t="s">
        <v>5663</v>
      </c>
      <c r="H700" s="663" t="s">
        <v>5664</v>
      </c>
      <c r="I700" s="665">
        <v>302.7</v>
      </c>
      <c r="J700" s="665">
        <v>8</v>
      </c>
      <c r="K700" s="666">
        <v>2421</v>
      </c>
    </row>
    <row r="701" spans="1:11" ht="14.4" customHeight="1" x14ac:dyDescent="0.3">
      <c r="A701" s="661" t="s">
        <v>543</v>
      </c>
      <c r="B701" s="662" t="s">
        <v>2791</v>
      </c>
      <c r="C701" s="663" t="s">
        <v>559</v>
      </c>
      <c r="D701" s="664" t="s">
        <v>2795</v>
      </c>
      <c r="E701" s="663" t="s">
        <v>5953</v>
      </c>
      <c r="F701" s="664" t="s">
        <v>5954</v>
      </c>
      <c r="G701" s="663" t="s">
        <v>5287</v>
      </c>
      <c r="H701" s="663" t="s">
        <v>5288</v>
      </c>
      <c r="I701" s="665">
        <v>8.4700000000000006</v>
      </c>
      <c r="J701" s="665">
        <v>1000</v>
      </c>
      <c r="K701" s="666">
        <v>8470</v>
      </c>
    </row>
    <row r="702" spans="1:11" ht="14.4" customHeight="1" x14ac:dyDescent="0.3">
      <c r="A702" s="661" t="s">
        <v>543</v>
      </c>
      <c r="B702" s="662" t="s">
        <v>2791</v>
      </c>
      <c r="C702" s="663" t="s">
        <v>559</v>
      </c>
      <c r="D702" s="664" t="s">
        <v>2795</v>
      </c>
      <c r="E702" s="663" t="s">
        <v>5953</v>
      </c>
      <c r="F702" s="664" t="s">
        <v>5954</v>
      </c>
      <c r="G702" s="663" t="s">
        <v>5287</v>
      </c>
      <c r="H702" s="663" t="s">
        <v>5289</v>
      </c>
      <c r="I702" s="665">
        <v>8.4700000000000006</v>
      </c>
      <c r="J702" s="665">
        <v>450</v>
      </c>
      <c r="K702" s="666">
        <v>3811.5</v>
      </c>
    </row>
    <row r="703" spans="1:11" ht="14.4" customHeight="1" x14ac:dyDescent="0.3">
      <c r="A703" s="661" t="s">
        <v>543</v>
      </c>
      <c r="B703" s="662" t="s">
        <v>2791</v>
      </c>
      <c r="C703" s="663" t="s">
        <v>559</v>
      </c>
      <c r="D703" s="664" t="s">
        <v>2795</v>
      </c>
      <c r="E703" s="663" t="s">
        <v>5953</v>
      </c>
      <c r="F703" s="664" t="s">
        <v>5954</v>
      </c>
      <c r="G703" s="663" t="s">
        <v>5665</v>
      </c>
      <c r="H703" s="663" t="s">
        <v>5666</v>
      </c>
      <c r="I703" s="665">
        <v>17.91</v>
      </c>
      <c r="J703" s="665">
        <v>70</v>
      </c>
      <c r="K703" s="666">
        <v>1253.54</v>
      </c>
    </row>
    <row r="704" spans="1:11" ht="14.4" customHeight="1" x14ac:dyDescent="0.3">
      <c r="A704" s="661" t="s">
        <v>543</v>
      </c>
      <c r="B704" s="662" t="s">
        <v>2791</v>
      </c>
      <c r="C704" s="663" t="s">
        <v>559</v>
      </c>
      <c r="D704" s="664" t="s">
        <v>2795</v>
      </c>
      <c r="E704" s="663" t="s">
        <v>5953</v>
      </c>
      <c r="F704" s="664" t="s">
        <v>5954</v>
      </c>
      <c r="G704" s="663" t="s">
        <v>5667</v>
      </c>
      <c r="H704" s="663" t="s">
        <v>5668</v>
      </c>
      <c r="I704" s="665">
        <v>56.87</v>
      </c>
      <c r="J704" s="665">
        <v>5</v>
      </c>
      <c r="K704" s="666">
        <v>284.35000000000002</v>
      </c>
    </row>
    <row r="705" spans="1:11" ht="14.4" customHeight="1" x14ac:dyDescent="0.3">
      <c r="A705" s="661" t="s">
        <v>543</v>
      </c>
      <c r="B705" s="662" t="s">
        <v>2791</v>
      </c>
      <c r="C705" s="663" t="s">
        <v>559</v>
      </c>
      <c r="D705" s="664" t="s">
        <v>2795</v>
      </c>
      <c r="E705" s="663" t="s">
        <v>5953</v>
      </c>
      <c r="F705" s="664" t="s">
        <v>5954</v>
      </c>
      <c r="G705" s="663" t="s">
        <v>5669</v>
      </c>
      <c r="H705" s="663" t="s">
        <v>5670</v>
      </c>
      <c r="I705" s="665">
        <v>130.68</v>
      </c>
      <c r="J705" s="665">
        <v>10</v>
      </c>
      <c r="K705" s="666">
        <v>1306.8</v>
      </c>
    </row>
    <row r="706" spans="1:11" ht="14.4" customHeight="1" x14ac:dyDescent="0.3">
      <c r="A706" s="661" t="s">
        <v>543</v>
      </c>
      <c r="B706" s="662" t="s">
        <v>2791</v>
      </c>
      <c r="C706" s="663" t="s">
        <v>559</v>
      </c>
      <c r="D706" s="664" t="s">
        <v>2795</v>
      </c>
      <c r="E706" s="663" t="s">
        <v>5953</v>
      </c>
      <c r="F706" s="664" t="s">
        <v>5954</v>
      </c>
      <c r="G706" s="663" t="s">
        <v>5864</v>
      </c>
      <c r="H706" s="663" t="s">
        <v>5865</v>
      </c>
      <c r="I706" s="665">
        <v>798.59999999999991</v>
      </c>
      <c r="J706" s="665">
        <v>23</v>
      </c>
      <c r="K706" s="666">
        <v>19239</v>
      </c>
    </row>
    <row r="707" spans="1:11" ht="14.4" customHeight="1" x14ac:dyDescent="0.3">
      <c r="A707" s="661" t="s">
        <v>543</v>
      </c>
      <c r="B707" s="662" t="s">
        <v>2791</v>
      </c>
      <c r="C707" s="663" t="s">
        <v>559</v>
      </c>
      <c r="D707" s="664" t="s">
        <v>2795</v>
      </c>
      <c r="E707" s="663" t="s">
        <v>5953</v>
      </c>
      <c r="F707" s="664" t="s">
        <v>5954</v>
      </c>
      <c r="G707" s="663" t="s">
        <v>5866</v>
      </c>
      <c r="H707" s="663" t="s">
        <v>5867</v>
      </c>
      <c r="I707" s="665">
        <v>830.86666666666667</v>
      </c>
      <c r="J707" s="665">
        <v>12</v>
      </c>
      <c r="K707" s="666">
        <v>9583.2000000000007</v>
      </c>
    </row>
    <row r="708" spans="1:11" ht="14.4" customHeight="1" x14ac:dyDescent="0.3">
      <c r="A708" s="661" t="s">
        <v>543</v>
      </c>
      <c r="B708" s="662" t="s">
        <v>2791</v>
      </c>
      <c r="C708" s="663" t="s">
        <v>559</v>
      </c>
      <c r="D708" s="664" t="s">
        <v>2795</v>
      </c>
      <c r="E708" s="663" t="s">
        <v>5953</v>
      </c>
      <c r="F708" s="664" t="s">
        <v>5954</v>
      </c>
      <c r="G708" s="663" t="s">
        <v>5868</v>
      </c>
      <c r="H708" s="663" t="s">
        <v>5869</v>
      </c>
      <c r="I708" s="665">
        <v>701.8</v>
      </c>
      <c r="J708" s="665">
        <v>6</v>
      </c>
      <c r="K708" s="666">
        <v>4210.7999999999993</v>
      </c>
    </row>
    <row r="709" spans="1:11" ht="14.4" customHeight="1" x14ac:dyDescent="0.3">
      <c r="A709" s="661" t="s">
        <v>543</v>
      </c>
      <c r="B709" s="662" t="s">
        <v>2791</v>
      </c>
      <c r="C709" s="663" t="s">
        <v>559</v>
      </c>
      <c r="D709" s="664" t="s">
        <v>2795</v>
      </c>
      <c r="E709" s="663" t="s">
        <v>5953</v>
      </c>
      <c r="F709" s="664" t="s">
        <v>5954</v>
      </c>
      <c r="G709" s="663" t="s">
        <v>5870</v>
      </c>
      <c r="H709" s="663" t="s">
        <v>5871</v>
      </c>
      <c r="I709" s="665">
        <v>123.21</v>
      </c>
      <c r="J709" s="665">
        <v>20</v>
      </c>
      <c r="K709" s="666">
        <v>2464.2800000000002</v>
      </c>
    </row>
    <row r="710" spans="1:11" ht="14.4" customHeight="1" x14ac:dyDescent="0.3">
      <c r="A710" s="661" t="s">
        <v>543</v>
      </c>
      <c r="B710" s="662" t="s">
        <v>2791</v>
      </c>
      <c r="C710" s="663" t="s">
        <v>559</v>
      </c>
      <c r="D710" s="664" t="s">
        <v>2795</v>
      </c>
      <c r="E710" s="663" t="s">
        <v>5953</v>
      </c>
      <c r="F710" s="664" t="s">
        <v>5954</v>
      </c>
      <c r="G710" s="663" t="s">
        <v>5872</v>
      </c>
      <c r="H710" s="663" t="s">
        <v>5873</v>
      </c>
      <c r="I710" s="665">
        <v>1500.3999999999999</v>
      </c>
      <c r="J710" s="665">
        <v>68</v>
      </c>
      <c r="K710" s="666">
        <v>102027.22</v>
      </c>
    </row>
    <row r="711" spans="1:11" ht="14.4" customHeight="1" x14ac:dyDescent="0.3">
      <c r="A711" s="661" t="s">
        <v>543</v>
      </c>
      <c r="B711" s="662" t="s">
        <v>2791</v>
      </c>
      <c r="C711" s="663" t="s">
        <v>559</v>
      </c>
      <c r="D711" s="664" t="s">
        <v>2795</v>
      </c>
      <c r="E711" s="663" t="s">
        <v>5953</v>
      </c>
      <c r="F711" s="664" t="s">
        <v>5954</v>
      </c>
      <c r="G711" s="663" t="s">
        <v>5681</v>
      </c>
      <c r="H711" s="663" t="s">
        <v>5682</v>
      </c>
      <c r="I711" s="665">
        <v>422.3</v>
      </c>
      <c r="J711" s="665">
        <v>8</v>
      </c>
      <c r="K711" s="666">
        <v>3378.4</v>
      </c>
    </row>
    <row r="712" spans="1:11" ht="14.4" customHeight="1" x14ac:dyDescent="0.3">
      <c r="A712" s="661" t="s">
        <v>543</v>
      </c>
      <c r="B712" s="662" t="s">
        <v>2791</v>
      </c>
      <c r="C712" s="663" t="s">
        <v>559</v>
      </c>
      <c r="D712" s="664" t="s">
        <v>2795</v>
      </c>
      <c r="E712" s="663" t="s">
        <v>5953</v>
      </c>
      <c r="F712" s="664" t="s">
        <v>5954</v>
      </c>
      <c r="G712" s="663" t="s">
        <v>5874</v>
      </c>
      <c r="H712" s="663" t="s">
        <v>5875</v>
      </c>
      <c r="I712" s="665">
        <v>830.86666666666667</v>
      </c>
      <c r="J712" s="665">
        <v>12</v>
      </c>
      <c r="K712" s="666">
        <v>9583.2000000000007</v>
      </c>
    </row>
    <row r="713" spans="1:11" ht="14.4" customHeight="1" x14ac:dyDescent="0.3">
      <c r="A713" s="661" t="s">
        <v>543</v>
      </c>
      <c r="B713" s="662" t="s">
        <v>2791</v>
      </c>
      <c r="C713" s="663" t="s">
        <v>559</v>
      </c>
      <c r="D713" s="664" t="s">
        <v>2795</v>
      </c>
      <c r="E713" s="663" t="s">
        <v>5953</v>
      </c>
      <c r="F713" s="664" t="s">
        <v>5954</v>
      </c>
      <c r="G713" s="663" t="s">
        <v>5689</v>
      </c>
      <c r="H713" s="663" t="s">
        <v>5690</v>
      </c>
      <c r="I713" s="665">
        <v>105.03</v>
      </c>
      <c r="J713" s="665">
        <v>10</v>
      </c>
      <c r="K713" s="666">
        <v>1050.3</v>
      </c>
    </row>
    <row r="714" spans="1:11" ht="14.4" customHeight="1" x14ac:dyDescent="0.3">
      <c r="A714" s="661" t="s">
        <v>543</v>
      </c>
      <c r="B714" s="662" t="s">
        <v>2791</v>
      </c>
      <c r="C714" s="663" t="s">
        <v>559</v>
      </c>
      <c r="D714" s="664" t="s">
        <v>2795</v>
      </c>
      <c r="E714" s="663" t="s">
        <v>5953</v>
      </c>
      <c r="F714" s="664" t="s">
        <v>5954</v>
      </c>
      <c r="G714" s="663" t="s">
        <v>5691</v>
      </c>
      <c r="H714" s="663" t="s">
        <v>5692</v>
      </c>
      <c r="I714" s="665">
        <v>74.260000000000005</v>
      </c>
      <c r="J714" s="665">
        <v>25</v>
      </c>
      <c r="K714" s="666">
        <v>1856.44</v>
      </c>
    </row>
    <row r="715" spans="1:11" ht="14.4" customHeight="1" x14ac:dyDescent="0.3">
      <c r="A715" s="661" t="s">
        <v>543</v>
      </c>
      <c r="B715" s="662" t="s">
        <v>2791</v>
      </c>
      <c r="C715" s="663" t="s">
        <v>559</v>
      </c>
      <c r="D715" s="664" t="s">
        <v>2795</v>
      </c>
      <c r="E715" s="663" t="s">
        <v>5953</v>
      </c>
      <c r="F715" s="664" t="s">
        <v>5954</v>
      </c>
      <c r="G715" s="663" t="s">
        <v>5876</v>
      </c>
      <c r="H715" s="663" t="s">
        <v>5877</v>
      </c>
      <c r="I715" s="665">
        <v>1500.3999999999999</v>
      </c>
      <c r="J715" s="665">
        <v>24</v>
      </c>
      <c r="K715" s="666">
        <v>36009.599999999999</v>
      </c>
    </row>
    <row r="716" spans="1:11" ht="14.4" customHeight="1" x14ac:dyDescent="0.3">
      <c r="A716" s="661" t="s">
        <v>543</v>
      </c>
      <c r="B716" s="662" t="s">
        <v>2791</v>
      </c>
      <c r="C716" s="663" t="s">
        <v>559</v>
      </c>
      <c r="D716" s="664" t="s">
        <v>2795</v>
      </c>
      <c r="E716" s="663" t="s">
        <v>5953</v>
      </c>
      <c r="F716" s="664" t="s">
        <v>5954</v>
      </c>
      <c r="G716" s="663" t="s">
        <v>5878</v>
      </c>
      <c r="H716" s="663" t="s">
        <v>5879</v>
      </c>
      <c r="I716" s="665">
        <v>3.43</v>
      </c>
      <c r="J716" s="665">
        <v>120</v>
      </c>
      <c r="K716" s="666">
        <v>411.6</v>
      </c>
    </row>
    <row r="717" spans="1:11" ht="14.4" customHeight="1" x14ac:dyDescent="0.3">
      <c r="A717" s="661" t="s">
        <v>543</v>
      </c>
      <c r="B717" s="662" t="s">
        <v>2791</v>
      </c>
      <c r="C717" s="663" t="s">
        <v>559</v>
      </c>
      <c r="D717" s="664" t="s">
        <v>2795</v>
      </c>
      <c r="E717" s="663" t="s">
        <v>5953</v>
      </c>
      <c r="F717" s="664" t="s">
        <v>5954</v>
      </c>
      <c r="G717" s="663" t="s">
        <v>4867</v>
      </c>
      <c r="H717" s="663" t="s">
        <v>4868</v>
      </c>
      <c r="I717" s="665">
        <v>3.4192000000000013</v>
      </c>
      <c r="J717" s="665">
        <v>16920</v>
      </c>
      <c r="K717" s="666">
        <v>57804.799999999996</v>
      </c>
    </row>
    <row r="718" spans="1:11" ht="14.4" customHeight="1" x14ac:dyDescent="0.3">
      <c r="A718" s="661" t="s">
        <v>543</v>
      </c>
      <c r="B718" s="662" t="s">
        <v>2791</v>
      </c>
      <c r="C718" s="663" t="s">
        <v>559</v>
      </c>
      <c r="D718" s="664" t="s">
        <v>2795</v>
      </c>
      <c r="E718" s="663" t="s">
        <v>5953</v>
      </c>
      <c r="F718" s="664" t="s">
        <v>5954</v>
      </c>
      <c r="G718" s="663" t="s">
        <v>5328</v>
      </c>
      <c r="H718" s="663" t="s">
        <v>5329</v>
      </c>
      <c r="I718" s="665">
        <v>6.0885714285714254</v>
      </c>
      <c r="J718" s="665">
        <v>2800</v>
      </c>
      <c r="K718" s="666">
        <v>17050.04</v>
      </c>
    </row>
    <row r="719" spans="1:11" ht="14.4" customHeight="1" x14ac:dyDescent="0.3">
      <c r="A719" s="661" t="s">
        <v>543</v>
      </c>
      <c r="B719" s="662" t="s">
        <v>2791</v>
      </c>
      <c r="C719" s="663" t="s">
        <v>559</v>
      </c>
      <c r="D719" s="664" t="s">
        <v>2795</v>
      </c>
      <c r="E719" s="663" t="s">
        <v>5953</v>
      </c>
      <c r="F719" s="664" t="s">
        <v>5954</v>
      </c>
      <c r="G719" s="663" t="s">
        <v>5693</v>
      </c>
      <c r="H719" s="663" t="s">
        <v>5694</v>
      </c>
      <c r="I719" s="665">
        <v>77.44</v>
      </c>
      <c r="J719" s="665">
        <v>10</v>
      </c>
      <c r="K719" s="666">
        <v>774.38</v>
      </c>
    </row>
    <row r="720" spans="1:11" ht="14.4" customHeight="1" x14ac:dyDescent="0.3">
      <c r="A720" s="661" t="s">
        <v>543</v>
      </c>
      <c r="B720" s="662" t="s">
        <v>2791</v>
      </c>
      <c r="C720" s="663" t="s">
        <v>559</v>
      </c>
      <c r="D720" s="664" t="s">
        <v>2795</v>
      </c>
      <c r="E720" s="663" t="s">
        <v>5953</v>
      </c>
      <c r="F720" s="664" t="s">
        <v>5954</v>
      </c>
      <c r="G720" s="663" t="s">
        <v>5695</v>
      </c>
      <c r="H720" s="663" t="s">
        <v>5696</v>
      </c>
      <c r="I720" s="665">
        <v>56.87</v>
      </c>
      <c r="J720" s="665">
        <v>5</v>
      </c>
      <c r="K720" s="666">
        <v>284.35000000000002</v>
      </c>
    </row>
    <row r="721" spans="1:11" ht="14.4" customHeight="1" x14ac:dyDescent="0.3">
      <c r="A721" s="661" t="s">
        <v>543</v>
      </c>
      <c r="B721" s="662" t="s">
        <v>2791</v>
      </c>
      <c r="C721" s="663" t="s">
        <v>559</v>
      </c>
      <c r="D721" s="664" t="s">
        <v>2795</v>
      </c>
      <c r="E721" s="663" t="s">
        <v>5953</v>
      </c>
      <c r="F721" s="664" t="s">
        <v>5954</v>
      </c>
      <c r="G721" s="663" t="s">
        <v>5880</v>
      </c>
      <c r="H721" s="663" t="s">
        <v>5881</v>
      </c>
      <c r="I721" s="665">
        <v>154</v>
      </c>
      <c r="J721" s="665">
        <v>10</v>
      </c>
      <c r="K721" s="666">
        <v>1539.97</v>
      </c>
    </row>
    <row r="722" spans="1:11" ht="14.4" customHeight="1" x14ac:dyDescent="0.3">
      <c r="A722" s="661" t="s">
        <v>543</v>
      </c>
      <c r="B722" s="662" t="s">
        <v>2791</v>
      </c>
      <c r="C722" s="663" t="s">
        <v>559</v>
      </c>
      <c r="D722" s="664" t="s">
        <v>2795</v>
      </c>
      <c r="E722" s="663" t="s">
        <v>5953</v>
      </c>
      <c r="F722" s="664" t="s">
        <v>5954</v>
      </c>
      <c r="G722" s="663" t="s">
        <v>5882</v>
      </c>
      <c r="H722" s="663" t="s">
        <v>5883</v>
      </c>
      <c r="I722" s="665">
        <v>895.37</v>
      </c>
      <c r="J722" s="665">
        <v>4</v>
      </c>
      <c r="K722" s="666">
        <v>3581.48</v>
      </c>
    </row>
    <row r="723" spans="1:11" ht="14.4" customHeight="1" x14ac:dyDescent="0.3">
      <c r="A723" s="661" t="s">
        <v>543</v>
      </c>
      <c r="B723" s="662" t="s">
        <v>2791</v>
      </c>
      <c r="C723" s="663" t="s">
        <v>559</v>
      </c>
      <c r="D723" s="664" t="s">
        <v>2795</v>
      </c>
      <c r="E723" s="663" t="s">
        <v>5953</v>
      </c>
      <c r="F723" s="664" t="s">
        <v>5954</v>
      </c>
      <c r="G723" s="663" t="s">
        <v>5884</v>
      </c>
      <c r="H723" s="663" t="s">
        <v>5885</v>
      </c>
      <c r="I723" s="665">
        <v>701.8</v>
      </c>
      <c r="J723" s="665">
        <v>9</v>
      </c>
      <c r="K723" s="666">
        <v>6316.2</v>
      </c>
    </row>
    <row r="724" spans="1:11" ht="14.4" customHeight="1" x14ac:dyDescent="0.3">
      <c r="A724" s="661" t="s">
        <v>543</v>
      </c>
      <c r="B724" s="662" t="s">
        <v>2791</v>
      </c>
      <c r="C724" s="663" t="s">
        <v>559</v>
      </c>
      <c r="D724" s="664" t="s">
        <v>2795</v>
      </c>
      <c r="E724" s="663" t="s">
        <v>5953</v>
      </c>
      <c r="F724" s="664" t="s">
        <v>5954</v>
      </c>
      <c r="G724" s="663" t="s">
        <v>5886</v>
      </c>
      <c r="H724" s="663" t="s">
        <v>5887</v>
      </c>
      <c r="I724" s="665">
        <v>33.76</v>
      </c>
      <c r="J724" s="665">
        <v>100</v>
      </c>
      <c r="K724" s="666">
        <v>3376</v>
      </c>
    </row>
    <row r="725" spans="1:11" ht="14.4" customHeight="1" x14ac:dyDescent="0.3">
      <c r="A725" s="661" t="s">
        <v>543</v>
      </c>
      <c r="B725" s="662" t="s">
        <v>2791</v>
      </c>
      <c r="C725" s="663" t="s">
        <v>559</v>
      </c>
      <c r="D725" s="664" t="s">
        <v>2795</v>
      </c>
      <c r="E725" s="663" t="s">
        <v>5953</v>
      </c>
      <c r="F725" s="664" t="s">
        <v>5954</v>
      </c>
      <c r="G725" s="663" t="s">
        <v>5888</v>
      </c>
      <c r="H725" s="663" t="s">
        <v>5889</v>
      </c>
      <c r="I725" s="665">
        <v>96.68</v>
      </c>
      <c r="J725" s="665">
        <v>60</v>
      </c>
      <c r="K725" s="666">
        <v>5800.7999999999993</v>
      </c>
    </row>
    <row r="726" spans="1:11" ht="14.4" customHeight="1" x14ac:dyDescent="0.3">
      <c r="A726" s="661" t="s">
        <v>543</v>
      </c>
      <c r="B726" s="662" t="s">
        <v>2791</v>
      </c>
      <c r="C726" s="663" t="s">
        <v>559</v>
      </c>
      <c r="D726" s="664" t="s">
        <v>2795</v>
      </c>
      <c r="E726" s="663" t="s">
        <v>5953</v>
      </c>
      <c r="F726" s="664" t="s">
        <v>5954</v>
      </c>
      <c r="G726" s="663" t="s">
        <v>5890</v>
      </c>
      <c r="H726" s="663" t="s">
        <v>5891</v>
      </c>
      <c r="I726" s="665">
        <v>929.37</v>
      </c>
      <c r="J726" s="665">
        <v>10</v>
      </c>
      <c r="K726" s="666">
        <v>9293.65</v>
      </c>
    </row>
    <row r="727" spans="1:11" ht="14.4" customHeight="1" x14ac:dyDescent="0.3">
      <c r="A727" s="661" t="s">
        <v>543</v>
      </c>
      <c r="B727" s="662" t="s">
        <v>2791</v>
      </c>
      <c r="C727" s="663" t="s">
        <v>559</v>
      </c>
      <c r="D727" s="664" t="s">
        <v>2795</v>
      </c>
      <c r="E727" s="663" t="s">
        <v>5953</v>
      </c>
      <c r="F727" s="664" t="s">
        <v>5954</v>
      </c>
      <c r="G727" s="663" t="s">
        <v>5892</v>
      </c>
      <c r="H727" s="663" t="s">
        <v>5893</v>
      </c>
      <c r="I727" s="665">
        <v>123.21</v>
      </c>
      <c r="J727" s="665">
        <v>20</v>
      </c>
      <c r="K727" s="666">
        <v>2464.2800000000002</v>
      </c>
    </row>
    <row r="728" spans="1:11" ht="14.4" customHeight="1" x14ac:dyDescent="0.3">
      <c r="A728" s="661" t="s">
        <v>543</v>
      </c>
      <c r="B728" s="662" t="s">
        <v>2791</v>
      </c>
      <c r="C728" s="663" t="s">
        <v>559</v>
      </c>
      <c r="D728" s="664" t="s">
        <v>2795</v>
      </c>
      <c r="E728" s="663" t="s">
        <v>5953</v>
      </c>
      <c r="F728" s="664" t="s">
        <v>5954</v>
      </c>
      <c r="G728" s="663" t="s">
        <v>5894</v>
      </c>
      <c r="H728" s="663" t="s">
        <v>5895</v>
      </c>
      <c r="I728" s="665">
        <v>2568.5950000000003</v>
      </c>
      <c r="J728" s="665">
        <v>4</v>
      </c>
      <c r="K728" s="666">
        <v>10274.380000000001</v>
      </c>
    </row>
    <row r="729" spans="1:11" ht="14.4" customHeight="1" x14ac:dyDescent="0.3">
      <c r="A729" s="661" t="s">
        <v>543</v>
      </c>
      <c r="B729" s="662" t="s">
        <v>2791</v>
      </c>
      <c r="C729" s="663" t="s">
        <v>559</v>
      </c>
      <c r="D729" s="664" t="s">
        <v>2795</v>
      </c>
      <c r="E729" s="663" t="s">
        <v>5953</v>
      </c>
      <c r="F729" s="664" t="s">
        <v>5954</v>
      </c>
      <c r="G729" s="663" t="s">
        <v>5713</v>
      </c>
      <c r="H729" s="663" t="s">
        <v>5714</v>
      </c>
      <c r="I729" s="665">
        <v>80.47</v>
      </c>
      <c r="J729" s="665">
        <v>50</v>
      </c>
      <c r="K729" s="666">
        <v>4023.26</v>
      </c>
    </row>
    <row r="730" spans="1:11" ht="14.4" customHeight="1" x14ac:dyDescent="0.3">
      <c r="A730" s="661" t="s">
        <v>543</v>
      </c>
      <c r="B730" s="662" t="s">
        <v>2791</v>
      </c>
      <c r="C730" s="663" t="s">
        <v>559</v>
      </c>
      <c r="D730" s="664" t="s">
        <v>2795</v>
      </c>
      <c r="E730" s="663" t="s">
        <v>5953</v>
      </c>
      <c r="F730" s="664" t="s">
        <v>5954</v>
      </c>
      <c r="G730" s="663" t="s">
        <v>5715</v>
      </c>
      <c r="H730" s="663" t="s">
        <v>5716</v>
      </c>
      <c r="I730" s="665">
        <v>17.91</v>
      </c>
      <c r="J730" s="665">
        <v>10</v>
      </c>
      <c r="K730" s="666">
        <v>179.06</v>
      </c>
    </row>
    <row r="731" spans="1:11" ht="14.4" customHeight="1" x14ac:dyDescent="0.3">
      <c r="A731" s="661" t="s">
        <v>543</v>
      </c>
      <c r="B731" s="662" t="s">
        <v>2791</v>
      </c>
      <c r="C731" s="663" t="s">
        <v>559</v>
      </c>
      <c r="D731" s="664" t="s">
        <v>2795</v>
      </c>
      <c r="E731" s="663" t="s">
        <v>5953</v>
      </c>
      <c r="F731" s="664" t="s">
        <v>5954</v>
      </c>
      <c r="G731" s="663" t="s">
        <v>5896</v>
      </c>
      <c r="H731" s="663" t="s">
        <v>5897</v>
      </c>
      <c r="I731" s="665">
        <v>56.87</v>
      </c>
      <c r="J731" s="665">
        <v>5</v>
      </c>
      <c r="K731" s="666">
        <v>284.35000000000002</v>
      </c>
    </row>
    <row r="732" spans="1:11" ht="14.4" customHeight="1" x14ac:dyDescent="0.3">
      <c r="A732" s="661" t="s">
        <v>543</v>
      </c>
      <c r="B732" s="662" t="s">
        <v>2791</v>
      </c>
      <c r="C732" s="663" t="s">
        <v>559</v>
      </c>
      <c r="D732" s="664" t="s">
        <v>2795</v>
      </c>
      <c r="E732" s="663" t="s">
        <v>5953</v>
      </c>
      <c r="F732" s="664" t="s">
        <v>5954</v>
      </c>
      <c r="G732" s="663" t="s">
        <v>5717</v>
      </c>
      <c r="H732" s="663" t="s">
        <v>5718</v>
      </c>
      <c r="I732" s="665">
        <v>515.05666666666673</v>
      </c>
      <c r="J732" s="665">
        <v>30</v>
      </c>
      <c r="K732" s="666">
        <v>15376.08</v>
      </c>
    </row>
    <row r="733" spans="1:11" ht="14.4" customHeight="1" x14ac:dyDescent="0.3">
      <c r="A733" s="661" t="s">
        <v>543</v>
      </c>
      <c r="B733" s="662" t="s">
        <v>2791</v>
      </c>
      <c r="C733" s="663" t="s">
        <v>559</v>
      </c>
      <c r="D733" s="664" t="s">
        <v>2795</v>
      </c>
      <c r="E733" s="663" t="s">
        <v>5953</v>
      </c>
      <c r="F733" s="664" t="s">
        <v>5954</v>
      </c>
      <c r="G733" s="663" t="s">
        <v>5898</v>
      </c>
      <c r="H733" s="663" t="s">
        <v>5899</v>
      </c>
      <c r="I733" s="665">
        <v>1500.4000000000003</v>
      </c>
      <c r="J733" s="665">
        <v>10</v>
      </c>
      <c r="K733" s="666">
        <v>15004</v>
      </c>
    </row>
    <row r="734" spans="1:11" ht="14.4" customHeight="1" x14ac:dyDescent="0.3">
      <c r="A734" s="661" t="s">
        <v>543</v>
      </c>
      <c r="B734" s="662" t="s">
        <v>2791</v>
      </c>
      <c r="C734" s="663" t="s">
        <v>559</v>
      </c>
      <c r="D734" s="664" t="s">
        <v>2795</v>
      </c>
      <c r="E734" s="663" t="s">
        <v>5953</v>
      </c>
      <c r="F734" s="664" t="s">
        <v>5954</v>
      </c>
      <c r="G734" s="663" t="s">
        <v>5900</v>
      </c>
      <c r="H734" s="663" t="s">
        <v>5901</v>
      </c>
      <c r="I734" s="665">
        <v>847</v>
      </c>
      <c r="J734" s="665">
        <v>4</v>
      </c>
      <c r="K734" s="666">
        <v>3388</v>
      </c>
    </row>
    <row r="735" spans="1:11" ht="14.4" customHeight="1" x14ac:dyDescent="0.3">
      <c r="A735" s="661" t="s">
        <v>543</v>
      </c>
      <c r="B735" s="662" t="s">
        <v>2791</v>
      </c>
      <c r="C735" s="663" t="s">
        <v>559</v>
      </c>
      <c r="D735" s="664" t="s">
        <v>2795</v>
      </c>
      <c r="E735" s="663" t="s">
        <v>5953</v>
      </c>
      <c r="F735" s="664" t="s">
        <v>5954</v>
      </c>
      <c r="G735" s="663" t="s">
        <v>5902</v>
      </c>
      <c r="H735" s="663" t="s">
        <v>5903</v>
      </c>
      <c r="I735" s="665">
        <v>701.8</v>
      </c>
      <c r="J735" s="665">
        <v>1</v>
      </c>
      <c r="K735" s="666">
        <v>701.8</v>
      </c>
    </row>
    <row r="736" spans="1:11" ht="14.4" customHeight="1" x14ac:dyDescent="0.3">
      <c r="A736" s="661" t="s">
        <v>543</v>
      </c>
      <c r="B736" s="662" t="s">
        <v>2791</v>
      </c>
      <c r="C736" s="663" t="s">
        <v>559</v>
      </c>
      <c r="D736" s="664" t="s">
        <v>2795</v>
      </c>
      <c r="E736" s="663" t="s">
        <v>5953</v>
      </c>
      <c r="F736" s="664" t="s">
        <v>5954</v>
      </c>
      <c r="G736" s="663" t="s">
        <v>5904</v>
      </c>
      <c r="H736" s="663" t="s">
        <v>5905</v>
      </c>
      <c r="I736" s="665">
        <v>434.26</v>
      </c>
      <c r="J736" s="665">
        <v>10</v>
      </c>
      <c r="K736" s="666">
        <v>4342.6000000000004</v>
      </c>
    </row>
    <row r="737" spans="1:11" ht="14.4" customHeight="1" x14ac:dyDescent="0.3">
      <c r="A737" s="661" t="s">
        <v>543</v>
      </c>
      <c r="B737" s="662" t="s">
        <v>2791</v>
      </c>
      <c r="C737" s="663" t="s">
        <v>559</v>
      </c>
      <c r="D737" s="664" t="s">
        <v>2795</v>
      </c>
      <c r="E737" s="663" t="s">
        <v>5973</v>
      </c>
      <c r="F737" s="664" t="s">
        <v>5974</v>
      </c>
      <c r="G737" s="663" t="s">
        <v>5749</v>
      </c>
      <c r="H737" s="663" t="s">
        <v>5750</v>
      </c>
      <c r="I737" s="665">
        <v>69.34</v>
      </c>
      <c r="J737" s="665">
        <v>50</v>
      </c>
      <c r="K737" s="666">
        <v>3466.8</v>
      </c>
    </row>
    <row r="738" spans="1:11" ht="14.4" customHeight="1" x14ac:dyDescent="0.3">
      <c r="A738" s="661" t="s">
        <v>543</v>
      </c>
      <c r="B738" s="662" t="s">
        <v>2791</v>
      </c>
      <c r="C738" s="663" t="s">
        <v>559</v>
      </c>
      <c r="D738" s="664" t="s">
        <v>2795</v>
      </c>
      <c r="E738" s="663" t="s">
        <v>5955</v>
      </c>
      <c r="F738" s="664" t="s">
        <v>5956</v>
      </c>
      <c r="G738" s="663" t="s">
        <v>4869</v>
      </c>
      <c r="H738" s="663" t="s">
        <v>4870</v>
      </c>
      <c r="I738" s="665">
        <v>319.90999999999997</v>
      </c>
      <c r="J738" s="665">
        <v>240</v>
      </c>
      <c r="K738" s="666">
        <v>76778.799999999988</v>
      </c>
    </row>
    <row r="739" spans="1:11" ht="14.4" customHeight="1" x14ac:dyDescent="0.3">
      <c r="A739" s="661" t="s">
        <v>543</v>
      </c>
      <c r="B739" s="662" t="s">
        <v>2791</v>
      </c>
      <c r="C739" s="663" t="s">
        <v>559</v>
      </c>
      <c r="D739" s="664" t="s">
        <v>2795</v>
      </c>
      <c r="E739" s="663" t="s">
        <v>5963</v>
      </c>
      <c r="F739" s="664" t="s">
        <v>5964</v>
      </c>
      <c r="G739" s="663" t="s">
        <v>5426</v>
      </c>
      <c r="H739" s="663" t="s">
        <v>5427</v>
      </c>
      <c r="I739" s="665">
        <v>8.1679999999999957</v>
      </c>
      <c r="J739" s="665">
        <v>8600</v>
      </c>
      <c r="K739" s="666">
        <v>70251</v>
      </c>
    </row>
    <row r="740" spans="1:11" ht="14.4" customHeight="1" x14ac:dyDescent="0.3">
      <c r="A740" s="661" t="s">
        <v>543</v>
      </c>
      <c r="B740" s="662" t="s">
        <v>2791</v>
      </c>
      <c r="C740" s="663" t="s">
        <v>559</v>
      </c>
      <c r="D740" s="664" t="s">
        <v>2795</v>
      </c>
      <c r="E740" s="663" t="s">
        <v>5963</v>
      </c>
      <c r="F740" s="664" t="s">
        <v>5964</v>
      </c>
      <c r="G740" s="663" t="s">
        <v>5428</v>
      </c>
      <c r="H740" s="663" t="s">
        <v>5429</v>
      </c>
      <c r="I740" s="665">
        <v>16.454999999999998</v>
      </c>
      <c r="J740" s="665">
        <v>1400</v>
      </c>
      <c r="K740" s="666">
        <v>23038</v>
      </c>
    </row>
    <row r="741" spans="1:11" ht="14.4" customHeight="1" x14ac:dyDescent="0.3">
      <c r="A741" s="661" t="s">
        <v>543</v>
      </c>
      <c r="B741" s="662" t="s">
        <v>2791</v>
      </c>
      <c r="C741" s="663" t="s">
        <v>559</v>
      </c>
      <c r="D741" s="664" t="s">
        <v>2795</v>
      </c>
      <c r="E741" s="663" t="s">
        <v>5963</v>
      </c>
      <c r="F741" s="664" t="s">
        <v>5964</v>
      </c>
      <c r="G741" s="663" t="s">
        <v>5751</v>
      </c>
      <c r="H741" s="663" t="s">
        <v>5752</v>
      </c>
      <c r="I741" s="665">
        <v>7.0049999999999999</v>
      </c>
      <c r="J741" s="665">
        <v>100</v>
      </c>
      <c r="K741" s="666">
        <v>700.5</v>
      </c>
    </row>
    <row r="742" spans="1:11" ht="14.4" customHeight="1" x14ac:dyDescent="0.3">
      <c r="A742" s="661" t="s">
        <v>543</v>
      </c>
      <c r="B742" s="662" t="s">
        <v>2791</v>
      </c>
      <c r="C742" s="663" t="s">
        <v>559</v>
      </c>
      <c r="D742" s="664" t="s">
        <v>2795</v>
      </c>
      <c r="E742" s="663" t="s">
        <v>5965</v>
      </c>
      <c r="F742" s="664" t="s">
        <v>5966</v>
      </c>
      <c r="G742" s="663" t="s">
        <v>5906</v>
      </c>
      <c r="H742" s="663" t="s">
        <v>5907</v>
      </c>
      <c r="I742" s="665">
        <v>27.253499999999995</v>
      </c>
      <c r="J742" s="665">
        <v>936</v>
      </c>
      <c r="K742" s="666">
        <v>25511.040000000005</v>
      </c>
    </row>
    <row r="743" spans="1:11" ht="14.4" customHeight="1" x14ac:dyDescent="0.3">
      <c r="A743" s="661" t="s">
        <v>543</v>
      </c>
      <c r="B743" s="662" t="s">
        <v>2791</v>
      </c>
      <c r="C743" s="663" t="s">
        <v>559</v>
      </c>
      <c r="D743" s="664" t="s">
        <v>2795</v>
      </c>
      <c r="E743" s="663" t="s">
        <v>5957</v>
      </c>
      <c r="F743" s="664" t="s">
        <v>5958</v>
      </c>
      <c r="G743" s="663" t="s">
        <v>4871</v>
      </c>
      <c r="H743" s="663" t="s">
        <v>4872</v>
      </c>
      <c r="I743" s="665">
        <v>180.43750000000003</v>
      </c>
      <c r="J743" s="665">
        <v>250</v>
      </c>
      <c r="K743" s="666">
        <v>45108.909999999996</v>
      </c>
    </row>
    <row r="744" spans="1:11" ht="14.4" customHeight="1" x14ac:dyDescent="0.3">
      <c r="A744" s="661" t="s">
        <v>543</v>
      </c>
      <c r="B744" s="662" t="s">
        <v>2791</v>
      </c>
      <c r="C744" s="663" t="s">
        <v>559</v>
      </c>
      <c r="D744" s="664" t="s">
        <v>2795</v>
      </c>
      <c r="E744" s="663" t="s">
        <v>5957</v>
      </c>
      <c r="F744" s="664" t="s">
        <v>5958</v>
      </c>
      <c r="G744" s="663" t="s">
        <v>4873</v>
      </c>
      <c r="H744" s="663" t="s">
        <v>4874</v>
      </c>
      <c r="I744" s="665">
        <v>0.30499999999999999</v>
      </c>
      <c r="J744" s="665">
        <v>5300</v>
      </c>
      <c r="K744" s="666">
        <v>1621</v>
      </c>
    </row>
    <row r="745" spans="1:11" ht="14.4" customHeight="1" x14ac:dyDescent="0.3">
      <c r="A745" s="661" t="s">
        <v>543</v>
      </c>
      <c r="B745" s="662" t="s">
        <v>2791</v>
      </c>
      <c r="C745" s="663" t="s">
        <v>559</v>
      </c>
      <c r="D745" s="664" t="s">
        <v>2795</v>
      </c>
      <c r="E745" s="663" t="s">
        <v>5957</v>
      </c>
      <c r="F745" s="664" t="s">
        <v>5958</v>
      </c>
      <c r="G745" s="663" t="s">
        <v>4875</v>
      </c>
      <c r="H745" s="663" t="s">
        <v>4876</v>
      </c>
      <c r="I745" s="665">
        <v>0.30363636363636359</v>
      </c>
      <c r="J745" s="665">
        <v>5700</v>
      </c>
      <c r="K745" s="666">
        <v>1737</v>
      </c>
    </row>
    <row r="746" spans="1:11" ht="14.4" customHeight="1" x14ac:dyDescent="0.3">
      <c r="A746" s="661" t="s">
        <v>543</v>
      </c>
      <c r="B746" s="662" t="s">
        <v>2791</v>
      </c>
      <c r="C746" s="663" t="s">
        <v>559</v>
      </c>
      <c r="D746" s="664" t="s">
        <v>2795</v>
      </c>
      <c r="E746" s="663" t="s">
        <v>5957</v>
      </c>
      <c r="F746" s="664" t="s">
        <v>5958</v>
      </c>
      <c r="G746" s="663" t="s">
        <v>5753</v>
      </c>
      <c r="H746" s="663" t="s">
        <v>5754</v>
      </c>
      <c r="I746" s="665">
        <v>48.825000000000003</v>
      </c>
      <c r="J746" s="665">
        <v>50</v>
      </c>
      <c r="K746" s="666">
        <v>2441.27</v>
      </c>
    </row>
    <row r="747" spans="1:11" ht="14.4" customHeight="1" x14ac:dyDescent="0.3">
      <c r="A747" s="661" t="s">
        <v>543</v>
      </c>
      <c r="B747" s="662" t="s">
        <v>2791</v>
      </c>
      <c r="C747" s="663" t="s">
        <v>559</v>
      </c>
      <c r="D747" s="664" t="s">
        <v>2795</v>
      </c>
      <c r="E747" s="663" t="s">
        <v>5957</v>
      </c>
      <c r="F747" s="664" t="s">
        <v>5958</v>
      </c>
      <c r="G747" s="663" t="s">
        <v>4879</v>
      </c>
      <c r="H747" s="663" t="s">
        <v>4880</v>
      </c>
      <c r="I747" s="665">
        <v>0.48480000000000023</v>
      </c>
      <c r="J747" s="665">
        <v>16700</v>
      </c>
      <c r="K747" s="666">
        <v>8106</v>
      </c>
    </row>
    <row r="748" spans="1:11" ht="14.4" customHeight="1" x14ac:dyDescent="0.3">
      <c r="A748" s="661" t="s">
        <v>543</v>
      </c>
      <c r="B748" s="662" t="s">
        <v>2791</v>
      </c>
      <c r="C748" s="663" t="s">
        <v>559</v>
      </c>
      <c r="D748" s="664" t="s">
        <v>2795</v>
      </c>
      <c r="E748" s="663" t="s">
        <v>5957</v>
      </c>
      <c r="F748" s="664" t="s">
        <v>5958</v>
      </c>
      <c r="G748" s="663" t="s">
        <v>5755</v>
      </c>
      <c r="H748" s="663" t="s">
        <v>5756</v>
      </c>
      <c r="I748" s="665">
        <v>48.824285714285715</v>
      </c>
      <c r="J748" s="665">
        <v>175</v>
      </c>
      <c r="K748" s="666">
        <v>8544.2900000000009</v>
      </c>
    </row>
    <row r="749" spans="1:11" ht="14.4" customHeight="1" x14ac:dyDescent="0.3">
      <c r="A749" s="661" t="s">
        <v>543</v>
      </c>
      <c r="B749" s="662" t="s">
        <v>2791</v>
      </c>
      <c r="C749" s="663" t="s">
        <v>559</v>
      </c>
      <c r="D749" s="664" t="s">
        <v>2795</v>
      </c>
      <c r="E749" s="663" t="s">
        <v>5957</v>
      </c>
      <c r="F749" s="664" t="s">
        <v>5958</v>
      </c>
      <c r="G749" s="663" t="s">
        <v>4881</v>
      </c>
      <c r="H749" s="663" t="s">
        <v>4882</v>
      </c>
      <c r="I749" s="665">
        <v>180.43</v>
      </c>
      <c r="J749" s="665">
        <v>25</v>
      </c>
      <c r="K749" s="666">
        <v>4510.78</v>
      </c>
    </row>
    <row r="750" spans="1:11" ht="14.4" customHeight="1" x14ac:dyDescent="0.3">
      <c r="A750" s="661" t="s">
        <v>543</v>
      </c>
      <c r="B750" s="662" t="s">
        <v>2791</v>
      </c>
      <c r="C750" s="663" t="s">
        <v>559</v>
      </c>
      <c r="D750" s="664" t="s">
        <v>2795</v>
      </c>
      <c r="E750" s="663" t="s">
        <v>5957</v>
      </c>
      <c r="F750" s="664" t="s">
        <v>5958</v>
      </c>
      <c r="G750" s="663" t="s">
        <v>4883</v>
      </c>
      <c r="H750" s="663" t="s">
        <v>4884</v>
      </c>
      <c r="I750" s="665">
        <v>29.399999999999995</v>
      </c>
      <c r="J750" s="665">
        <v>175</v>
      </c>
      <c r="K750" s="666">
        <v>5145.38</v>
      </c>
    </row>
    <row r="751" spans="1:11" ht="14.4" customHeight="1" x14ac:dyDescent="0.3">
      <c r="A751" s="661" t="s">
        <v>543</v>
      </c>
      <c r="B751" s="662" t="s">
        <v>2791</v>
      </c>
      <c r="C751" s="663" t="s">
        <v>559</v>
      </c>
      <c r="D751" s="664" t="s">
        <v>2795</v>
      </c>
      <c r="E751" s="663" t="s">
        <v>5957</v>
      </c>
      <c r="F751" s="664" t="s">
        <v>5958</v>
      </c>
      <c r="G751" s="663" t="s">
        <v>5759</v>
      </c>
      <c r="H751" s="663" t="s">
        <v>5760</v>
      </c>
      <c r="I751" s="665">
        <v>140.11000000000001</v>
      </c>
      <c r="J751" s="665">
        <v>25</v>
      </c>
      <c r="K751" s="666">
        <v>3502.65</v>
      </c>
    </row>
    <row r="752" spans="1:11" ht="14.4" customHeight="1" x14ac:dyDescent="0.3">
      <c r="A752" s="661" t="s">
        <v>543</v>
      </c>
      <c r="B752" s="662" t="s">
        <v>2791</v>
      </c>
      <c r="C752" s="663" t="s">
        <v>559</v>
      </c>
      <c r="D752" s="664" t="s">
        <v>2795</v>
      </c>
      <c r="E752" s="663" t="s">
        <v>5957</v>
      </c>
      <c r="F752" s="664" t="s">
        <v>5958</v>
      </c>
      <c r="G752" s="663" t="s">
        <v>5761</v>
      </c>
      <c r="H752" s="663" t="s">
        <v>5762</v>
      </c>
      <c r="I752" s="665">
        <v>48.82</v>
      </c>
      <c r="J752" s="665">
        <v>25</v>
      </c>
      <c r="K752" s="666">
        <v>1220.5899999999999</v>
      </c>
    </row>
    <row r="753" spans="1:11" ht="14.4" customHeight="1" x14ac:dyDescent="0.3">
      <c r="A753" s="661" t="s">
        <v>543</v>
      </c>
      <c r="B753" s="662" t="s">
        <v>2791</v>
      </c>
      <c r="C753" s="663" t="s">
        <v>559</v>
      </c>
      <c r="D753" s="664" t="s">
        <v>2795</v>
      </c>
      <c r="E753" s="663" t="s">
        <v>5957</v>
      </c>
      <c r="F753" s="664" t="s">
        <v>5958</v>
      </c>
      <c r="G753" s="663" t="s">
        <v>4887</v>
      </c>
      <c r="H753" s="663" t="s">
        <v>4888</v>
      </c>
      <c r="I753" s="665">
        <v>180.44</v>
      </c>
      <c r="J753" s="665">
        <v>25</v>
      </c>
      <c r="K753" s="666">
        <v>4510.88</v>
      </c>
    </row>
    <row r="754" spans="1:11" ht="14.4" customHeight="1" x14ac:dyDescent="0.3">
      <c r="A754" s="661" t="s">
        <v>543</v>
      </c>
      <c r="B754" s="662" t="s">
        <v>2791</v>
      </c>
      <c r="C754" s="663" t="s">
        <v>559</v>
      </c>
      <c r="D754" s="664" t="s">
        <v>2795</v>
      </c>
      <c r="E754" s="663" t="s">
        <v>5957</v>
      </c>
      <c r="F754" s="664" t="s">
        <v>5958</v>
      </c>
      <c r="G754" s="663" t="s">
        <v>4889</v>
      </c>
      <c r="H754" s="663" t="s">
        <v>4890</v>
      </c>
      <c r="I754" s="665">
        <v>1.5127777777777782</v>
      </c>
      <c r="J754" s="665">
        <v>9000</v>
      </c>
      <c r="K754" s="666">
        <v>13608.5</v>
      </c>
    </row>
    <row r="755" spans="1:11" ht="14.4" customHeight="1" x14ac:dyDescent="0.3">
      <c r="A755" s="661" t="s">
        <v>543</v>
      </c>
      <c r="B755" s="662" t="s">
        <v>2791</v>
      </c>
      <c r="C755" s="663" t="s">
        <v>559</v>
      </c>
      <c r="D755" s="664" t="s">
        <v>2795</v>
      </c>
      <c r="E755" s="663" t="s">
        <v>5957</v>
      </c>
      <c r="F755" s="664" t="s">
        <v>5958</v>
      </c>
      <c r="G755" s="663" t="s">
        <v>5908</v>
      </c>
      <c r="H755" s="663" t="s">
        <v>5909</v>
      </c>
      <c r="I755" s="665">
        <v>146.88999999999999</v>
      </c>
      <c r="J755" s="665">
        <v>25</v>
      </c>
      <c r="K755" s="666">
        <v>3672.35</v>
      </c>
    </row>
    <row r="756" spans="1:11" ht="14.4" customHeight="1" x14ac:dyDescent="0.3">
      <c r="A756" s="661" t="s">
        <v>543</v>
      </c>
      <c r="B756" s="662" t="s">
        <v>2791</v>
      </c>
      <c r="C756" s="663" t="s">
        <v>559</v>
      </c>
      <c r="D756" s="664" t="s">
        <v>2795</v>
      </c>
      <c r="E756" s="663" t="s">
        <v>5957</v>
      </c>
      <c r="F756" s="664" t="s">
        <v>5958</v>
      </c>
      <c r="G756" s="663" t="s">
        <v>5769</v>
      </c>
      <c r="H756" s="663" t="s">
        <v>5770</v>
      </c>
      <c r="I756" s="665">
        <v>180.44</v>
      </c>
      <c r="J756" s="665">
        <v>50</v>
      </c>
      <c r="K756" s="666">
        <v>9021.880000000001</v>
      </c>
    </row>
    <row r="757" spans="1:11" ht="14.4" customHeight="1" x14ac:dyDescent="0.3">
      <c r="A757" s="661" t="s">
        <v>543</v>
      </c>
      <c r="B757" s="662" t="s">
        <v>2791</v>
      </c>
      <c r="C757" s="663" t="s">
        <v>559</v>
      </c>
      <c r="D757" s="664" t="s">
        <v>2795</v>
      </c>
      <c r="E757" s="663" t="s">
        <v>5957</v>
      </c>
      <c r="F757" s="664" t="s">
        <v>5958</v>
      </c>
      <c r="G757" s="663" t="s">
        <v>5910</v>
      </c>
      <c r="H757" s="663" t="s">
        <v>5911</v>
      </c>
      <c r="I757" s="665">
        <v>101.58</v>
      </c>
      <c r="J757" s="665">
        <v>25</v>
      </c>
      <c r="K757" s="666">
        <v>2539.4899999999998</v>
      </c>
    </row>
    <row r="758" spans="1:11" ht="14.4" customHeight="1" x14ac:dyDescent="0.3">
      <c r="A758" s="661" t="s">
        <v>543</v>
      </c>
      <c r="B758" s="662" t="s">
        <v>2791</v>
      </c>
      <c r="C758" s="663" t="s">
        <v>559</v>
      </c>
      <c r="D758" s="664" t="s">
        <v>2795</v>
      </c>
      <c r="E758" s="663" t="s">
        <v>5957</v>
      </c>
      <c r="F758" s="664" t="s">
        <v>5958</v>
      </c>
      <c r="G758" s="663" t="s">
        <v>4895</v>
      </c>
      <c r="H758" s="663" t="s">
        <v>4896</v>
      </c>
      <c r="I758" s="665">
        <v>261.36</v>
      </c>
      <c r="J758" s="665">
        <v>50</v>
      </c>
      <c r="K758" s="666">
        <v>13068</v>
      </c>
    </row>
    <row r="759" spans="1:11" ht="14.4" customHeight="1" x14ac:dyDescent="0.3">
      <c r="A759" s="661" t="s">
        <v>543</v>
      </c>
      <c r="B759" s="662" t="s">
        <v>2791</v>
      </c>
      <c r="C759" s="663" t="s">
        <v>559</v>
      </c>
      <c r="D759" s="664" t="s">
        <v>2795</v>
      </c>
      <c r="E759" s="663" t="s">
        <v>5957</v>
      </c>
      <c r="F759" s="664" t="s">
        <v>5958</v>
      </c>
      <c r="G759" s="663" t="s">
        <v>5773</v>
      </c>
      <c r="H759" s="663" t="s">
        <v>5774</v>
      </c>
      <c r="I759" s="665">
        <v>113.26</v>
      </c>
      <c r="J759" s="665">
        <v>40</v>
      </c>
      <c r="K759" s="666">
        <v>4530.3999999999996</v>
      </c>
    </row>
    <row r="760" spans="1:11" ht="14.4" customHeight="1" x14ac:dyDescent="0.3">
      <c r="A760" s="661" t="s">
        <v>543</v>
      </c>
      <c r="B760" s="662" t="s">
        <v>2791</v>
      </c>
      <c r="C760" s="663" t="s">
        <v>559</v>
      </c>
      <c r="D760" s="664" t="s">
        <v>2795</v>
      </c>
      <c r="E760" s="663" t="s">
        <v>5957</v>
      </c>
      <c r="F760" s="664" t="s">
        <v>5958</v>
      </c>
      <c r="G760" s="663" t="s">
        <v>5775</v>
      </c>
      <c r="H760" s="663" t="s">
        <v>5776</v>
      </c>
      <c r="I760" s="665">
        <v>113.26</v>
      </c>
      <c r="J760" s="665">
        <v>40</v>
      </c>
      <c r="K760" s="666">
        <v>4530.32</v>
      </c>
    </row>
    <row r="761" spans="1:11" ht="14.4" customHeight="1" x14ac:dyDescent="0.3">
      <c r="A761" s="661" t="s">
        <v>543</v>
      </c>
      <c r="B761" s="662" t="s">
        <v>2791</v>
      </c>
      <c r="C761" s="663" t="s">
        <v>559</v>
      </c>
      <c r="D761" s="664" t="s">
        <v>2795</v>
      </c>
      <c r="E761" s="663" t="s">
        <v>5957</v>
      </c>
      <c r="F761" s="664" t="s">
        <v>5958</v>
      </c>
      <c r="G761" s="663" t="s">
        <v>5777</v>
      </c>
      <c r="H761" s="663" t="s">
        <v>5778</v>
      </c>
      <c r="I761" s="665">
        <v>113.26</v>
      </c>
      <c r="J761" s="665">
        <v>60</v>
      </c>
      <c r="K761" s="666">
        <v>6795.5199999999995</v>
      </c>
    </row>
    <row r="762" spans="1:11" ht="14.4" customHeight="1" x14ac:dyDescent="0.3">
      <c r="A762" s="661" t="s">
        <v>543</v>
      </c>
      <c r="B762" s="662" t="s">
        <v>2791</v>
      </c>
      <c r="C762" s="663" t="s">
        <v>559</v>
      </c>
      <c r="D762" s="664" t="s">
        <v>2795</v>
      </c>
      <c r="E762" s="663" t="s">
        <v>5959</v>
      </c>
      <c r="F762" s="664" t="s">
        <v>5960</v>
      </c>
      <c r="G762" s="663" t="s">
        <v>5779</v>
      </c>
      <c r="H762" s="663" t="s">
        <v>5780</v>
      </c>
      <c r="I762" s="665">
        <v>1.22</v>
      </c>
      <c r="J762" s="665">
        <v>700</v>
      </c>
      <c r="K762" s="666">
        <v>854</v>
      </c>
    </row>
    <row r="763" spans="1:11" ht="14.4" customHeight="1" x14ac:dyDescent="0.3">
      <c r="A763" s="661" t="s">
        <v>543</v>
      </c>
      <c r="B763" s="662" t="s">
        <v>2791</v>
      </c>
      <c r="C763" s="663" t="s">
        <v>559</v>
      </c>
      <c r="D763" s="664" t="s">
        <v>2795</v>
      </c>
      <c r="E763" s="663" t="s">
        <v>5959</v>
      </c>
      <c r="F763" s="664" t="s">
        <v>5960</v>
      </c>
      <c r="G763" s="663" t="s">
        <v>4903</v>
      </c>
      <c r="H763" s="663" t="s">
        <v>4904</v>
      </c>
      <c r="I763" s="665">
        <v>0.70666666666666689</v>
      </c>
      <c r="J763" s="665">
        <v>48200</v>
      </c>
      <c r="K763" s="666">
        <v>34090</v>
      </c>
    </row>
    <row r="764" spans="1:11" ht="14.4" customHeight="1" x14ac:dyDescent="0.3">
      <c r="A764" s="661" t="s">
        <v>543</v>
      </c>
      <c r="B764" s="662" t="s">
        <v>2791</v>
      </c>
      <c r="C764" s="663" t="s">
        <v>559</v>
      </c>
      <c r="D764" s="664" t="s">
        <v>2795</v>
      </c>
      <c r="E764" s="663" t="s">
        <v>5959</v>
      </c>
      <c r="F764" s="664" t="s">
        <v>5960</v>
      </c>
      <c r="G764" s="663" t="s">
        <v>5457</v>
      </c>
      <c r="H764" s="663" t="s">
        <v>5458</v>
      </c>
      <c r="I764" s="665">
        <v>0.70777777777777784</v>
      </c>
      <c r="J764" s="665">
        <v>23000</v>
      </c>
      <c r="K764" s="666">
        <v>16290</v>
      </c>
    </row>
    <row r="765" spans="1:11" ht="14.4" customHeight="1" x14ac:dyDescent="0.3">
      <c r="A765" s="661" t="s">
        <v>543</v>
      </c>
      <c r="B765" s="662" t="s">
        <v>2791</v>
      </c>
      <c r="C765" s="663" t="s">
        <v>559</v>
      </c>
      <c r="D765" s="664" t="s">
        <v>2795</v>
      </c>
      <c r="E765" s="663" t="s">
        <v>5959</v>
      </c>
      <c r="F765" s="664" t="s">
        <v>5960</v>
      </c>
      <c r="G765" s="663" t="s">
        <v>4905</v>
      </c>
      <c r="H765" s="663" t="s">
        <v>4906</v>
      </c>
      <c r="I765" s="665">
        <v>0.70647058823529396</v>
      </c>
      <c r="J765" s="665">
        <v>22000</v>
      </c>
      <c r="K765" s="666">
        <v>15548</v>
      </c>
    </row>
    <row r="766" spans="1:11" ht="14.4" customHeight="1" x14ac:dyDescent="0.3">
      <c r="A766" s="661" t="s">
        <v>543</v>
      </c>
      <c r="B766" s="662" t="s">
        <v>2791</v>
      </c>
      <c r="C766" s="663" t="s">
        <v>559</v>
      </c>
      <c r="D766" s="664" t="s">
        <v>2795</v>
      </c>
      <c r="E766" s="663" t="s">
        <v>5967</v>
      </c>
      <c r="F766" s="664" t="s">
        <v>5968</v>
      </c>
      <c r="G766" s="663" t="s">
        <v>5487</v>
      </c>
      <c r="H766" s="663" t="s">
        <v>5488</v>
      </c>
      <c r="I766" s="665">
        <v>143.52461538461537</v>
      </c>
      <c r="J766" s="665">
        <v>44</v>
      </c>
      <c r="K766" s="666">
        <v>6350.08</v>
      </c>
    </row>
    <row r="767" spans="1:11" ht="14.4" customHeight="1" x14ac:dyDescent="0.3">
      <c r="A767" s="661" t="s">
        <v>543</v>
      </c>
      <c r="B767" s="662" t="s">
        <v>2791</v>
      </c>
      <c r="C767" s="663" t="s">
        <v>559</v>
      </c>
      <c r="D767" s="664" t="s">
        <v>2795</v>
      </c>
      <c r="E767" s="663" t="s">
        <v>5971</v>
      </c>
      <c r="F767" s="664" t="s">
        <v>5972</v>
      </c>
      <c r="G767" s="663" t="s">
        <v>5781</v>
      </c>
      <c r="H767" s="663" t="s">
        <v>5782</v>
      </c>
      <c r="I767" s="665">
        <v>198.99333333333334</v>
      </c>
      <c r="J767" s="665">
        <v>40</v>
      </c>
      <c r="K767" s="666">
        <v>7959.7300000000005</v>
      </c>
    </row>
    <row r="768" spans="1:11" ht="14.4" customHeight="1" x14ac:dyDescent="0.3">
      <c r="A768" s="661" t="s">
        <v>543</v>
      </c>
      <c r="B768" s="662" t="s">
        <v>2791</v>
      </c>
      <c r="C768" s="663" t="s">
        <v>559</v>
      </c>
      <c r="D768" s="664" t="s">
        <v>2795</v>
      </c>
      <c r="E768" s="663" t="s">
        <v>5971</v>
      </c>
      <c r="F768" s="664" t="s">
        <v>5972</v>
      </c>
      <c r="G768" s="663" t="s">
        <v>5783</v>
      </c>
      <c r="H768" s="663" t="s">
        <v>5784</v>
      </c>
      <c r="I768" s="665">
        <v>15.608999999999998</v>
      </c>
      <c r="J768" s="665">
        <v>370</v>
      </c>
      <c r="K768" s="666">
        <v>5775.6000000000013</v>
      </c>
    </row>
    <row r="769" spans="1:11" ht="14.4" customHeight="1" x14ac:dyDescent="0.3">
      <c r="A769" s="661" t="s">
        <v>543</v>
      </c>
      <c r="B769" s="662" t="s">
        <v>2791</v>
      </c>
      <c r="C769" s="663" t="s">
        <v>559</v>
      </c>
      <c r="D769" s="664" t="s">
        <v>2795</v>
      </c>
      <c r="E769" s="663" t="s">
        <v>5971</v>
      </c>
      <c r="F769" s="664" t="s">
        <v>5972</v>
      </c>
      <c r="G769" s="663" t="s">
        <v>5785</v>
      </c>
      <c r="H769" s="663" t="s">
        <v>5786</v>
      </c>
      <c r="I769" s="665">
        <v>36.833684210526322</v>
      </c>
      <c r="J769" s="665">
        <v>660</v>
      </c>
      <c r="K769" s="666">
        <v>24309.55</v>
      </c>
    </row>
    <row r="770" spans="1:11" ht="14.4" customHeight="1" x14ac:dyDescent="0.3">
      <c r="A770" s="661" t="s">
        <v>543</v>
      </c>
      <c r="B770" s="662" t="s">
        <v>2791</v>
      </c>
      <c r="C770" s="663" t="s">
        <v>559</v>
      </c>
      <c r="D770" s="664" t="s">
        <v>2795</v>
      </c>
      <c r="E770" s="663" t="s">
        <v>5971</v>
      </c>
      <c r="F770" s="664" t="s">
        <v>5972</v>
      </c>
      <c r="G770" s="663" t="s">
        <v>5787</v>
      </c>
      <c r="H770" s="663" t="s">
        <v>5788</v>
      </c>
      <c r="I770" s="665">
        <v>15.21</v>
      </c>
      <c r="J770" s="665">
        <v>100</v>
      </c>
      <c r="K770" s="666">
        <v>1520.9099999999999</v>
      </c>
    </row>
    <row r="771" spans="1:11" ht="14.4" customHeight="1" x14ac:dyDescent="0.3">
      <c r="A771" s="661" t="s">
        <v>543</v>
      </c>
      <c r="B771" s="662" t="s">
        <v>2791</v>
      </c>
      <c r="C771" s="663" t="s">
        <v>559</v>
      </c>
      <c r="D771" s="664" t="s">
        <v>2795</v>
      </c>
      <c r="E771" s="663" t="s">
        <v>5971</v>
      </c>
      <c r="F771" s="664" t="s">
        <v>5972</v>
      </c>
      <c r="G771" s="663" t="s">
        <v>5539</v>
      </c>
      <c r="H771" s="663" t="s">
        <v>5540</v>
      </c>
      <c r="I771" s="665">
        <v>220.22</v>
      </c>
      <c r="J771" s="665">
        <v>180</v>
      </c>
      <c r="K771" s="666">
        <v>39639.600000000006</v>
      </c>
    </row>
    <row r="772" spans="1:11" ht="14.4" customHeight="1" x14ac:dyDescent="0.3">
      <c r="A772" s="661" t="s">
        <v>543</v>
      </c>
      <c r="B772" s="662" t="s">
        <v>2791</v>
      </c>
      <c r="C772" s="663" t="s">
        <v>559</v>
      </c>
      <c r="D772" s="664" t="s">
        <v>2795</v>
      </c>
      <c r="E772" s="663" t="s">
        <v>5971</v>
      </c>
      <c r="F772" s="664" t="s">
        <v>5972</v>
      </c>
      <c r="G772" s="663" t="s">
        <v>5539</v>
      </c>
      <c r="H772" s="663" t="s">
        <v>5541</v>
      </c>
      <c r="I772" s="665">
        <v>220.22</v>
      </c>
      <c r="J772" s="665">
        <v>80</v>
      </c>
      <c r="K772" s="666">
        <v>17617.599999999999</v>
      </c>
    </row>
    <row r="773" spans="1:11" ht="14.4" customHeight="1" x14ac:dyDescent="0.3">
      <c r="A773" s="661" t="s">
        <v>543</v>
      </c>
      <c r="B773" s="662" t="s">
        <v>2791</v>
      </c>
      <c r="C773" s="663" t="s">
        <v>559</v>
      </c>
      <c r="D773" s="664" t="s">
        <v>2795</v>
      </c>
      <c r="E773" s="663" t="s">
        <v>5971</v>
      </c>
      <c r="F773" s="664" t="s">
        <v>5972</v>
      </c>
      <c r="G773" s="663" t="s">
        <v>5789</v>
      </c>
      <c r="H773" s="663" t="s">
        <v>5790</v>
      </c>
      <c r="I773" s="665">
        <v>104.05999999999999</v>
      </c>
      <c r="J773" s="665">
        <v>60</v>
      </c>
      <c r="K773" s="666">
        <v>6243.5999999999995</v>
      </c>
    </row>
    <row r="774" spans="1:11" ht="14.4" customHeight="1" x14ac:dyDescent="0.3">
      <c r="A774" s="661" t="s">
        <v>543</v>
      </c>
      <c r="B774" s="662" t="s">
        <v>2791</v>
      </c>
      <c r="C774" s="663" t="s">
        <v>559</v>
      </c>
      <c r="D774" s="664" t="s">
        <v>2795</v>
      </c>
      <c r="E774" s="663" t="s">
        <v>5971</v>
      </c>
      <c r="F774" s="664" t="s">
        <v>5972</v>
      </c>
      <c r="G774" s="663" t="s">
        <v>5791</v>
      </c>
      <c r="H774" s="663" t="s">
        <v>5792</v>
      </c>
      <c r="I774" s="665">
        <v>119.99583333333332</v>
      </c>
      <c r="J774" s="665">
        <v>1127</v>
      </c>
      <c r="K774" s="666">
        <v>135235.04</v>
      </c>
    </row>
    <row r="775" spans="1:11" ht="14.4" customHeight="1" x14ac:dyDescent="0.3">
      <c r="A775" s="661" t="s">
        <v>543</v>
      </c>
      <c r="B775" s="662" t="s">
        <v>2791</v>
      </c>
      <c r="C775" s="663" t="s">
        <v>559</v>
      </c>
      <c r="D775" s="664" t="s">
        <v>2795</v>
      </c>
      <c r="E775" s="663" t="s">
        <v>5971</v>
      </c>
      <c r="F775" s="664" t="s">
        <v>5972</v>
      </c>
      <c r="G775" s="663" t="s">
        <v>5793</v>
      </c>
      <c r="H775" s="663" t="s">
        <v>5794</v>
      </c>
      <c r="I775" s="665">
        <v>36.831999999999994</v>
      </c>
      <c r="J775" s="665">
        <v>119</v>
      </c>
      <c r="K775" s="666">
        <v>4383.0599999999995</v>
      </c>
    </row>
    <row r="776" spans="1:11" ht="14.4" customHeight="1" x14ac:dyDescent="0.3">
      <c r="A776" s="661" t="s">
        <v>543</v>
      </c>
      <c r="B776" s="662" t="s">
        <v>2791</v>
      </c>
      <c r="C776" s="663" t="s">
        <v>559</v>
      </c>
      <c r="D776" s="664" t="s">
        <v>2795</v>
      </c>
      <c r="E776" s="663" t="s">
        <v>5971</v>
      </c>
      <c r="F776" s="664" t="s">
        <v>5972</v>
      </c>
      <c r="G776" s="663" t="s">
        <v>5795</v>
      </c>
      <c r="H776" s="663" t="s">
        <v>5796</v>
      </c>
      <c r="I776" s="665">
        <v>104.05999999999997</v>
      </c>
      <c r="J776" s="665">
        <v>150</v>
      </c>
      <c r="K776" s="666">
        <v>15608.999999999998</v>
      </c>
    </row>
    <row r="777" spans="1:11" ht="14.4" customHeight="1" x14ac:dyDescent="0.3">
      <c r="A777" s="661" t="s">
        <v>543</v>
      </c>
      <c r="B777" s="662" t="s">
        <v>2791</v>
      </c>
      <c r="C777" s="663" t="s">
        <v>559</v>
      </c>
      <c r="D777" s="664" t="s">
        <v>2795</v>
      </c>
      <c r="E777" s="663" t="s">
        <v>5971</v>
      </c>
      <c r="F777" s="664" t="s">
        <v>5972</v>
      </c>
      <c r="G777" s="663" t="s">
        <v>5912</v>
      </c>
      <c r="H777" s="663" t="s">
        <v>5913</v>
      </c>
      <c r="I777" s="665">
        <v>36.83</v>
      </c>
      <c r="J777" s="665">
        <v>20</v>
      </c>
      <c r="K777" s="666">
        <v>736.65</v>
      </c>
    </row>
    <row r="778" spans="1:11" ht="14.4" customHeight="1" x14ac:dyDescent="0.3">
      <c r="A778" s="661" t="s">
        <v>543</v>
      </c>
      <c r="B778" s="662" t="s">
        <v>2791</v>
      </c>
      <c r="C778" s="663" t="s">
        <v>559</v>
      </c>
      <c r="D778" s="664" t="s">
        <v>2795</v>
      </c>
      <c r="E778" s="663" t="s">
        <v>5971</v>
      </c>
      <c r="F778" s="664" t="s">
        <v>5972</v>
      </c>
      <c r="G778" s="663" t="s">
        <v>5799</v>
      </c>
      <c r="H778" s="663" t="s">
        <v>5800</v>
      </c>
      <c r="I778" s="665">
        <v>209.36750000000001</v>
      </c>
      <c r="J778" s="665">
        <v>80</v>
      </c>
      <c r="K778" s="666">
        <v>16749.18</v>
      </c>
    </row>
    <row r="779" spans="1:11" ht="14.4" customHeight="1" x14ac:dyDescent="0.3">
      <c r="A779" s="661" t="s">
        <v>543</v>
      </c>
      <c r="B779" s="662" t="s">
        <v>2791</v>
      </c>
      <c r="C779" s="663" t="s">
        <v>559</v>
      </c>
      <c r="D779" s="664" t="s">
        <v>2795</v>
      </c>
      <c r="E779" s="663" t="s">
        <v>5971</v>
      </c>
      <c r="F779" s="664" t="s">
        <v>5972</v>
      </c>
      <c r="G779" s="663" t="s">
        <v>5801</v>
      </c>
      <c r="H779" s="663" t="s">
        <v>5802</v>
      </c>
      <c r="I779" s="665">
        <v>104.05999999999996</v>
      </c>
      <c r="J779" s="665">
        <v>760</v>
      </c>
      <c r="K779" s="666">
        <v>79085.60000000002</v>
      </c>
    </row>
    <row r="780" spans="1:11" ht="14.4" customHeight="1" x14ac:dyDescent="0.3">
      <c r="A780" s="661" t="s">
        <v>543</v>
      </c>
      <c r="B780" s="662" t="s">
        <v>2791</v>
      </c>
      <c r="C780" s="663" t="s">
        <v>559</v>
      </c>
      <c r="D780" s="664" t="s">
        <v>2795</v>
      </c>
      <c r="E780" s="663" t="s">
        <v>5971</v>
      </c>
      <c r="F780" s="664" t="s">
        <v>5972</v>
      </c>
      <c r="G780" s="663" t="s">
        <v>5803</v>
      </c>
      <c r="H780" s="663" t="s">
        <v>5804</v>
      </c>
      <c r="I780" s="665">
        <v>104.05999999999996</v>
      </c>
      <c r="J780" s="665">
        <v>565</v>
      </c>
      <c r="K780" s="666">
        <v>58793.900000000009</v>
      </c>
    </row>
    <row r="781" spans="1:11" ht="14.4" customHeight="1" x14ac:dyDescent="0.3">
      <c r="A781" s="661" t="s">
        <v>543</v>
      </c>
      <c r="B781" s="662" t="s">
        <v>2791</v>
      </c>
      <c r="C781" s="663" t="s">
        <v>559</v>
      </c>
      <c r="D781" s="664" t="s">
        <v>2795</v>
      </c>
      <c r="E781" s="663" t="s">
        <v>5971</v>
      </c>
      <c r="F781" s="664" t="s">
        <v>5972</v>
      </c>
      <c r="G781" s="663" t="s">
        <v>5805</v>
      </c>
      <c r="H781" s="663" t="s">
        <v>5806</v>
      </c>
      <c r="I781" s="665">
        <v>209.36750000000001</v>
      </c>
      <c r="J781" s="665">
        <v>40</v>
      </c>
      <c r="K781" s="666">
        <v>8374.61</v>
      </c>
    </row>
    <row r="782" spans="1:11" ht="14.4" customHeight="1" x14ac:dyDescent="0.3">
      <c r="A782" s="661" t="s">
        <v>543</v>
      </c>
      <c r="B782" s="662" t="s">
        <v>2791</v>
      </c>
      <c r="C782" s="663" t="s">
        <v>559</v>
      </c>
      <c r="D782" s="664" t="s">
        <v>2795</v>
      </c>
      <c r="E782" s="663" t="s">
        <v>5971</v>
      </c>
      <c r="F782" s="664" t="s">
        <v>5972</v>
      </c>
      <c r="G782" s="663" t="s">
        <v>5807</v>
      </c>
      <c r="H782" s="663" t="s">
        <v>5808</v>
      </c>
      <c r="I782" s="665">
        <v>209.36874999999998</v>
      </c>
      <c r="J782" s="665">
        <v>71</v>
      </c>
      <c r="K782" s="666">
        <v>14864.92</v>
      </c>
    </row>
    <row r="783" spans="1:11" ht="14.4" customHeight="1" x14ac:dyDescent="0.3">
      <c r="A783" s="661" t="s">
        <v>543</v>
      </c>
      <c r="B783" s="662" t="s">
        <v>2791</v>
      </c>
      <c r="C783" s="663" t="s">
        <v>559</v>
      </c>
      <c r="D783" s="664" t="s">
        <v>2795</v>
      </c>
      <c r="E783" s="663" t="s">
        <v>5971</v>
      </c>
      <c r="F783" s="664" t="s">
        <v>5972</v>
      </c>
      <c r="G783" s="663" t="s">
        <v>5817</v>
      </c>
      <c r="H783" s="663" t="s">
        <v>5818</v>
      </c>
      <c r="I783" s="665">
        <v>198.9975</v>
      </c>
      <c r="J783" s="665">
        <v>60</v>
      </c>
      <c r="K783" s="666">
        <v>11939.79</v>
      </c>
    </row>
    <row r="784" spans="1:11" ht="14.4" customHeight="1" x14ac:dyDescent="0.3">
      <c r="A784" s="661" t="s">
        <v>543</v>
      </c>
      <c r="B784" s="662" t="s">
        <v>2791</v>
      </c>
      <c r="C784" s="663" t="s">
        <v>559</v>
      </c>
      <c r="D784" s="664" t="s">
        <v>2795</v>
      </c>
      <c r="E784" s="663" t="s">
        <v>5971</v>
      </c>
      <c r="F784" s="664" t="s">
        <v>5972</v>
      </c>
      <c r="G784" s="663" t="s">
        <v>5819</v>
      </c>
      <c r="H784" s="663" t="s">
        <v>5820</v>
      </c>
      <c r="I784" s="665">
        <v>36.83</v>
      </c>
      <c r="J784" s="665">
        <v>20</v>
      </c>
      <c r="K784" s="666">
        <v>736.65</v>
      </c>
    </row>
    <row r="785" spans="1:11" ht="14.4" customHeight="1" x14ac:dyDescent="0.3">
      <c r="A785" s="661" t="s">
        <v>543</v>
      </c>
      <c r="B785" s="662" t="s">
        <v>2791</v>
      </c>
      <c r="C785" s="663" t="s">
        <v>559</v>
      </c>
      <c r="D785" s="664" t="s">
        <v>2795</v>
      </c>
      <c r="E785" s="663" t="s">
        <v>5971</v>
      </c>
      <c r="F785" s="664" t="s">
        <v>5972</v>
      </c>
      <c r="G785" s="663" t="s">
        <v>5823</v>
      </c>
      <c r="H785" s="663" t="s">
        <v>5824</v>
      </c>
      <c r="I785" s="665">
        <v>36.83</v>
      </c>
      <c r="J785" s="665">
        <v>20</v>
      </c>
      <c r="K785" s="666">
        <v>736.65</v>
      </c>
    </row>
    <row r="786" spans="1:11" ht="14.4" customHeight="1" x14ac:dyDescent="0.3">
      <c r="A786" s="661" t="s">
        <v>543</v>
      </c>
      <c r="B786" s="662" t="s">
        <v>2791</v>
      </c>
      <c r="C786" s="663" t="s">
        <v>559</v>
      </c>
      <c r="D786" s="664" t="s">
        <v>2795</v>
      </c>
      <c r="E786" s="663" t="s">
        <v>5971</v>
      </c>
      <c r="F786" s="664" t="s">
        <v>5972</v>
      </c>
      <c r="G786" s="663" t="s">
        <v>5825</v>
      </c>
      <c r="H786" s="663" t="s">
        <v>5826</v>
      </c>
      <c r="I786" s="665">
        <v>36.833157894736843</v>
      </c>
      <c r="J786" s="665">
        <v>640</v>
      </c>
      <c r="K786" s="666">
        <v>23572.9</v>
      </c>
    </row>
    <row r="787" spans="1:11" ht="14.4" customHeight="1" x14ac:dyDescent="0.3">
      <c r="A787" s="661" t="s">
        <v>543</v>
      </c>
      <c r="B787" s="662" t="s">
        <v>2791</v>
      </c>
      <c r="C787" s="663" t="s">
        <v>559</v>
      </c>
      <c r="D787" s="664" t="s">
        <v>2795</v>
      </c>
      <c r="E787" s="663" t="s">
        <v>5971</v>
      </c>
      <c r="F787" s="664" t="s">
        <v>5972</v>
      </c>
      <c r="G787" s="663" t="s">
        <v>5827</v>
      </c>
      <c r="H787" s="663" t="s">
        <v>5828</v>
      </c>
      <c r="I787" s="665">
        <v>36.83</v>
      </c>
      <c r="J787" s="665">
        <v>20</v>
      </c>
      <c r="K787" s="666">
        <v>736.65</v>
      </c>
    </row>
    <row r="788" spans="1:11" ht="14.4" customHeight="1" x14ac:dyDescent="0.3">
      <c r="A788" s="661" t="s">
        <v>543</v>
      </c>
      <c r="B788" s="662" t="s">
        <v>2791</v>
      </c>
      <c r="C788" s="663" t="s">
        <v>559</v>
      </c>
      <c r="D788" s="664" t="s">
        <v>2795</v>
      </c>
      <c r="E788" s="663" t="s">
        <v>5971</v>
      </c>
      <c r="F788" s="664" t="s">
        <v>5972</v>
      </c>
      <c r="G788" s="663" t="s">
        <v>5829</v>
      </c>
      <c r="H788" s="663" t="s">
        <v>5830</v>
      </c>
      <c r="I788" s="665">
        <v>121</v>
      </c>
      <c r="J788" s="665">
        <v>310</v>
      </c>
      <c r="K788" s="666">
        <v>37510</v>
      </c>
    </row>
    <row r="789" spans="1:11" ht="14.4" customHeight="1" x14ac:dyDescent="0.3">
      <c r="A789" s="661" t="s">
        <v>543</v>
      </c>
      <c r="B789" s="662" t="s">
        <v>2791</v>
      </c>
      <c r="C789" s="663" t="s">
        <v>559</v>
      </c>
      <c r="D789" s="664" t="s">
        <v>2795</v>
      </c>
      <c r="E789" s="663" t="s">
        <v>5971</v>
      </c>
      <c r="F789" s="664" t="s">
        <v>5972</v>
      </c>
      <c r="G789" s="663" t="s">
        <v>5831</v>
      </c>
      <c r="H789" s="663" t="s">
        <v>5832</v>
      </c>
      <c r="I789" s="665">
        <v>121</v>
      </c>
      <c r="J789" s="665">
        <v>390</v>
      </c>
      <c r="K789" s="666">
        <v>47190</v>
      </c>
    </row>
    <row r="790" spans="1:11" ht="14.4" customHeight="1" x14ac:dyDescent="0.3">
      <c r="A790" s="661" t="s">
        <v>543</v>
      </c>
      <c r="B790" s="662" t="s">
        <v>2791</v>
      </c>
      <c r="C790" s="663" t="s">
        <v>559</v>
      </c>
      <c r="D790" s="664" t="s">
        <v>2795</v>
      </c>
      <c r="E790" s="663" t="s">
        <v>5971</v>
      </c>
      <c r="F790" s="664" t="s">
        <v>5972</v>
      </c>
      <c r="G790" s="663" t="s">
        <v>5833</v>
      </c>
      <c r="H790" s="663" t="s">
        <v>5834</v>
      </c>
      <c r="I790" s="665">
        <v>198.99666666666667</v>
      </c>
      <c r="J790" s="665">
        <v>40</v>
      </c>
      <c r="K790" s="666">
        <v>7959.8600000000006</v>
      </c>
    </row>
    <row r="791" spans="1:11" ht="14.4" customHeight="1" x14ac:dyDescent="0.3">
      <c r="A791" s="661" t="s">
        <v>543</v>
      </c>
      <c r="B791" s="662" t="s">
        <v>2791</v>
      </c>
      <c r="C791" s="663" t="s">
        <v>562</v>
      </c>
      <c r="D791" s="664" t="s">
        <v>2796</v>
      </c>
      <c r="E791" s="663" t="s">
        <v>5951</v>
      </c>
      <c r="F791" s="664" t="s">
        <v>5952</v>
      </c>
      <c r="G791" s="663" t="s">
        <v>4923</v>
      </c>
      <c r="H791" s="663" t="s">
        <v>4924</v>
      </c>
      <c r="I791" s="665">
        <v>28.735833333333336</v>
      </c>
      <c r="J791" s="665">
        <v>34</v>
      </c>
      <c r="K791" s="666">
        <v>977.0200000000001</v>
      </c>
    </row>
    <row r="792" spans="1:11" ht="14.4" customHeight="1" x14ac:dyDescent="0.3">
      <c r="A792" s="661" t="s">
        <v>543</v>
      </c>
      <c r="B792" s="662" t="s">
        <v>2791</v>
      </c>
      <c r="C792" s="663" t="s">
        <v>562</v>
      </c>
      <c r="D792" s="664" t="s">
        <v>2796</v>
      </c>
      <c r="E792" s="663" t="s">
        <v>5951</v>
      </c>
      <c r="F792" s="664" t="s">
        <v>5952</v>
      </c>
      <c r="G792" s="663" t="s">
        <v>4821</v>
      </c>
      <c r="H792" s="663" t="s">
        <v>4822</v>
      </c>
      <c r="I792" s="665">
        <v>1.38</v>
      </c>
      <c r="J792" s="665">
        <v>100</v>
      </c>
      <c r="K792" s="666">
        <v>138</v>
      </c>
    </row>
    <row r="793" spans="1:11" ht="14.4" customHeight="1" x14ac:dyDescent="0.3">
      <c r="A793" s="661" t="s">
        <v>543</v>
      </c>
      <c r="B793" s="662" t="s">
        <v>2791</v>
      </c>
      <c r="C793" s="663" t="s">
        <v>562</v>
      </c>
      <c r="D793" s="664" t="s">
        <v>2796</v>
      </c>
      <c r="E793" s="663" t="s">
        <v>5951</v>
      </c>
      <c r="F793" s="664" t="s">
        <v>5952</v>
      </c>
      <c r="G793" s="663" t="s">
        <v>4827</v>
      </c>
      <c r="H793" s="663" t="s">
        <v>4828</v>
      </c>
      <c r="I793" s="665">
        <v>0.67</v>
      </c>
      <c r="J793" s="665">
        <v>200</v>
      </c>
      <c r="K793" s="666">
        <v>134</v>
      </c>
    </row>
    <row r="794" spans="1:11" ht="14.4" customHeight="1" x14ac:dyDescent="0.3">
      <c r="A794" s="661" t="s">
        <v>543</v>
      </c>
      <c r="B794" s="662" t="s">
        <v>2791</v>
      </c>
      <c r="C794" s="663" t="s">
        <v>562</v>
      </c>
      <c r="D794" s="664" t="s">
        <v>2796</v>
      </c>
      <c r="E794" s="663" t="s">
        <v>5951</v>
      </c>
      <c r="F794" s="664" t="s">
        <v>5952</v>
      </c>
      <c r="G794" s="663" t="s">
        <v>4841</v>
      </c>
      <c r="H794" s="663" t="s">
        <v>4842</v>
      </c>
      <c r="I794" s="665">
        <v>0.86</v>
      </c>
      <c r="J794" s="665">
        <v>100</v>
      </c>
      <c r="K794" s="666">
        <v>86</v>
      </c>
    </row>
    <row r="795" spans="1:11" ht="14.4" customHeight="1" x14ac:dyDescent="0.3">
      <c r="A795" s="661" t="s">
        <v>543</v>
      </c>
      <c r="B795" s="662" t="s">
        <v>2791</v>
      </c>
      <c r="C795" s="663" t="s">
        <v>562</v>
      </c>
      <c r="D795" s="664" t="s">
        <v>2796</v>
      </c>
      <c r="E795" s="663" t="s">
        <v>5953</v>
      </c>
      <c r="F795" s="664" t="s">
        <v>5954</v>
      </c>
      <c r="G795" s="663" t="s">
        <v>4853</v>
      </c>
      <c r="H795" s="663" t="s">
        <v>4854</v>
      </c>
      <c r="I795" s="665">
        <v>1.091</v>
      </c>
      <c r="J795" s="665">
        <v>1000</v>
      </c>
      <c r="K795" s="666">
        <v>1091</v>
      </c>
    </row>
    <row r="796" spans="1:11" ht="14.4" customHeight="1" x14ac:dyDescent="0.3">
      <c r="A796" s="661" t="s">
        <v>543</v>
      </c>
      <c r="B796" s="662" t="s">
        <v>2791</v>
      </c>
      <c r="C796" s="663" t="s">
        <v>562</v>
      </c>
      <c r="D796" s="664" t="s">
        <v>2796</v>
      </c>
      <c r="E796" s="663" t="s">
        <v>5953</v>
      </c>
      <c r="F796" s="664" t="s">
        <v>5954</v>
      </c>
      <c r="G796" s="663" t="s">
        <v>4855</v>
      </c>
      <c r="H796" s="663" t="s">
        <v>4856</v>
      </c>
      <c r="I796" s="665">
        <v>1.6725000000000001</v>
      </c>
      <c r="J796" s="665">
        <v>2800</v>
      </c>
      <c r="K796" s="666">
        <v>4683</v>
      </c>
    </row>
    <row r="797" spans="1:11" ht="14.4" customHeight="1" x14ac:dyDescent="0.3">
      <c r="A797" s="661" t="s">
        <v>543</v>
      </c>
      <c r="B797" s="662" t="s">
        <v>2791</v>
      </c>
      <c r="C797" s="663" t="s">
        <v>562</v>
      </c>
      <c r="D797" s="664" t="s">
        <v>2796</v>
      </c>
      <c r="E797" s="663" t="s">
        <v>5953</v>
      </c>
      <c r="F797" s="664" t="s">
        <v>5954</v>
      </c>
      <c r="G797" s="663" t="s">
        <v>5066</v>
      </c>
      <c r="H797" s="663" t="s">
        <v>5067</v>
      </c>
      <c r="I797" s="665">
        <v>0.47400000000000003</v>
      </c>
      <c r="J797" s="665">
        <v>600</v>
      </c>
      <c r="K797" s="666">
        <v>284</v>
      </c>
    </row>
    <row r="798" spans="1:11" ht="14.4" customHeight="1" x14ac:dyDescent="0.3">
      <c r="A798" s="661" t="s">
        <v>543</v>
      </c>
      <c r="B798" s="662" t="s">
        <v>2791</v>
      </c>
      <c r="C798" s="663" t="s">
        <v>562</v>
      </c>
      <c r="D798" s="664" t="s">
        <v>2796</v>
      </c>
      <c r="E798" s="663" t="s">
        <v>5953</v>
      </c>
      <c r="F798" s="664" t="s">
        <v>5954</v>
      </c>
      <c r="G798" s="663" t="s">
        <v>4857</v>
      </c>
      <c r="H798" s="663" t="s">
        <v>4858</v>
      </c>
      <c r="I798" s="665">
        <v>0.67</v>
      </c>
      <c r="J798" s="665">
        <v>900</v>
      </c>
      <c r="K798" s="666">
        <v>603</v>
      </c>
    </row>
    <row r="799" spans="1:11" ht="14.4" customHeight="1" x14ac:dyDescent="0.3">
      <c r="A799" s="661" t="s">
        <v>543</v>
      </c>
      <c r="B799" s="662" t="s">
        <v>2791</v>
      </c>
      <c r="C799" s="663" t="s">
        <v>562</v>
      </c>
      <c r="D799" s="664" t="s">
        <v>2796</v>
      </c>
      <c r="E799" s="663" t="s">
        <v>5953</v>
      </c>
      <c r="F799" s="664" t="s">
        <v>5954</v>
      </c>
      <c r="G799" s="663" t="s">
        <v>5914</v>
      </c>
      <c r="H799" s="663" t="s">
        <v>5915</v>
      </c>
      <c r="I799" s="665">
        <v>6.0508333333333324</v>
      </c>
      <c r="J799" s="665">
        <v>290</v>
      </c>
      <c r="K799" s="666">
        <v>1754.7</v>
      </c>
    </row>
    <row r="800" spans="1:11" ht="14.4" customHeight="1" x14ac:dyDescent="0.3">
      <c r="A800" s="661" t="s">
        <v>543</v>
      </c>
      <c r="B800" s="662" t="s">
        <v>2791</v>
      </c>
      <c r="C800" s="663" t="s">
        <v>562</v>
      </c>
      <c r="D800" s="664" t="s">
        <v>2796</v>
      </c>
      <c r="E800" s="663" t="s">
        <v>5953</v>
      </c>
      <c r="F800" s="664" t="s">
        <v>5954</v>
      </c>
      <c r="G800" s="663" t="s">
        <v>4861</v>
      </c>
      <c r="H800" s="663" t="s">
        <v>4862</v>
      </c>
      <c r="I800" s="665">
        <v>1.9358333333333333</v>
      </c>
      <c r="J800" s="665">
        <v>1650</v>
      </c>
      <c r="K800" s="666">
        <v>3194.4</v>
      </c>
    </row>
    <row r="801" spans="1:11" ht="14.4" customHeight="1" x14ac:dyDescent="0.3">
      <c r="A801" s="661" t="s">
        <v>543</v>
      </c>
      <c r="B801" s="662" t="s">
        <v>2791</v>
      </c>
      <c r="C801" s="663" t="s">
        <v>562</v>
      </c>
      <c r="D801" s="664" t="s">
        <v>2796</v>
      </c>
      <c r="E801" s="663" t="s">
        <v>5953</v>
      </c>
      <c r="F801" s="664" t="s">
        <v>5954</v>
      </c>
      <c r="G801" s="663" t="s">
        <v>5617</v>
      </c>
      <c r="H801" s="663" t="s">
        <v>5618</v>
      </c>
      <c r="I801" s="665">
        <v>11.952500000000001</v>
      </c>
      <c r="J801" s="665">
        <v>35</v>
      </c>
      <c r="K801" s="666">
        <v>418.85</v>
      </c>
    </row>
    <row r="802" spans="1:11" ht="14.4" customHeight="1" x14ac:dyDescent="0.3">
      <c r="A802" s="661" t="s">
        <v>543</v>
      </c>
      <c r="B802" s="662" t="s">
        <v>2791</v>
      </c>
      <c r="C802" s="663" t="s">
        <v>562</v>
      </c>
      <c r="D802" s="664" t="s">
        <v>2796</v>
      </c>
      <c r="E802" s="663" t="s">
        <v>5953</v>
      </c>
      <c r="F802" s="664" t="s">
        <v>5954</v>
      </c>
      <c r="G802" s="663" t="s">
        <v>5203</v>
      </c>
      <c r="H802" s="663" t="s">
        <v>5204</v>
      </c>
      <c r="I802" s="665">
        <v>1.2699999999999998</v>
      </c>
      <c r="J802" s="665">
        <v>1803</v>
      </c>
      <c r="K802" s="666">
        <v>2289.81</v>
      </c>
    </row>
    <row r="803" spans="1:11" ht="14.4" customHeight="1" x14ac:dyDescent="0.3">
      <c r="A803" s="661" t="s">
        <v>543</v>
      </c>
      <c r="B803" s="662" t="s">
        <v>2791</v>
      </c>
      <c r="C803" s="663" t="s">
        <v>562</v>
      </c>
      <c r="D803" s="664" t="s">
        <v>2796</v>
      </c>
      <c r="E803" s="663" t="s">
        <v>5953</v>
      </c>
      <c r="F803" s="664" t="s">
        <v>5954</v>
      </c>
      <c r="G803" s="663" t="s">
        <v>4865</v>
      </c>
      <c r="H803" s="663" t="s">
        <v>4866</v>
      </c>
      <c r="I803" s="665">
        <v>4.03</v>
      </c>
      <c r="J803" s="665">
        <v>100</v>
      </c>
      <c r="K803" s="666">
        <v>403</v>
      </c>
    </row>
    <row r="804" spans="1:11" ht="14.4" customHeight="1" x14ac:dyDescent="0.3">
      <c r="A804" s="661" t="s">
        <v>543</v>
      </c>
      <c r="B804" s="662" t="s">
        <v>2791</v>
      </c>
      <c r="C804" s="663" t="s">
        <v>562</v>
      </c>
      <c r="D804" s="664" t="s">
        <v>2796</v>
      </c>
      <c r="E804" s="663" t="s">
        <v>5953</v>
      </c>
      <c r="F804" s="664" t="s">
        <v>5954</v>
      </c>
      <c r="G804" s="663" t="s">
        <v>5916</v>
      </c>
      <c r="H804" s="663" t="s">
        <v>5917</v>
      </c>
      <c r="I804" s="665">
        <v>9.1999999999999993</v>
      </c>
      <c r="J804" s="665">
        <v>200</v>
      </c>
      <c r="K804" s="666">
        <v>1840</v>
      </c>
    </row>
    <row r="805" spans="1:11" ht="14.4" customHeight="1" x14ac:dyDescent="0.3">
      <c r="A805" s="661" t="s">
        <v>543</v>
      </c>
      <c r="B805" s="662" t="s">
        <v>2791</v>
      </c>
      <c r="C805" s="663" t="s">
        <v>562</v>
      </c>
      <c r="D805" s="664" t="s">
        <v>2796</v>
      </c>
      <c r="E805" s="663" t="s">
        <v>5953</v>
      </c>
      <c r="F805" s="664" t="s">
        <v>5954</v>
      </c>
      <c r="G805" s="663" t="s">
        <v>5916</v>
      </c>
      <c r="H805" s="663" t="s">
        <v>5918</v>
      </c>
      <c r="I805" s="665">
        <v>9.1999999999999993</v>
      </c>
      <c r="J805" s="665">
        <v>200</v>
      </c>
      <c r="K805" s="666">
        <v>1840</v>
      </c>
    </row>
    <row r="806" spans="1:11" ht="14.4" customHeight="1" x14ac:dyDescent="0.3">
      <c r="A806" s="661" t="s">
        <v>543</v>
      </c>
      <c r="B806" s="662" t="s">
        <v>2791</v>
      </c>
      <c r="C806" s="663" t="s">
        <v>562</v>
      </c>
      <c r="D806" s="664" t="s">
        <v>2796</v>
      </c>
      <c r="E806" s="663" t="s">
        <v>5953</v>
      </c>
      <c r="F806" s="664" t="s">
        <v>5954</v>
      </c>
      <c r="G806" s="663" t="s">
        <v>5919</v>
      </c>
      <c r="H806" s="663" t="s">
        <v>5920</v>
      </c>
      <c r="I806" s="665">
        <v>172.5</v>
      </c>
      <c r="J806" s="665">
        <v>4</v>
      </c>
      <c r="K806" s="666">
        <v>690</v>
      </c>
    </row>
    <row r="807" spans="1:11" ht="14.4" customHeight="1" x14ac:dyDescent="0.3">
      <c r="A807" s="661" t="s">
        <v>543</v>
      </c>
      <c r="B807" s="662" t="s">
        <v>2791</v>
      </c>
      <c r="C807" s="663" t="s">
        <v>562</v>
      </c>
      <c r="D807" s="664" t="s">
        <v>2796</v>
      </c>
      <c r="E807" s="663" t="s">
        <v>5953</v>
      </c>
      <c r="F807" s="664" t="s">
        <v>5954</v>
      </c>
      <c r="G807" s="663" t="s">
        <v>5294</v>
      </c>
      <c r="H807" s="663" t="s">
        <v>5295</v>
      </c>
      <c r="I807" s="665">
        <v>350.9</v>
      </c>
      <c r="J807" s="665">
        <v>3</v>
      </c>
      <c r="K807" s="666">
        <v>1052.6999999999998</v>
      </c>
    </row>
    <row r="808" spans="1:11" ht="14.4" customHeight="1" x14ac:dyDescent="0.3">
      <c r="A808" s="661" t="s">
        <v>543</v>
      </c>
      <c r="B808" s="662" t="s">
        <v>2791</v>
      </c>
      <c r="C808" s="663" t="s">
        <v>562</v>
      </c>
      <c r="D808" s="664" t="s">
        <v>2796</v>
      </c>
      <c r="E808" s="663" t="s">
        <v>5953</v>
      </c>
      <c r="F808" s="664" t="s">
        <v>5954</v>
      </c>
      <c r="G808" s="663" t="s">
        <v>5314</v>
      </c>
      <c r="H808" s="663" t="s">
        <v>5315</v>
      </c>
      <c r="I808" s="665">
        <v>350.89999999999992</v>
      </c>
      <c r="J808" s="665">
        <v>4</v>
      </c>
      <c r="K808" s="666">
        <v>1403.6</v>
      </c>
    </row>
    <row r="809" spans="1:11" ht="14.4" customHeight="1" x14ac:dyDescent="0.3">
      <c r="A809" s="661" t="s">
        <v>543</v>
      </c>
      <c r="B809" s="662" t="s">
        <v>2791</v>
      </c>
      <c r="C809" s="663" t="s">
        <v>562</v>
      </c>
      <c r="D809" s="664" t="s">
        <v>2796</v>
      </c>
      <c r="E809" s="663" t="s">
        <v>5953</v>
      </c>
      <c r="F809" s="664" t="s">
        <v>5954</v>
      </c>
      <c r="G809" s="663" t="s">
        <v>4867</v>
      </c>
      <c r="H809" s="663" t="s">
        <v>4868</v>
      </c>
      <c r="I809" s="665">
        <v>3.4208333333333329</v>
      </c>
      <c r="J809" s="665">
        <v>1320</v>
      </c>
      <c r="K809" s="666">
        <v>4514.8</v>
      </c>
    </row>
    <row r="810" spans="1:11" ht="14.4" customHeight="1" x14ac:dyDescent="0.3">
      <c r="A810" s="661" t="s">
        <v>543</v>
      </c>
      <c r="B810" s="662" t="s">
        <v>2791</v>
      </c>
      <c r="C810" s="663" t="s">
        <v>562</v>
      </c>
      <c r="D810" s="664" t="s">
        <v>2796</v>
      </c>
      <c r="E810" s="663" t="s">
        <v>5953</v>
      </c>
      <c r="F810" s="664" t="s">
        <v>5954</v>
      </c>
      <c r="G810" s="663" t="s">
        <v>5328</v>
      </c>
      <c r="H810" s="663" t="s">
        <v>5329</v>
      </c>
      <c r="I810" s="665">
        <v>6.0875000000000004</v>
      </c>
      <c r="J810" s="665">
        <v>340</v>
      </c>
      <c r="K810" s="666">
        <v>2069.1999999999998</v>
      </c>
    </row>
    <row r="811" spans="1:11" ht="14.4" customHeight="1" x14ac:dyDescent="0.3">
      <c r="A811" s="661" t="s">
        <v>543</v>
      </c>
      <c r="B811" s="662" t="s">
        <v>2791</v>
      </c>
      <c r="C811" s="663" t="s">
        <v>562</v>
      </c>
      <c r="D811" s="664" t="s">
        <v>2796</v>
      </c>
      <c r="E811" s="663" t="s">
        <v>5953</v>
      </c>
      <c r="F811" s="664" t="s">
        <v>5954</v>
      </c>
      <c r="G811" s="663" t="s">
        <v>5346</v>
      </c>
      <c r="H811" s="663" t="s">
        <v>5347</v>
      </c>
      <c r="I811" s="665">
        <v>64.150000000000006</v>
      </c>
      <c r="J811" s="665">
        <v>1</v>
      </c>
      <c r="K811" s="666">
        <v>64.150000000000006</v>
      </c>
    </row>
    <row r="812" spans="1:11" ht="14.4" customHeight="1" x14ac:dyDescent="0.3">
      <c r="A812" s="661" t="s">
        <v>543</v>
      </c>
      <c r="B812" s="662" t="s">
        <v>2791</v>
      </c>
      <c r="C812" s="663" t="s">
        <v>562</v>
      </c>
      <c r="D812" s="664" t="s">
        <v>2796</v>
      </c>
      <c r="E812" s="663" t="s">
        <v>5953</v>
      </c>
      <c r="F812" s="664" t="s">
        <v>5954</v>
      </c>
      <c r="G812" s="663" t="s">
        <v>5719</v>
      </c>
      <c r="H812" s="663" t="s">
        <v>5720</v>
      </c>
      <c r="I812" s="665">
        <v>350.9</v>
      </c>
      <c r="J812" s="665">
        <v>1</v>
      </c>
      <c r="K812" s="666">
        <v>350.9</v>
      </c>
    </row>
    <row r="813" spans="1:11" ht="14.4" customHeight="1" x14ac:dyDescent="0.3">
      <c r="A813" s="661" t="s">
        <v>543</v>
      </c>
      <c r="B813" s="662" t="s">
        <v>2791</v>
      </c>
      <c r="C813" s="663" t="s">
        <v>562</v>
      </c>
      <c r="D813" s="664" t="s">
        <v>2796</v>
      </c>
      <c r="E813" s="663" t="s">
        <v>5953</v>
      </c>
      <c r="F813" s="664" t="s">
        <v>5954</v>
      </c>
      <c r="G813" s="663" t="s">
        <v>5921</v>
      </c>
      <c r="H813" s="663" t="s">
        <v>5922</v>
      </c>
      <c r="I813" s="665">
        <v>496.1</v>
      </c>
      <c r="J813" s="665">
        <v>1</v>
      </c>
      <c r="K813" s="666">
        <v>496.1</v>
      </c>
    </row>
    <row r="814" spans="1:11" ht="14.4" customHeight="1" x14ac:dyDescent="0.3">
      <c r="A814" s="661" t="s">
        <v>543</v>
      </c>
      <c r="B814" s="662" t="s">
        <v>2791</v>
      </c>
      <c r="C814" s="663" t="s">
        <v>562</v>
      </c>
      <c r="D814" s="664" t="s">
        <v>2796</v>
      </c>
      <c r="E814" s="663" t="s">
        <v>5953</v>
      </c>
      <c r="F814" s="664" t="s">
        <v>5954</v>
      </c>
      <c r="G814" s="663" t="s">
        <v>5923</v>
      </c>
      <c r="H814" s="663" t="s">
        <v>5924</v>
      </c>
      <c r="I814" s="665">
        <v>1.45</v>
      </c>
      <c r="J814" s="665">
        <v>2112</v>
      </c>
      <c r="K814" s="666">
        <v>3066.63</v>
      </c>
    </row>
    <row r="815" spans="1:11" ht="14.4" customHeight="1" x14ac:dyDescent="0.3">
      <c r="A815" s="661" t="s">
        <v>543</v>
      </c>
      <c r="B815" s="662" t="s">
        <v>2791</v>
      </c>
      <c r="C815" s="663" t="s">
        <v>562</v>
      </c>
      <c r="D815" s="664" t="s">
        <v>2796</v>
      </c>
      <c r="E815" s="663" t="s">
        <v>5963</v>
      </c>
      <c r="F815" s="664" t="s">
        <v>5964</v>
      </c>
      <c r="G815" s="663" t="s">
        <v>5426</v>
      </c>
      <c r="H815" s="663" t="s">
        <v>5427</v>
      </c>
      <c r="I815" s="665">
        <v>8.16</v>
      </c>
      <c r="J815" s="665">
        <v>20</v>
      </c>
      <c r="K815" s="666">
        <v>163.19999999999999</v>
      </c>
    </row>
    <row r="816" spans="1:11" ht="14.4" customHeight="1" x14ac:dyDescent="0.3">
      <c r="A816" s="661" t="s">
        <v>543</v>
      </c>
      <c r="B816" s="662" t="s">
        <v>2791</v>
      </c>
      <c r="C816" s="663" t="s">
        <v>562</v>
      </c>
      <c r="D816" s="664" t="s">
        <v>2796</v>
      </c>
      <c r="E816" s="663" t="s">
        <v>5957</v>
      </c>
      <c r="F816" s="664" t="s">
        <v>5958</v>
      </c>
      <c r="G816" s="663" t="s">
        <v>4871</v>
      </c>
      <c r="H816" s="663" t="s">
        <v>4872</v>
      </c>
      <c r="I816" s="665">
        <v>180.43</v>
      </c>
      <c r="J816" s="665">
        <v>28</v>
      </c>
      <c r="K816" s="666">
        <v>5051.97</v>
      </c>
    </row>
    <row r="817" spans="1:11" ht="14.4" customHeight="1" x14ac:dyDescent="0.3">
      <c r="A817" s="661" t="s">
        <v>543</v>
      </c>
      <c r="B817" s="662" t="s">
        <v>2791</v>
      </c>
      <c r="C817" s="663" t="s">
        <v>562</v>
      </c>
      <c r="D817" s="664" t="s">
        <v>2796</v>
      </c>
      <c r="E817" s="663" t="s">
        <v>5957</v>
      </c>
      <c r="F817" s="664" t="s">
        <v>5958</v>
      </c>
      <c r="G817" s="663" t="s">
        <v>4879</v>
      </c>
      <c r="H817" s="663" t="s">
        <v>4880</v>
      </c>
      <c r="I817" s="665">
        <v>0.48666666666666664</v>
      </c>
      <c r="J817" s="665">
        <v>500</v>
      </c>
      <c r="K817" s="666">
        <v>243</v>
      </c>
    </row>
    <row r="818" spans="1:11" ht="14.4" customHeight="1" x14ac:dyDescent="0.3">
      <c r="A818" s="661" t="s">
        <v>543</v>
      </c>
      <c r="B818" s="662" t="s">
        <v>2791</v>
      </c>
      <c r="C818" s="663" t="s">
        <v>562</v>
      </c>
      <c r="D818" s="664" t="s">
        <v>2796</v>
      </c>
      <c r="E818" s="663" t="s">
        <v>5957</v>
      </c>
      <c r="F818" s="664" t="s">
        <v>5958</v>
      </c>
      <c r="G818" s="663" t="s">
        <v>5910</v>
      </c>
      <c r="H818" s="663" t="s">
        <v>5911</v>
      </c>
      <c r="I818" s="665">
        <v>101.58</v>
      </c>
      <c r="J818" s="665">
        <v>25</v>
      </c>
      <c r="K818" s="666">
        <v>2539.4899999999998</v>
      </c>
    </row>
    <row r="819" spans="1:11" ht="14.4" customHeight="1" x14ac:dyDescent="0.3">
      <c r="A819" s="661" t="s">
        <v>543</v>
      </c>
      <c r="B819" s="662" t="s">
        <v>2791</v>
      </c>
      <c r="C819" s="663" t="s">
        <v>562</v>
      </c>
      <c r="D819" s="664" t="s">
        <v>2796</v>
      </c>
      <c r="E819" s="663" t="s">
        <v>5959</v>
      </c>
      <c r="F819" s="664" t="s">
        <v>5960</v>
      </c>
      <c r="G819" s="663" t="s">
        <v>4903</v>
      </c>
      <c r="H819" s="663" t="s">
        <v>4904</v>
      </c>
      <c r="I819" s="665">
        <v>0.70666666666666667</v>
      </c>
      <c r="J819" s="665">
        <v>10800</v>
      </c>
      <c r="K819" s="666">
        <v>7636</v>
      </c>
    </row>
    <row r="820" spans="1:11" ht="14.4" customHeight="1" x14ac:dyDescent="0.3">
      <c r="A820" s="661" t="s">
        <v>543</v>
      </c>
      <c r="B820" s="662" t="s">
        <v>2791</v>
      </c>
      <c r="C820" s="663" t="s">
        <v>562</v>
      </c>
      <c r="D820" s="664" t="s">
        <v>2796</v>
      </c>
      <c r="E820" s="663" t="s">
        <v>5959</v>
      </c>
      <c r="F820" s="664" t="s">
        <v>5960</v>
      </c>
      <c r="G820" s="663" t="s">
        <v>4905</v>
      </c>
      <c r="H820" s="663" t="s">
        <v>4906</v>
      </c>
      <c r="I820" s="665">
        <v>0.70666666666666667</v>
      </c>
      <c r="J820" s="665">
        <v>9000</v>
      </c>
      <c r="K820" s="666">
        <v>6358</v>
      </c>
    </row>
    <row r="821" spans="1:11" ht="14.4" customHeight="1" x14ac:dyDescent="0.3">
      <c r="A821" s="661" t="s">
        <v>543</v>
      </c>
      <c r="B821" s="662" t="s">
        <v>2791</v>
      </c>
      <c r="C821" s="663" t="s">
        <v>562</v>
      </c>
      <c r="D821" s="664" t="s">
        <v>2796</v>
      </c>
      <c r="E821" s="663" t="s">
        <v>5971</v>
      </c>
      <c r="F821" s="664" t="s">
        <v>5972</v>
      </c>
      <c r="G821" s="663" t="s">
        <v>5783</v>
      </c>
      <c r="H821" s="663" t="s">
        <v>5784</v>
      </c>
      <c r="I821" s="665">
        <v>15.61</v>
      </c>
      <c r="J821" s="665">
        <v>615</v>
      </c>
      <c r="K821" s="666">
        <v>9600.15</v>
      </c>
    </row>
    <row r="822" spans="1:11" ht="14.4" customHeight="1" x14ac:dyDescent="0.3">
      <c r="A822" s="661" t="s">
        <v>543</v>
      </c>
      <c r="B822" s="662" t="s">
        <v>2791</v>
      </c>
      <c r="C822" s="663" t="s">
        <v>565</v>
      </c>
      <c r="D822" s="664" t="s">
        <v>2797</v>
      </c>
      <c r="E822" s="663" t="s">
        <v>5951</v>
      </c>
      <c r="F822" s="664" t="s">
        <v>5952</v>
      </c>
      <c r="G822" s="663" t="s">
        <v>4821</v>
      </c>
      <c r="H822" s="663" t="s">
        <v>4822</v>
      </c>
      <c r="I822" s="665">
        <v>1.38</v>
      </c>
      <c r="J822" s="665">
        <v>800</v>
      </c>
      <c r="K822" s="666">
        <v>1104</v>
      </c>
    </row>
    <row r="823" spans="1:11" ht="14.4" customHeight="1" x14ac:dyDescent="0.3">
      <c r="A823" s="661" t="s">
        <v>543</v>
      </c>
      <c r="B823" s="662" t="s">
        <v>2791</v>
      </c>
      <c r="C823" s="663" t="s">
        <v>565</v>
      </c>
      <c r="D823" s="664" t="s">
        <v>2797</v>
      </c>
      <c r="E823" s="663" t="s">
        <v>5951</v>
      </c>
      <c r="F823" s="664" t="s">
        <v>5952</v>
      </c>
      <c r="G823" s="663" t="s">
        <v>4827</v>
      </c>
      <c r="H823" s="663" t="s">
        <v>4828</v>
      </c>
      <c r="I823" s="665">
        <v>0.66857142857142848</v>
      </c>
      <c r="J823" s="665">
        <v>1500</v>
      </c>
      <c r="K823" s="666">
        <v>1000</v>
      </c>
    </row>
    <row r="824" spans="1:11" ht="14.4" customHeight="1" x14ac:dyDescent="0.3">
      <c r="A824" s="661" t="s">
        <v>543</v>
      </c>
      <c r="B824" s="662" t="s">
        <v>2791</v>
      </c>
      <c r="C824" s="663" t="s">
        <v>565</v>
      </c>
      <c r="D824" s="664" t="s">
        <v>2797</v>
      </c>
      <c r="E824" s="663" t="s">
        <v>5951</v>
      </c>
      <c r="F824" s="664" t="s">
        <v>5952</v>
      </c>
      <c r="G824" s="663" t="s">
        <v>4829</v>
      </c>
      <c r="H824" s="663" t="s">
        <v>4830</v>
      </c>
      <c r="I824" s="665">
        <v>26.17</v>
      </c>
      <c r="J824" s="665">
        <v>5</v>
      </c>
      <c r="K824" s="666">
        <v>130.85</v>
      </c>
    </row>
    <row r="825" spans="1:11" ht="14.4" customHeight="1" x14ac:dyDescent="0.3">
      <c r="A825" s="661" t="s">
        <v>543</v>
      </c>
      <c r="B825" s="662" t="s">
        <v>2791</v>
      </c>
      <c r="C825" s="663" t="s">
        <v>565</v>
      </c>
      <c r="D825" s="664" t="s">
        <v>2797</v>
      </c>
      <c r="E825" s="663" t="s">
        <v>5951</v>
      </c>
      <c r="F825" s="664" t="s">
        <v>5952</v>
      </c>
      <c r="G825" s="663" t="s">
        <v>4831</v>
      </c>
      <c r="H825" s="663" t="s">
        <v>4832</v>
      </c>
      <c r="I825" s="665">
        <v>0.88</v>
      </c>
      <c r="J825" s="665">
        <v>275</v>
      </c>
      <c r="K825" s="666">
        <v>244.25</v>
      </c>
    </row>
    <row r="826" spans="1:11" ht="14.4" customHeight="1" x14ac:dyDescent="0.3">
      <c r="A826" s="661" t="s">
        <v>543</v>
      </c>
      <c r="B826" s="662" t="s">
        <v>2791</v>
      </c>
      <c r="C826" s="663" t="s">
        <v>565</v>
      </c>
      <c r="D826" s="664" t="s">
        <v>2797</v>
      </c>
      <c r="E826" s="663" t="s">
        <v>5951</v>
      </c>
      <c r="F826" s="664" t="s">
        <v>5952</v>
      </c>
      <c r="G826" s="663" t="s">
        <v>4833</v>
      </c>
      <c r="H826" s="663" t="s">
        <v>4834</v>
      </c>
      <c r="I826" s="665">
        <v>8.01</v>
      </c>
      <c r="J826" s="665">
        <v>150</v>
      </c>
      <c r="K826" s="666">
        <v>1201.5</v>
      </c>
    </row>
    <row r="827" spans="1:11" ht="14.4" customHeight="1" x14ac:dyDescent="0.3">
      <c r="A827" s="661" t="s">
        <v>543</v>
      </c>
      <c r="B827" s="662" t="s">
        <v>2791</v>
      </c>
      <c r="C827" s="663" t="s">
        <v>565</v>
      </c>
      <c r="D827" s="664" t="s">
        <v>2797</v>
      </c>
      <c r="E827" s="663" t="s">
        <v>5951</v>
      </c>
      <c r="F827" s="664" t="s">
        <v>5952</v>
      </c>
      <c r="G827" s="663" t="s">
        <v>4835</v>
      </c>
      <c r="H827" s="663" t="s">
        <v>4836</v>
      </c>
      <c r="I827" s="665">
        <v>13.16</v>
      </c>
      <c r="J827" s="665">
        <v>24</v>
      </c>
      <c r="K827" s="666">
        <v>315.83999999999997</v>
      </c>
    </row>
    <row r="828" spans="1:11" ht="14.4" customHeight="1" x14ac:dyDescent="0.3">
      <c r="A828" s="661" t="s">
        <v>543</v>
      </c>
      <c r="B828" s="662" t="s">
        <v>2791</v>
      </c>
      <c r="C828" s="663" t="s">
        <v>565</v>
      </c>
      <c r="D828" s="664" t="s">
        <v>2797</v>
      </c>
      <c r="E828" s="663" t="s">
        <v>5951</v>
      </c>
      <c r="F828" s="664" t="s">
        <v>5952</v>
      </c>
      <c r="G828" s="663" t="s">
        <v>4837</v>
      </c>
      <c r="H828" s="663" t="s">
        <v>4838</v>
      </c>
      <c r="I828" s="665">
        <v>26.37</v>
      </c>
      <c r="J828" s="665">
        <v>48</v>
      </c>
      <c r="K828" s="666">
        <v>1265.71</v>
      </c>
    </row>
    <row r="829" spans="1:11" ht="14.4" customHeight="1" x14ac:dyDescent="0.3">
      <c r="A829" s="661" t="s">
        <v>543</v>
      </c>
      <c r="B829" s="662" t="s">
        <v>2791</v>
      </c>
      <c r="C829" s="663" t="s">
        <v>565</v>
      </c>
      <c r="D829" s="664" t="s">
        <v>2797</v>
      </c>
      <c r="E829" s="663" t="s">
        <v>5951</v>
      </c>
      <c r="F829" s="664" t="s">
        <v>5952</v>
      </c>
      <c r="G829" s="663" t="s">
        <v>4839</v>
      </c>
      <c r="H829" s="663" t="s">
        <v>4840</v>
      </c>
      <c r="I829" s="665">
        <v>7.51</v>
      </c>
      <c r="J829" s="665">
        <v>6</v>
      </c>
      <c r="K829" s="666">
        <v>45.06</v>
      </c>
    </row>
    <row r="830" spans="1:11" ht="14.4" customHeight="1" x14ac:dyDescent="0.3">
      <c r="A830" s="661" t="s">
        <v>543</v>
      </c>
      <c r="B830" s="662" t="s">
        <v>2791</v>
      </c>
      <c r="C830" s="663" t="s">
        <v>565</v>
      </c>
      <c r="D830" s="664" t="s">
        <v>2797</v>
      </c>
      <c r="E830" s="663" t="s">
        <v>5951</v>
      </c>
      <c r="F830" s="664" t="s">
        <v>5952</v>
      </c>
      <c r="G830" s="663" t="s">
        <v>4841</v>
      </c>
      <c r="H830" s="663" t="s">
        <v>4967</v>
      </c>
      <c r="I830" s="665">
        <v>0.85499999999999998</v>
      </c>
      <c r="J830" s="665">
        <v>500</v>
      </c>
      <c r="K830" s="666">
        <v>428</v>
      </c>
    </row>
    <row r="831" spans="1:11" ht="14.4" customHeight="1" x14ac:dyDescent="0.3">
      <c r="A831" s="661" t="s">
        <v>543</v>
      </c>
      <c r="B831" s="662" t="s">
        <v>2791</v>
      </c>
      <c r="C831" s="663" t="s">
        <v>565</v>
      </c>
      <c r="D831" s="664" t="s">
        <v>2797</v>
      </c>
      <c r="E831" s="663" t="s">
        <v>5951</v>
      </c>
      <c r="F831" s="664" t="s">
        <v>5952</v>
      </c>
      <c r="G831" s="663" t="s">
        <v>4841</v>
      </c>
      <c r="H831" s="663" t="s">
        <v>4842</v>
      </c>
      <c r="I831" s="665">
        <v>0.85</v>
      </c>
      <c r="J831" s="665">
        <v>200</v>
      </c>
      <c r="K831" s="666">
        <v>170</v>
      </c>
    </row>
    <row r="832" spans="1:11" ht="14.4" customHeight="1" x14ac:dyDescent="0.3">
      <c r="A832" s="661" t="s">
        <v>543</v>
      </c>
      <c r="B832" s="662" t="s">
        <v>2791</v>
      </c>
      <c r="C832" s="663" t="s">
        <v>565</v>
      </c>
      <c r="D832" s="664" t="s">
        <v>2797</v>
      </c>
      <c r="E832" s="663" t="s">
        <v>5951</v>
      </c>
      <c r="F832" s="664" t="s">
        <v>5952</v>
      </c>
      <c r="G832" s="663" t="s">
        <v>5846</v>
      </c>
      <c r="H832" s="663" t="s">
        <v>5847</v>
      </c>
      <c r="I832" s="665">
        <v>10.7</v>
      </c>
      <c r="J832" s="665">
        <v>160</v>
      </c>
      <c r="K832" s="666">
        <v>1711.2</v>
      </c>
    </row>
    <row r="833" spans="1:11" ht="14.4" customHeight="1" x14ac:dyDescent="0.3">
      <c r="A833" s="661" t="s">
        <v>543</v>
      </c>
      <c r="B833" s="662" t="s">
        <v>2791</v>
      </c>
      <c r="C833" s="663" t="s">
        <v>565</v>
      </c>
      <c r="D833" s="664" t="s">
        <v>2797</v>
      </c>
      <c r="E833" s="663" t="s">
        <v>5951</v>
      </c>
      <c r="F833" s="664" t="s">
        <v>5952</v>
      </c>
      <c r="G833" s="663" t="s">
        <v>5573</v>
      </c>
      <c r="H833" s="663" t="s">
        <v>5574</v>
      </c>
      <c r="I833" s="665">
        <v>1.17</v>
      </c>
      <c r="J833" s="665">
        <v>200</v>
      </c>
      <c r="K833" s="666">
        <v>234</v>
      </c>
    </row>
    <row r="834" spans="1:11" ht="14.4" customHeight="1" x14ac:dyDescent="0.3">
      <c r="A834" s="661" t="s">
        <v>543</v>
      </c>
      <c r="B834" s="662" t="s">
        <v>2791</v>
      </c>
      <c r="C834" s="663" t="s">
        <v>565</v>
      </c>
      <c r="D834" s="664" t="s">
        <v>2797</v>
      </c>
      <c r="E834" s="663" t="s">
        <v>5953</v>
      </c>
      <c r="F834" s="664" t="s">
        <v>5954</v>
      </c>
      <c r="G834" s="663" t="s">
        <v>5060</v>
      </c>
      <c r="H834" s="663" t="s">
        <v>5061</v>
      </c>
      <c r="I834" s="665">
        <v>11.145999999999999</v>
      </c>
      <c r="J834" s="665">
        <v>220</v>
      </c>
      <c r="K834" s="666">
        <v>2452.3000000000002</v>
      </c>
    </row>
    <row r="835" spans="1:11" ht="14.4" customHeight="1" x14ac:dyDescent="0.3">
      <c r="A835" s="661" t="s">
        <v>543</v>
      </c>
      <c r="B835" s="662" t="s">
        <v>2791</v>
      </c>
      <c r="C835" s="663" t="s">
        <v>565</v>
      </c>
      <c r="D835" s="664" t="s">
        <v>2797</v>
      </c>
      <c r="E835" s="663" t="s">
        <v>5953</v>
      </c>
      <c r="F835" s="664" t="s">
        <v>5954</v>
      </c>
      <c r="G835" s="663" t="s">
        <v>5925</v>
      </c>
      <c r="H835" s="663" t="s">
        <v>5926</v>
      </c>
      <c r="I835" s="665">
        <v>2.75</v>
      </c>
      <c r="J835" s="665">
        <v>50</v>
      </c>
      <c r="K835" s="666">
        <v>137.5</v>
      </c>
    </row>
    <row r="836" spans="1:11" ht="14.4" customHeight="1" x14ac:dyDescent="0.3">
      <c r="A836" s="661" t="s">
        <v>543</v>
      </c>
      <c r="B836" s="662" t="s">
        <v>2791</v>
      </c>
      <c r="C836" s="663" t="s">
        <v>565</v>
      </c>
      <c r="D836" s="664" t="s">
        <v>2797</v>
      </c>
      <c r="E836" s="663" t="s">
        <v>5953</v>
      </c>
      <c r="F836" s="664" t="s">
        <v>5954</v>
      </c>
      <c r="G836" s="663" t="s">
        <v>4853</v>
      </c>
      <c r="H836" s="663" t="s">
        <v>4854</v>
      </c>
      <c r="I836" s="665">
        <v>1.0907142857142857</v>
      </c>
      <c r="J836" s="665">
        <v>3200</v>
      </c>
      <c r="K836" s="666">
        <v>3490</v>
      </c>
    </row>
    <row r="837" spans="1:11" ht="14.4" customHeight="1" x14ac:dyDescent="0.3">
      <c r="A837" s="661" t="s">
        <v>543</v>
      </c>
      <c r="B837" s="662" t="s">
        <v>2791</v>
      </c>
      <c r="C837" s="663" t="s">
        <v>565</v>
      </c>
      <c r="D837" s="664" t="s">
        <v>2797</v>
      </c>
      <c r="E837" s="663" t="s">
        <v>5953</v>
      </c>
      <c r="F837" s="664" t="s">
        <v>5954</v>
      </c>
      <c r="G837" s="663" t="s">
        <v>4855</v>
      </c>
      <c r="H837" s="663" t="s">
        <v>4856</v>
      </c>
      <c r="I837" s="665">
        <v>1.6755555555555555</v>
      </c>
      <c r="J837" s="665">
        <v>1700</v>
      </c>
      <c r="K837" s="666">
        <v>2848</v>
      </c>
    </row>
    <row r="838" spans="1:11" ht="14.4" customHeight="1" x14ac:dyDescent="0.3">
      <c r="A838" s="661" t="s">
        <v>543</v>
      </c>
      <c r="B838" s="662" t="s">
        <v>2791</v>
      </c>
      <c r="C838" s="663" t="s">
        <v>565</v>
      </c>
      <c r="D838" s="664" t="s">
        <v>2797</v>
      </c>
      <c r="E838" s="663" t="s">
        <v>5953</v>
      </c>
      <c r="F838" s="664" t="s">
        <v>5954</v>
      </c>
      <c r="G838" s="663" t="s">
        <v>5066</v>
      </c>
      <c r="H838" s="663" t="s">
        <v>5067</v>
      </c>
      <c r="I838" s="665">
        <v>0.47500000000000003</v>
      </c>
      <c r="J838" s="665">
        <v>800</v>
      </c>
      <c r="K838" s="666">
        <v>380</v>
      </c>
    </row>
    <row r="839" spans="1:11" ht="14.4" customHeight="1" x14ac:dyDescent="0.3">
      <c r="A839" s="661" t="s">
        <v>543</v>
      </c>
      <c r="B839" s="662" t="s">
        <v>2791</v>
      </c>
      <c r="C839" s="663" t="s">
        <v>565</v>
      </c>
      <c r="D839" s="664" t="s">
        <v>2797</v>
      </c>
      <c r="E839" s="663" t="s">
        <v>5953</v>
      </c>
      <c r="F839" s="664" t="s">
        <v>5954</v>
      </c>
      <c r="G839" s="663" t="s">
        <v>4857</v>
      </c>
      <c r="H839" s="663" t="s">
        <v>4858</v>
      </c>
      <c r="I839" s="665">
        <v>0.67</v>
      </c>
      <c r="J839" s="665">
        <v>1800</v>
      </c>
      <c r="K839" s="666">
        <v>1206</v>
      </c>
    </row>
    <row r="840" spans="1:11" ht="14.4" customHeight="1" x14ac:dyDescent="0.3">
      <c r="A840" s="661" t="s">
        <v>543</v>
      </c>
      <c r="B840" s="662" t="s">
        <v>2791</v>
      </c>
      <c r="C840" s="663" t="s">
        <v>565</v>
      </c>
      <c r="D840" s="664" t="s">
        <v>2797</v>
      </c>
      <c r="E840" s="663" t="s">
        <v>5953</v>
      </c>
      <c r="F840" s="664" t="s">
        <v>5954</v>
      </c>
      <c r="G840" s="663" t="s">
        <v>5577</v>
      </c>
      <c r="H840" s="663" t="s">
        <v>5578</v>
      </c>
      <c r="I840" s="665">
        <v>17.906666666666666</v>
      </c>
      <c r="J840" s="665">
        <v>120</v>
      </c>
      <c r="K840" s="666">
        <v>2148.7999999999997</v>
      </c>
    </row>
    <row r="841" spans="1:11" ht="14.4" customHeight="1" x14ac:dyDescent="0.3">
      <c r="A841" s="661" t="s">
        <v>543</v>
      </c>
      <c r="B841" s="662" t="s">
        <v>2791</v>
      </c>
      <c r="C841" s="663" t="s">
        <v>565</v>
      </c>
      <c r="D841" s="664" t="s">
        <v>2797</v>
      </c>
      <c r="E841" s="663" t="s">
        <v>5953</v>
      </c>
      <c r="F841" s="664" t="s">
        <v>5954</v>
      </c>
      <c r="G841" s="663" t="s">
        <v>5074</v>
      </c>
      <c r="H841" s="663" t="s">
        <v>5075</v>
      </c>
      <c r="I841" s="665">
        <v>17.904</v>
      </c>
      <c r="J841" s="665">
        <v>50</v>
      </c>
      <c r="K841" s="666">
        <v>895.2</v>
      </c>
    </row>
    <row r="842" spans="1:11" ht="14.4" customHeight="1" x14ac:dyDescent="0.3">
      <c r="A842" s="661" t="s">
        <v>543</v>
      </c>
      <c r="B842" s="662" t="s">
        <v>2791</v>
      </c>
      <c r="C842" s="663" t="s">
        <v>565</v>
      </c>
      <c r="D842" s="664" t="s">
        <v>2797</v>
      </c>
      <c r="E842" s="663" t="s">
        <v>5953</v>
      </c>
      <c r="F842" s="664" t="s">
        <v>5954</v>
      </c>
      <c r="G842" s="663" t="s">
        <v>5585</v>
      </c>
      <c r="H842" s="663" t="s">
        <v>5586</v>
      </c>
      <c r="I842" s="665">
        <v>30.25</v>
      </c>
      <c r="J842" s="665">
        <v>100</v>
      </c>
      <c r="K842" s="666">
        <v>3025</v>
      </c>
    </row>
    <row r="843" spans="1:11" ht="14.4" customHeight="1" x14ac:dyDescent="0.3">
      <c r="A843" s="661" t="s">
        <v>543</v>
      </c>
      <c r="B843" s="662" t="s">
        <v>2791</v>
      </c>
      <c r="C843" s="663" t="s">
        <v>565</v>
      </c>
      <c r="D843" s="664" t="s">
        <v>2797</v>
      </c>
      <c r="E843" s="663" t="s">
        <v>5953</v>
      </c>
      <c r="F843" s="664" t="s">
        <v>5954</v>
      </c>
      <c r="G843" s="663" t="s">
        <v>5099</v>
      </c>
      <c r="H843" s="663" t="s">
        <v>5100</v>
      </c>
      <c r="I843" s="665">
        <v>9.15</v>
      </c>
      <c r="J843" s="665">
        <v>100</v>
      </c>
      <c r="K843" s="666">
        <v>915</v>
      </c>
    </row>
    <row r="844" spans="1:11" ht="14.4" customHeight="1" x14ac:dyDescent="0.3">
      <c r="A844" s="661" t="s">
        <v>543</v>
      </c>
      <c r="B844" s="662" t="s">
        <v>2791</v>
      </c>
      <c r="C844" s="663" t="s">
        <v>565</v>
      </c>
      <c r="D844" s="664" t="s">
        <v>2797</v>
      </c>
      <c r="E844" s="663" t="s">
        <v>5953</v>
      </c>
      <c r="F844" s="664" t="s">
        <v>5954</v>
      </c>
      <c r="G844" s="663" t="s">
        <v>5101</v>
      </c>
      <c r="H844" s="663" t="s">
        <v>5102</v>
      </c>
      <c r="I844" s="665">
        <v>17.91</v>
      </c>
      <c r="J844" s="665">
        <v>10</v>
      </c>
      <c r="K844" s="666">
        <v>179.1</v>
      </c>
    </row>
    <row r="845" spans="1:11" ht="14.4" customHeight="1" x14ac:dyDescent="0.3">
      <c r="A845" s="661" t="s">
        <v>543</v>
      </c>
      <c r="B845" s="662" t="s">
        <v>2791</v>
      </c>
      <c r="C845" s="663" t="s">
        <v>565</v>
      </c>
      <c r="D845" s="664" t="s">
        <v>2797</v>
      </c>
      <c r="E845" s="663" t="s">
        <v>5953</v>
      </c>
      <c r="F845" s="664" t="s">
        <v>5954</v>
      </c>
      <c r="G845" s="663" t="s">
        <v>5587</v>
      </c>
      <c r="H845" s="663" t="s">
        <v>5588</v>
      </c>
      <c r="I845" s="665">
        <v>17.91</v>
      </c>
      <c r="J845" s="665">
        <v>30</v>
      </c>
      <c r="K845" s="666">
        <v>537.29999999999995</v>
      </c>
    </row>
    <row r="846" spans="1:11" ht="14.4" customHeight="1" x14ac:dyDescent="0.3">
      <c r="A846" s="661" t="s">
        <v>543</v>
      </c>
      <c r="B846" s="662" t="s">
        <v>2791</v>
      </c>
      <c r="C846" s="663" t="s">
        <v>565</v>
      </c>
      <c r="D846" s="664" t="s">
        <v>2797</v>
      </c>
      <c r="E846" s="663" t="s">
        <v>5953</v>
      </c>
      <c r="F846" s="664" t="s">
        <v>5954</v>
      </c>
      <c r="G846" s="663" t="s">
        <v>5591</v>
      </c>
      <c r="H846" s="663" t="s">
        <v>5592</v>
      </c>
      <c r="I846" s="665">
        <v>17.91</v>
      </c>
      <c r="J846" s="665">
        <v>210</v>
      </c>
      <c r="K846" s="666">
        <v>3760.8999999999992</v>
      </c>
    </row>
    <row r="847" spans="1:11" ht="14.4" customHeight="1" x14ac:dyDescent="0.3">
      <c r="A847" s="661" t="s">
        <v>543</v>
      </c>
      <c r="B847" s="662" t="s">
        <v>2791</v>
      </c>
      <c r="C847" s="663" t="s">
        <v>565</v>
      </c>
      <c r="D847" s="664" t="s">
        <v>2797</v>
      </c>
      <c r="E847" s="663" t="s">
        <v>5953</v>
      </c>
      <c r="F847" s="664" t="s">
        <v>5954</v>
      </c>
      <c r="G847" s="663" t="s">
        <v>5593</v>
      </c>
      <c r="H847" s="663" t="s">
        <v>5594</v>
      </c>
      <c r="I847" s="665">
        <v>17.905000000000001</v>
      </c>
      <c r="J847" s="665">
        <v>20</v>
      </c>
      <c r="K847" s="666">
        <v>358.1</v>
      </c>
    </row>
    <row r="848" spans="1:11" ht="14.4" customHeight="1" x14ac:dyDescent="0.3">
      <c r="A848" s="661" t="s">
        <v>543</v>
      </c>
      <c r="B848" s="662" t="s">
        <v>2791</v>
      </c>
      <c r="C848" s="663" t="s">
        <v>565</v>
      </c>
      <c r="D848" s="664" t="s">
        <v>2797</v>
      </c>
      <c r="E848" s="663" t="s">
        <v>5953</v>
      </c>
      <c r="F848" s="664" t="s">
        <v>5954</v>
      </c>
      <c r="G848" s="663" t="s">
        <v>5595</v>
      </c>
      <c r="H848" s="663" t="s">
        <v>5596</v>
      </c>
      <c r="I848" s="665">
        <v>11.06</v>
      </c>
      <c r="J848" s="665">
        <v>30</v>
      </c>
      <c r="K848" s="666">
        <v>331.78</v>
      </c>
    </row>
    <row r="849" spans="1:11" ht="14.4" customHeight="1" x14ac:dyDescent="0.3">
      <c r="A849" s="661" t="s">
        <v>543</v>
      </c>
      <c r="B849" s="662" t="s">
        <v>2791</v>
      </c>
      <c r="C849" s="663" t="s">
        <v>565</v>
      </c>
      <c r="D849" s="664" t="s">
        <v>2797</v>
      </c>
      <c r="E849" s="663" t="s">
        <v>5953</v>
      </c>
      <c r="F849" s="664" t="s">
        <v>5954</v>
      </c>
      <c r="G849" s="663" t="s">
        <v>5138</v>
      </c>
      <c r="H849" s="663" t="s">
        <v>5139</v>
      </c>
      <c r="I849" s="665">
        <v>403.04</v>
      </c>
      <c r="J849" s="665">
        <v>14</v>
      </c>
      <c r="K849" s="666">
        <v>5642.54</v>
      </c>
    </row>
    <row r="850" spans="1:11" ht="14.4" customHeight="1" x14ac:dyDescent="0.3">
      <c r="A850" s="661" t="s">
        <v>543</v>
      </c>
      <c r="B850" s="662" t="s">
        <v>2791</v>
      </c>
      <c r="C850" s="663" t="s">
        <v>565</v>
      </c>
      <c r="D850" s="664" t="s">
        <v>2797</v>
      </c>
      <c r="E850" s="663" t="s">
        <v>5953</v>
      </c>
      <c r="F850" s="664" t="s">
        <v>5954</v>
      </c>
      <c r="G850" s="663" t="s">
        <v>4861</v>
      </c>
      <c r="H850" s="663" t="s">
        <v>4862</v>
      </c>
      <c r="I850" s="665">
        <v>1.93</v>
      </c>
      <c r="J850" s="665">
        <v>400</v>
      </c>
      <c r="K850" s="666">
        <v>772</v>
      </c>
    </row>
    <row r="851" spans="1:11" ht="14.4" customHeight="1" x14ac:dyDescent="0.3">
      <c r="A851" s="661" t="s">
        <v>543</v>
      </c>
      <c r="B851" s="662" t="s">
        <v>2791</v>
      </c>
      <c r="C851" s="663" t="s">
        <v>565</v>
      </c>
      <c r="D851" s="664" t="s">
        <v>2797</v>
      </c>
      <c r="E851" s="663" t="s">
        <v>5953</v>
      </c>
      <c r="F851" s="664" t="s">
        <v>5954</v>
      </c>
      <c r="G851" s="663" t="s">
        <v>5605</v>
      </c>
      <c r="H851" s="663" t="s">
        <v>5606</v>
      </c>
      <c r="I851" s="665">
        <v>17.98</v>
      </c>
      <c r="J851" s="665">
        <v>420</v>
      </c>
      <c r="K851" s="666">
        <v>7551.6</v>
      </c>
    </row>
    <row r="852" spans="1:11" ht="14.4" customHeight="1" x14ac:dyDescent="0.3">
      <c r="A852" s="661" t="s">
        <v>543</v>
      </c>
      <c r="B852" s="662" t="s">
        <v>2791</v>
      </c>
      <c r="C852" s="663" t="s">
        <v>565</v>
      </c>
      <c r="D852" s="664" t="s">
        <v>2797</v>
      </c>
      <c r="E852" s="663" t="s">
        <v>5953</v>
      </c>
      <c r="F852" s="664" t="s">
        <v>5954</v>
      </c>
      <c r="G852" s="663" t="s">
        <v>5607</v>
      </c>
      <c r="H852" s="663" t="s">
        <v>5608</v>
      </c>
      <c r="I852" s="665">
        <v>17.98</v>
      </c>
      <c r="J852" s="665">
        <v>100</v>
      </c>
      <c r="K852" s="666">
        <v>1798</v>
      </c>
    </row>
    <row r="853" spans="1:11" ht="14.4" customHeight="1" x14ac:dyDescent="0.3">
      <c r="A853" s="661" t="s">
        <v>543</v>
      </c>
      <c r="B853" s="662" t="s">
        <v>2791</v>
      </c>
      <c r="C853" s="663" t="s">
        <v>565</v>
      </c>
      <c r="D853" s="664" t="s">
        <v>2797</v>
      </c>
      <c r="E853" s="663" t="s">
        <v>5953</v>
      </c>
      <c r="F853" s="664" t="s">
        <v>5954</v>
      </c>
      <c r="G853" s="663" t="s">
        <v>5179</v>
      </c>
      <c r="H853" s="663" t="s">
        <v>5180</v>
      </c>
      <c r="I853" s="665">
        <v>11.498750000000001</v>
      </c>
      <c r="J853" s="665">
        <v>420</v>
      </c>
      <c r="K853" s="666">
        <v>4829.5</v>
      </c>
    </row>
    <row r="854" spans="1:11" ht="14.4" customHeight="1" x14ac:dyDescent="0.3">
      <c r="A854" s="661" t="s">
        <v>543</v>
      </c>
      <c r="B854" s="662" t="s">
        <v>2791</v>
      </c>
      <c r="C854" s="663" t="s">
        <v>565</v>
      </c>
      <c r="D854" s="664" t="s">
        <v>2797</v>
      </c>
      <c r="E854" s="663" t="s">
        <v>5953</v>
      </c>
      <c r="F854" s="664" t="s">
        <v>5954</v>
      </c>
      <c r="G854" s="663" t="s">
        <v>5613</v>
      </c>
      <c r="H854" s="663" t="s">
        <v>5614</v>
      </c>
      <c r="I854" s="665">
        <v>38.50090909090909</v>
      </c>
      <c r="J854" s="665">
        <v>900</v>
      </c>
      <c r="K854" s="666">
        <v>34652.230000000003</v>
      </c>
    </row>
    <row r="855" spans="1:11" ht="14.4" customHeight="1" x14ac:dyDescent="0.3">
      <c r="A855" s="661" t="s">
        <v>543</v>
      </c>
      <c r="B855" s="662" t="s">
        <v>2791</v>
      </c>
      <c r="C855" s="663" t="s">
        <v>565</v>
      </c>
      <c r="D855" s="664" t="s">
        <v>2797</v>
      </c>
      <c r="E855" s="663" t="s">
        <v>5953</v>
      </c>
      <c r="F855" s="664" t="s">
        <v>5954</v>
      </c>
      <c r="G855" s="663" t="s">
        <v>5615</v>
      </c>
      <c r="H855" s="663" t="s">
        <v>5616</v>
      </c>
      <c r="I855" s="665">
        <v>2.3962500000000002</v>
      </c>
      <c r="J855" s="665">
        <v>1740</v>
      </c>
      <c r="K855" s="666">
        <v>4171.29</v>
      </c>
    </row>
    <row r="856" spans="1:11" ht="14.4" customHeight="1" x14ac:dyDescent="0.3">
      <c r="A856" s="661" t="s">
        <v>543</v>
      </c>
      <c r="B856" s="662" t="s">
        <v>2791</v>
      </c>
      <c r="C856" s="663" t="s">
        <v>565</v>
      </c>
      <c r="D856" s="664" t="s">
        <v>2797</v>
      </c>
      <c r="E856" s="663" t="s">
        <v>5953</v>
      </c>
      <c r="F856" s="664" t="s">
        <v>5954</v>
      </c>
      <c r="G856" s="663" t="s">
        <v>5617</v>
      </c>
      <c r="H856" s="663" t="s">
        <v>5618</v>
      </c>
      <c r="I856" s="665">
        <v>12.02875</v>
      </c>
      <c r="J856" s="665">
        <v>105</v>
      </c>
      <c r="K856" s="666">
        <v>1262.95</v>
      </c>
    </row>
    <row r="857" spans="1:11" ht="14.4" customHeight="1" x14ac:dyDescent="0.3">
      <c r="A857" s="661" t="s">
        <v>543</v>
      </c>
      <c r="B857" s="662" t="s">
        <v>2791</v>
      </c>
      <c r="C857" s="663" t="s">
        <v>565</v>
      </c>
      <c r="D857" s="664" t="s">
        <v>2797</v>
      </c>
      <c r="E857" s="663" t="s">
        <v>5953</v>
      </c>
      <c r="F857" s="664" t="s">
        <v>5954</v>
      </c>
      <c r="G857" s="663" t="s">
        <v>4863</v>
      </c>
      <c r="H857" s="663" t="s">
        <v>4864</v>
      </c>
      <c r="I857" s="665">
        <v>0.47199999999999986</v>
      </c>
      <c r="J857" s="665">
        <v>2300</v>
      </c>
      <c r="K857" s="666">
        <v>1086</v>
      </c>
    </row>
    <row r="858" spans="1:11" ht="14.4" customHeight="1" x14ac:dyDescent="0.3">
      <c r="A858" s="661" t="s">
        <v>543</v>
      </c>
      <c r="B858" s="662" t="s">
        <v>2791</v>
      </c>
      <c r="C858" s="663" t="s">
        <v>565</v>
      </c>
      <c r="D858" s="664" t="s">
        <v>2797</v>
      </c>
      <c r="E858" s="663" t="s">
        <v>5953</v>
      </c>
      <c r="F858" s="664" t="s">
        <v>5954</v>
      </c>
      <c r="G858" s="663" t="s">
        <v>4865</v>
      </c>
      <c r="H858" s="663" t="s">
        <v>4866</v>
      </c>
      <c r="I858" s="665">
        <v>4.03</v>
      </c>
      <c r="J858" s="665">
        <v>450</v>
      </c>
      <c r="K858" s="666">
        <v>1813.5</v>
      </c>
    </row>
    <row r="859" spans="1:11" ht="14.4" customHeight="1" x14ac:dyDescent="0.3">
      <c r="A859" s="661" t="s">
        <v>543</v>
      </c>
      <c r="B859" s="662" t="s">
        <v>2791</v>
      </c>
      <c r="C859" s="663" t="s">
        <v>565</v>
      </c>
      <c r="D859" s="664" t="s">
        <v>2797</v>
      </c>
      <c r="E859" s="663" t="s">
        <v>5953</v>
      </c>
      <c r="F859" s="664" t="s">
        <v>5954</v>
      </c>
      <c r="G859" s="663" t="s">
        <v>5621</v>
      </c>
      <c r="H859" s="663" t="s">
        <v>5622</v>
      </c>
      <c r="I859" s="665">
        <v>2.9050000000000002</v>
      </c>
      <c r="J859" s="665">
        <v>100</v>
      </c>
      <c r="K859" s="666">
        <v>290.5</v>
      </c>
    </row>
    <row r="860" spans="1:11" ht="14.4" customHeight="1" x14ac:dyDescent="0.3">
      <c r="A860" s="661" t="s">
        <v>543</v>
      </c>
      <c r="B860" s="662" t="s">
        <v>2791</v>
      </c>
      <c r="C860" s="663" t="s">
        <v>565</v>
      </c>
      <c r="D860" s="664" t="s">
        <v>2797</v>
      </c>
      <c r="E860" s="663" t="s">
        <v>5953</v>
      </c>
      <c r="F860" s="664" t="s">
        <v>5954</v>
      </c>
      <c r="G860" s="663" t="s">
        <v>5623</v>
      </c>
      <c r="H860" s="663" t="s">
        <v>5624</v>
      </c>
      <c r="I860" s="665">
        <v>2.956666666666667</v>
      </c>
      <c r="J860" s="665">
        <v>130</v>
      </c>
      <c r="K860" s="666">
        <v>382.4</v>
      </c>
    </row>
    <row r="861" spans="1:11" ht="14.4" customHeight="1" x14ac:dyDescent="0.3">
      <c r="A861" s="661" t="s">
        <v>543</v>
      </c>
      <c r="B861" s="662" t="s">
        <v>2791</v>
      </c>
      <c r="C861" s="663" t="s">
        <v>565</v>
      </c>
      <c r="D861" s="664" t="s">
        <v>2797</v>
      </c>
      <c r="E861" s="663" t="s">
        <v>5953</v>
      </c>
      <c r="F861" s="664" t="s">
        <v>5954</v>
      </c>
      <c r="G861" s="663" t="s">
        <v>5221</v>
      </c>
      <c r="H861" s="663" t="s">
        <v>5222</v>
      </c>
      <c r="I861" s="665">
        <v>2.9</v>
      </c>
      <c r="J861" s="665">
        <v>100</v>
      </c>
      <c r="K861" s="666">
        <v>290</v>
      </c>
    </row>
    <row r="862" spans="1:11" ht="14.4" customHeight="1" x14ac:dyDescent="0.3">
      <c r="A862" s="661" t="s">
        <v>543</v>
      </c>
      <c r="B862" s="662" t="s">
        <v>2791</v>
      </c>
      <c r="C862" s="663" t="s">
        <v>565</v>
      </c>
      <c r="D862" s="664" t="s">
        <v>2797</v>
      </c>
      <c r="E862" s="663" t="s">
        <v>5953</v>
      </c>
      <c r="F862" s="664" t="s">
        <v>5954</v>
      </c>
      <c r="G862" s="663" t="s">
        <v>5223</v>
      </c>
      <c r="H862" s="663" t="s">
        <v>5224</v>
      </c>
      <c r="I862" s="665">
        <v>2.9050000000000002</v>
      </c>
      <c r="J862" s="665">
        <v>100</v>
      </c>
      <c r="K862" s="666">
        <v>290.5</v>
      </c>
    </row>
    <row r="863" spans="1:11" ht="14.4" customHeight="1" x14ac:dyDescent="0.3">
      <c r="A863" s="661" t="s">
        <v>543</v>
      </c>
      <c r="B863" s="662" t="s">
        <v>2791</v>
      </c>
      <c r="C863" s="663" t="s">
        <v>565</v>
      </c>
      <c r="D863" s="664" t="s">
        <v>2797</v>
      </c>
      <c r="E863" s="663" t="s">
        <v>5953</v>
      </c>
      <c r="F863" s="664" t="s">
        <v>5954</v>
      </c>
      <c r="G863" s="663" t="s">
        <v>5629</v>
      </c>
      <c r="H863" s="663" t="s">
        <v>5630</v>
      </c>
      <c r="I863" s="665">
        <v>40.99</v>
      </c>
      <c r="J863" s="665">
        <v>40</v>
      </c>
      <c r="K863" s="666">
        <v>1639.8</v>
      </c>
    </row>
    <row r="864" spans="1:11" ht="14.4" customHeight="1" x14ac:dyDescent="0.3">
      <c r="A864" s="661" t="s">
        <v>543</v>
      </c>
      <c r="B864" s="662" t="s">
        <v>2791</v>
      </c>
      <c r="C864" s="663" t="s">
        <v>565</v>
      </c>
      <c r="D864" s="664" t="s">
        <v>2797</v>
      </c>
      <c r="E864" s="663" t="s">
        <v>5953</v>
      </c>
      <c r="F864" s="664" t="s">
        <v>5954</v>
      </c>
      <c r="G864" s="663" t="s">
        <v>5267</v>
      </c>
      <c r="H864" s="663" t="s">
        <v>5268</v>
      </c>
      <c r="I864" s="665">
        <v>21.9</v>
      </c>
      <c r="J864" s="665">
        <v>350</v>
      </c>
      <c r="K864" s="666">
        <v>7665.25</v>
      </c>
    </row>
    <row r="865" spans="1:11" ht="14.4" customHeight="1" x14ac:dyDescent="0.3">
      <c r="A865" s="661" t="s">
        <v>543</v>
      </c>
      <c r="B865" s="662" t="s">
        <v>2791</v>
      </c>
      <c r="C865" s="663" t="s">
        <v>565</v>
      </c>
      <c r="D865" s="664" t="s">
        <v>2797</v>
      </c>
      <c r="E865" s="663" t="s">
        <v>5953</v>
      </c>
      <c r="F865" s="664" t="s">
        <v>5954</v>
      </c>
      <c r="G865" s="663" t="s">
        <v>5269</v>
      </c>
      <c r="H865" s="663" t="s">
        <v>5270</v>
      </c>
      <c r="I865" s="665">
        <v>21.9</v>
      </c>
      <c r="J865" s="665">
        <v>100</v>
      </c>
      <c r="K865" s="666">
        <v>2190.1</v>
      </c>
    </row>
    <row r="866" spans="1:11" ht="14.4" customHeight="1" x14ac:dyDescent="0.3">
      <c r="A866" s="661" t="s">
        <v>543</v>
      </c>
      <c r="B866" s="662" t="s">
        <v>2791</v>
      </c>
      <c r="C866" s="663" t="s">
        <v>565</v>
      </c>
      <c r="D866" s="664" t="s">
        <v>2797</v>
      </c>
      <c r="E866" s="663" t="s">
        <v>5953</v>
      </c>
      <c r="F866" s="664" t="s">
        <v>5954</v>
      </c>
      <c r="G866" s="663" t="s">
        <v>5927</v>
      </c>
      <c r="H866" s="663" t="s">
        <v>5928</v>
      </c>
      <c r="I866" s="665">
        <v>72.150000000000006</v>
      </c>
      <c r="J866" s="665">
        <v>25</v>
      </c>
      <c r="K866" s="666">
        <v>1803.81</v>
      </c>
    </row>
    <row r="867" spans="1:11" ht="14.4" customHeight="1" x14ac:dyDescent="0.3">
      <c r="A867" s="661" t="s">
        <v>543</v>
      </c>
      <c r="B867" s="662" t="s">
        <v>2791</v>
      </c>
      <c r="C867" s="663" t="s">
        <v>565</v>
      </c>
      <c r="D867" s="664" t="s">
        <v>2797</v>
      </c>
      <c r="E867" s="663" t="s">
        <v>5953</v>
      </c>
      <c r="F867" s="664" t="s">
        <v>5954</v>
      </c>
      <c r="G867" s="663" t="s">
        <v>5653</v>
      </c>
      <c r="H867" s="663" t="s">
        <v>5654</v>
      </c>
      <c r="I867" s="665">
        <v>77.42</v>
      </c>
      <c r="J867" s="665">
        <v>30</v>
      </c>
      <c r="K867" s="666">
        <v>2322.6</v>
      </c>
    </row>
    <row r="868" spans="1:11" ht="14.4" customHeight="1" x14ac:dyDescent="0.3">
      <c r="A868" s="661" t="s">
        <v>543</v>
      </c>
      <c r="B868" s="662" t="s">
        <v>2791</v>
      </c>
      <c r="C868" s="663" t="s">
        <v>565</v>
      </c>
      <c r="D868" s="664" t="s">
        <v>2797</v>
      </c>
      <c r="E868" s="663" t="s">
        <v>5953</v>
      </c>
      <c r="F868" s="664" t="s">
        <v>5954</v>
      </c>
      <c r="G868" s="663" t="s">
        <v>5659</v>
      </c>
      <c r="H868" s="663" t="s">
        <v>5660</v>
      </c>
      <c r="I868" s="665">
        <v>2.915</v>
      </c>
      <c r="J868" s="665">
        <v>100</v>
      </c>
      <c r="K868" s="666">
        <v>291.5</v>
      </c>
    </row>
    <row r="869" spans="1:11" ht="14.4" customHeight="1" x14ac:dyDescent="0.3">
      <c r="A869" s="661" t="s">
        <v>543</v>
      </c>
      <c r="B869" s="662" t="s">
        <v>2791</v>
      </c>
      <c r="C869" s="663" t="s">
        <v>565</v>
      </c>
      <c r="D869" s="664" t="s">
        <v>2797</v>
      </c>
      <c r="E869" s="663" t="s">
        <v>5953</v>
      </c>
      <c r="F869" s="664" t="s">
        <v>5954</v>
      </c>
      <c r="G869" s="663" t="s">
        <v>5285</v>
      </c>
      <c r="H869" s="663" t="s">
        <v>5286</v>
      </c>
      <c r="I869" s="665">
        <v>17.908181818181816</v>
      </c>
      <c r="J869" s="665">
        <v>151</v>
      </c>
      <c r="K869" s="666">
        <v>2704.0699999999997</v>
      </c>
    </row>
    <row r="870" spans="1:11" ht="14.4" customHeight="1" x14ac:dyDescent="0.3">
      <c r="A870" s="661" t="s">
        <v>543</v>
      </c>
      <c r="B870" s="662" t="s">
        <v>2791</v>
      </c>
      <c r="C870" s="663" t="s">
        <v>565</v>
      </c>
      <c r="D870" s="664" t="s">
        <v>2797</v>
      </c>
      <c r="E870" s="663" t="s">
        <v>5953</v>
      </c>
      <c r="F870" s="664" t="s">
        <v>5954</v>
      </c>
      <c r="G870" s="663" t="s">
        <v>5287</v>
      </c>
      <c r="H870" s="663" t="s">
        <v>5288</v>
      </c>
      <c r="I870" s="665">
        <v>8.4700000000000006</v>
      </c>
      <c r="J870" s="665">
        <v>100</v>
      </c>
      <c r="K870" s="666">
        <v>847</v>
      </c>
    </row>
    <row r="871" spans="1:11" ht="14.4" customHeight="1" x14ac:dyDescent="0.3">
      <c r="A871" s="661" t="s">
        <v>543</v>
      </c>
      <c r="B871" s="662" t="s">
        <v>2791</v>
      </c>
      <c r="C871" s="663" t="s">
        <v>565</v>
      </c>
      <c r="D871" s="664" t="s">
        <v>2797</v>
      </c>
      <c r="E871" s="663" t="s">
        <v>5953</v>
      </c>
      <c r="F871" s="664" t="s">
        <v>5954</v>
      </c>
      <c r="G871" s="663" t="s">
        <v>5929</v>
      </c>
      <c r="H871" s="663" t="s">
        <v>5930</v>
      </c>
      <c r="I871" s="665">
        <v>21.900000000000002</v>
      </c>
      <c r="J871" s="665">
        <v>300</v>
      </c>
      <c r="K871" s="666">
        <v>6570.3</v>
      </c>
    </row>
    <row r="872" spans="1:11" ht="14.4" customHeight="1" x14ac:dyDescent="0.3">
      <c r="A872" s="661" t="s">
        <v>543</v>
      </c>
      <c r="B872" s="662" t="s">
        <v>2791</v>
      </c>
      <c r="C872" s="663" t="s">
        <v>565</v>
      </c>
      <c r="D872" s="664" t="s">
        <v>2797</v>
      </c>
      <c r="E872" s="663" t="s">
        <v>5953</v>
      </c>
      <c r="F872" s="664" t="s">
        <v>5954</v>
      </c>
      <c r="G872" s="663" t="s">
        <v>4867</v>
      </c>
      <c r="H872" s="663" t="s">
        <v>4868</v>
      </c>
      <c r="I872" s="665">
        <v>3.4227272727272724</v>
      </c>
      <c r="J872" s="665">
        <v>2040</v>
      </c>
      <c r="K872" s="666">
        <v>6981.1999999999989</v>
      </c>
    </row>
    <row r="873" spans="1:11" ht="14.4" customHeight="1" x14ac:dyDescent="0.3">
      <c r="A873" s="661" t="s">
        <v>543</v>
      </c>
      <c r="B873" s="662" t="s">
        <v>2791</v>
      </c>
      <c r="C873" s="663" t="s">
        <v>565</v>
      </c>
      <c r="D873" s="664" t="s">
        <v>2797</v>
      </c>
      <c r="E873" s="663" t="s">
        <v>5953</v>
      </c>
      <c r="F873" s="664" t="s">
        <v>5954</v>
      </c>
      <c r="G873" s="663" t="s">
        <v>5328</v>
      </c>
      <c r="H873" s="663" t="s">
        <v>5329</v>
      </c>
      <c r="I873" s="665">
        <v>6.0749999999999993</v>
      </c>
      <c r="J873" s="665">
        <v>80</v>
      </c>
      <c r="K873" s="666">
        <v>486</v>
      </c>
    </row>
    <row r="874" spans="1:11" ht="14.4" customHeight="1" x14ac:dyDescent="0.3">
      <c r="A874" s="661" t="s">
        <v>543</v>
      </c>
      <c r="B874" s="662" t="s">
        <v>2791</v>
      </c>
      <c r="C874" s="663" t="s">
        <v>565</v>
      </c>
      <c r="D874" s="664" t="s">
        <v>2797</v>
      </c>
      <c r="E874" s="663" t="s">
        <v>5953</v>
      </c>
      <c r="F874" s="664" t="s">
        <v>5954</v>
      </c>
      <c r="G874" s="663" t="s">
        <v>5693</v>
      </c>
      <c r="H874" s="663" t="s">
        <v>5694</v>
      </c>
      <c r="I874" s="665">
        <v>77.440000000000026</v>
      </c>
      <c r="J874" s="665">
        <v>220</v>
      </c>
      <c r="K874" s="666">
        <v>17036.649999999998</v>
      </c>
    </row>
    <row r="875" spans="1:11" ht="14.4" customHeight="1" x14ac:dyDescent="0.3">
      <c r="A875" s="661" t="s">
        <v>543</v>
      </c>
      <c r="B875" s="662" t="s">
        <v>2791</v>
      </c>
      <c r="C875" s="663" t="s">
        <v>565</v>
      </c>
      <c r="D875" s="664" t="s">
        <v>2797</v>
      </c>
      <c r="E875" s="663" t="s">
        <v>5953</v>
      </c>
      <c r="F875" s="664" t="s">
        <v>5954</v>
      </c>
      <c r="G875" s="663" t="s">
        <v>5711</v>
      </c>
      <c r="H875" s="663" t="s">
        <v>5712</v>
      </c>
      <c r="I875" s="665">
        <v>45.65</v>
      </c>
      <c r="J875" s="665">
        <v>10</v>
      </c>
      <c r="K875" s="666">
        <v>456.53</v>
      </c>
    </row>
    <row r="876" spans="1:11" ht="14.4" customHeight="1" x14ac:dyDescent="0.3">
      <c r="A876" s="661" t="s">
        <v>543</v>
      </c>
      <c r="B876" s="662" t="s">
        <v>2791</v>
      </c>
      <c r="C876" s="663" t="s">
        <v>565</v>
      </c>
      <c r="D876" s="664" t="s">
        <v>2797</v>
      </c>
      <c r="E876" s="663" t="s">
        <v>5953</v>
      </c>
      <c r="F876" s="664" t="s">
        <v>5954</v>
      </c>
      <c r="G876" s="663" t="s">
        <v>5931</v>
      </c>
      <c r="H876" s="663" t="s">
        <v>5932</v>
      </c>
      <c r="I876" s="665">
        <v>2.9</v>
      </c>
      <c r="J876" s="665">
        <v>100</v>
      </c>
      <c r="K876" s="666">
        <v>290.39999999999998</v>
      </c>
    </row>
    <row r="877" spans="1:11" ht="14.4" customHeight="1" x14ac:dyDescent="0.3">
      <c r="A877" s="661" t="s">
        <v>543</v>
      </c>
      <c r="B877" s="662" t="s">
        <v>2791</v>
      </c>
      <c r="C877" s="663" t="s">
        <v>565</v>
      </c>
      <c r="D877" s="664" t="s">
        <v>2797</v>
      </c>
      <c r="E877" s="663" t="s">
        <v>5953</v>
      </c>
      <c r="F877" s="664" t="s">
        <v>5954</v>
      </c>
      <c r="G877" s="663" t="s">
        <v>5933</v>
      </c>
      <c r="H877" s="663" t="s">
        <v>5934</v>
      </c>
      <c r="I877" s="665">
        <v>53.29</v>
      </c>
      <c r="J877" s="665">
        <v>30</v>
      </c>
      <c r="K877" s="666">
        <v>1598.65</v>
      </c>
    </row>
    <row r="878" spans="1:11" ht="14.4" customHeight="1" x14ac:dyDescent="0.3">
      <c r="A878" s="661" t="s">
        <v>543</v>
      </c>
      <c r="B878" s="662" t="s">
        <v>2791</v>
      </c>
      <c r="C878" s="663" t="s">
        <v>565</v>
      </c>
      <c r="D878" s="664" t="s">
        <v>2797</v>
      </c>
      <c r="E878" s="663" t="s">
        <v>5963</v>
      </c>
      <c r="F878" s="664" t="s">
        <v>5964</v>
      </c>
      <c r="G878" s="663" t="s">
        <v>5426</v>
      </c>
      <c r="H878" s="663" t="s">
        <v>5427</v>
      </c>
      <c r="I878" s="665">
        <v>8.1657142857142855</v>
      </c>
      <c r="J878" s="665">
        <v>450</v>
      </c>
      <c r="K878" s="666">
        <v>3674.5</v>
      </c>
    </row>
    <row r="879" spans="1:11" ht="14.4" customHeight="1" x14ac:dyDescent="0.3">
      <c r="A879" s="661" t="s">
        <v>543</v>
      </c>
      <c r="B879" s="662" t="s">
        <v>2791</v>
      </c>
      <c r="C879" s="663" t="s">
        <v>565</v>
      </c>
      <c r="D879" s="664" t="s">
        <v>2797</v>
      </c>
      <c r="E879" s="663" t="s">
        <v>5963</v>
      </c>
      <c r="F879" s="664" t="s">
        <v>5964</v>
      </c>
      <c r="G879" s="663" t="s">
        <v>5935</v>
      </c>
      <c r="H879" s="663" t="s">
        <v>5936</v>
      </c>
      <c r="I879" s="665">
        <v>362.73</v>
      </c>
      <c r="J879" s="665">
        <v>20</v>
      </c>
      <c r="K879" s="666">
        <v>7254.68</v>
      </c>
    </row>
    <row r="880" spans="1:11" ht="14.4" customHeight="1" x14ac:dyDescent="0.3">
      <c r="A880" s="661" t="s">
        <v>543</v>
      </c>
      <c r="B880" s="662" t="s">
        <v>2791</v>
      </c>
      <c r="C880" s="663" t="s">
        <v>565</v>
      </c>
      <c r="D880" s="664" t="s">
        <v>2797</v>
      </c>
      <c r="E880" s="663" t="s">
        <v>5957</v>
      </c>
      <c r="F880" s="664" t="s">
        <v>5958</v>
      </c>
      <c r="G880" s="663" t="s">
        <v>4873</v>
      </c>
      <c r="H880" s="663" t="s">
        <v>4874</v>
      </c>
      <c r="I880" s="665">
        <v>0.30199999999999999</v>
      </c>
      <c r="J880" s="665">
        <v>600</v>
      </c>
      <c r="K880" s="666">
        <v>181</v>
      </c>
    </row>
    <row r="881" spans="1:11" ht="14.4" customHeight="1" x14ac:dyDescent="0.3">
      <c r="A881" s="661" t="s">
        <v>543</v>
      </c>
      <c r="B881" s="662" t="s">
        <v>2791</v>
      </c>
      <c r="C881" s="663" t="s">
        <v>565</v>
      </c>
      <c r="D881" s="664" t="s">
        <v>2797</v>
      </c>
      <c r="E881" s="663" t="s">
        <v>5957</v>
      </c>
      <c r="F881" s="664" t="s">
        <v>5958</v>
      </c>
      <c r="G881" s="663" t="s">
        <v>4875</v>
      </c>
      <c r="H881" s="663" t="s">
        <v>4876</v>
      </c>
      <c r="I881" s="665">
        <v>0.3066666666666667</v>
      </c>
      <c r="J881" s="665">
        <v>800</v>
      </c>
      <c r="K881" s="666">
        <v>246</v>
      </c>
    </row>
    <row r="882" spans="1:11" ht="14.4" customHeight="1" x14ac:dyDescent="0.3">
      <c r="A882" s="661" t="s">
        <v>543</v>
      </c>
      <c r="B882" s="662" t="s">
        <v>2791</v>
      </c>
      <c r="C882" s="663" t="s">
        <v>565</v>
      </c>
      <c r="D882" s="664" t="s">
        <v>2797</v>
      </c>
      <c r="E882" s="663" t="s">
        <v>5957</v>
      </c>
      <c r="F882" s="664" t="s">
        <v>5958</v>
      </c>
      <c r="G882" s="663" t="s">
        <v>4879</v>
      </c>
      <c r="H882" s="663" t="s">
        <v>4880</v>
      </c>
      <c r="I882" s="665">
        <v>0.48</v>
      </c>
      <c r="J882" s="665">
        <v>1200</v>
      </c>
      <c r="K882" s="666">
        <v>576</v>
      </c>
    </row>
    <row r="883" spans="1:11" ht="14.4" customHeight="1" x14ac:dyDescent="0.3">
      <c r="A883" s="661" t="s">
        <v>543</v>
      </c>
      <c r="B883" s="662" t="s">
        <v>2791</v>
      </c>
      <c r="C883" s="663" t="s">
        <v>565</v>
      </c>
      <c r="D883" s="664" t="s">
        <v>2797</v>
      </c>
      <c r="E883" s="663" t="s">
        <v>5957</v>
      </c>
      <c r="F883" s="664" t="s">
        <v>5958</v>
      </c>
      <c r="G883" s="663" t="s">
        <v>4883</v>
      </c>
      <c r="H883" s="663" t="s">
        <v>4884</v>
      </c>
      <c r="I883" s="665">
        <v>29.404285714285717</v>
      </c>
      <c r="J883" s="665">
        <v>224</v>
      </c>
      <c r="K883" s="666">
        <v>6586.5899999999992</v>
      </c>
    </row>
    <row r="884" spans="1:11" ht="14.4" customHeight="1" x14ac:dyDescent="0.3">
      <c r="A884" s="661" t="s">
        <v>543</v>
      </c>
      <c r="B884" s="662" t="s">
        <v>2791</v>
      </c>
      <c r="C884" s="663" t="s">
        <v>565</v>
      </c>
      <c r="D884" s="664" t="s">
        <v>2797</v>
      </c>
      <c r="E884" s="663" t="s">
        <v>5957</v>
      </c>
      <c r="F884" s="664" t="s">
        <v>5958</v>
      </c>
      <c r="G884" s="663" t="s">
        <v>4889</v>
      </c>
      <c r="H884" s="663" t="s">
        <v>4890</v>
      </c>
      <c r="I884" s="665">
        <v>1.518</v>
      </c>
      <c r="J884" s="665">
        <v>700</v>
      </c>
      <c r="K884" s="666">
        <v>1062.25</v>
      </c>
    </row>
    <row r="885" spans="1:11" ht="14.4" customHeight="1" x14ac:dyDescent="0.3">
      <c r="A885" s="661" t="s">
        <v>543</v>
      </c>
      <c r="B885" s="662" t="s">
        <v>2791</v>
      </c>
      <c r="C885" s="663" t="s">
        <v>565</v>
      </c>
      <c r="D885" s="664" t="s">
        <v>2797</v>
      </c>
      <c r="E885" s="663" t="s">
        <v>5959</v>
      </c>
      <c r="F885" s="664" t="s">
        <v>5960</v>
      </c>
      <c r="G885" s="663" t="s">
        <v>5779</v>
      </c>
      <c r="H885" s="663" t="s">
        <v>5780</v>
      </c>
      <c r="I885" s="665">
        <v>1.22</v>
      </c>
      <c r="J885" s="665">
        <v>100</v>
      </c>
      <c r="K885" s="666">
        <v>121.9</v>
      </c>
    </row>
    <row r="886" spans="1:11" ht="14.4" customHeight="1" x14ac:dyDescent="0.3">
      <c r="A886" s="661" t="s">
        <v>543</v>
      </c>
      <c r="B886" s="662" t="s">
        <v>2791</v>
      </c>
      <c r="C886" s="663" t="s">
        <v>565</v>
      </c>
      <c r="D886" s="664" t="s">
        <v>2797</v>
      </c>
      <c r="E886" s="663" t="s">
        <v>5959</v>
      </c>
      <c r="F886" s="664" t="s">
        <v>5960</v>
      </c>
      <c r="G886" s="663" t="s">
        <v>4903</v>
      </c>
      <c r="H886" s="663" t="s">
        <v>4904</v>
      </c>
      <c r="I886" s="665">
        <v>0.70555555555555538</v>
      </c>
      <c r="J886" s="665">
        <v>3000</v>
      </c>
      <c r="K886" s="666">
        <v>2118</v>
      </c>
    </row>
    <row r="887" spans="1:11" ht="14.4" customHeight="1" x14ac:dyDescent="0.3">
      <c r="A887" s="661" t="s">
        <v>543</v>
      </c>
      <c r="B887" s="662" t="s">
        <v>2791</v>
      </c>
      <c r="C887" s="663" t="s">
        <v>565</v>
      </c>
      <c r="D887" s="664" t="s">
        <v>2797</v>
      </c>
      <c r="E887" s="663" t="s">
        <v>5959</v>
      </c>
      <c r="F887" s="664" t="s">
        <v>5960</v>
      </c>
      <c r="G887" s="663" t="s">
        <v>5457</v>
      </c>
      <c r="H887" s="663" t="s">
        <v>5458</v>
      </c>
      <c r="I887" s="665">
        <v>0.70666666666666667</v>
      </c>
      <c r="J887" s="665">
        <v>1200</v>
      </c>
      <c r="K887" s="666">
        <v>848</v>
      </c>
    </row>
    <row r="888" spans="1:11" ht="14.4" customHeight="1" x14ac:dyDescent="0.3">
      <c r="A888" s="661" t="s">
        <v>543</v>
      </c>
      <c r="B888" s="662" t="s">
        <v>2791</v>
      </c>
      <c r="C888" s="663" t="s">
        <v>565</v>
      </c>
      <c r="D888" s="664" t="s">
        <v>2797</v>
      </c>
      <c r="E888" s="663" t="s">
        <v>5959</v>
      </c>
      <c r="F888" s="664" t="s">
        <v>5960</v>
      </c>
      <c r="G888" s="663" t="s">
        <v>4905</v>
      </c>
      <c r="H888" s="663" t="s">
        <v>4906</v>
      </c>
      <c r="I888" s="665">
        <v>0.70599999999999996</v>
      </c>
      <c r="J888" s="665">
        <v>1200</v>
      </c>
      <c r="K888" s="666">
        <v>848</v>
      </c>
    </row>
    <row r="889" spans="1:11" ht="14.4" customHeight="1" x14ac:dyDescent="0.3">
      <c r="A889" s="661" t="s">
        <v>543</v>
      </c>
      <c r="B889" s="662" t="s">
        <v>2791</v>
      </c>
      <c r="C889" s="663" t="s">
        <v>565</v>
      </c>
      <c r="D889" s="664" t="s">
        <v>2797</v>
      </c>
      <c r="E889" s="663" t="s">
        <v>5971</v>
      </c>
      <c r="F889" s="664" t="s">
        <v>5972</v>
      </c>
      <c r="G889" s="663" t="s">
        <v>5781</v>
      </c>
      <c r="H889" s="663" t="s">
        <v>5782</v>
      </c>
      <c r="I889" s="665">
        <v>198.99777777777777</v>
      </c>
      <c r="J889" s="665">
        <v>95</v>
      </c>
      <c r="K889" s="666">
        <v>18904.649999999998</v>
      </c>
    </row>
    <row r="890" spans="1:11" ht="14.4" customHeight="1" x14ac:dyDescent="0.3">
      <c r="A890" s="661" t="s">
        <v>543</v>
      </c>
      <c r="B890" s="662" t="s">
        <v>2791</v>
      </c>
      <c r="C890" s="663" t="s">
        <v>565</v>
      </c>
      <c r="D890" s="664" t="s">
        <v>2797</v>
      </c>
      <c r="E890" s="663" t="s">
        <v>5971</v>
      </c>
      <c r="F890" s="664" t="s">
        <v>5972</v>
      </c>
      <c r="G890" s="663" t="s">
        <v>5789</v>
      </c>
      <c r="H890" s="663" t="s">
        <v>5790</v>
      </c>
      <c r="I890" s="665">
        <v>104.06</v>
      </c>
      <c r="J890" s="665">
        <v>10</v>
      </c>
      <c r="K890" s="666">
        <v>1040.5999999999999</v>
      </c>
    </row>
    <row r="891" spans="1:11" ht="14.4" customHeight="1" x14ac:dyDescent="0.3">
      <c r="A891" s="661" t="s">
        <v>543</v>
      </c>
      <c r="B891" s="662" t="s">
        <v>2791</v>
      </c>
      <c r="C891" s="663" t="s">
        <v>565</v>
      </c>
      <c r="D891" s="664" t="s">
        <v>2797</v>
      </c>
      <c r="E891" s="663" t="s">
        <v>5971</v>
      </c>
      <c r="F891" s="664" t="s">
        <v>5972</v>
      </c>
      <c r="G891" s="663" t="s">
        <v>5791</v>
      </c>
      <c r="H891" s="663" t="s">
        <v>5792</v>
      </c>
      <c r="I891" s="665">
        <v>120.00285714285714</v>
      </c>
      <c r="J891" s="665">
        <v>69</v>
      </c>
      <c r="K891" s="666">
        <v>8280.11</v>
      </c>
    </row>
    <row r="892" spans="1:11" ht="14.4" customHeight="1" x14ac:dyDescent="0.3">
      <c r="A892" s="661" t="s">
        <v>543</v>
      </c>
      <c r="B892" s="662" t="s">
        <v>2791</v>
      </c>
      <c r="C892" s="663" t="s">
        <v>565</v>
      </c>
      <c r="D892" s="664" t="s">
        <v>2797</v>
      </c>
      <c r="E892" s="663" t="s">
        <v>5971</v>
      </c>
      <c r="F892" s="664" t="s">
        <v>5972</v>
      </c>
      <c r="G892" s="663" t="s">
        <v>5937</v>
      </c>
      <c r="H892" s="663" t="s">
        <v>5938</v>
      </c>
      <c r="I892" s="665">
        <v>240.94</v>
      </c>
      <c r="J892" s="665">
        <v>10</v>
      </c>
      <c r="K892" s="666">
        <v>2409.35</v>
      </c>
    </row>
    <row r="893" spans="1:11" ht="14.4" customHeight="1" x14ac:dyDescent="0.3">
      <c r="A893" s="661" t="s">
        <v>543</v>
      </c>
      <c r="B893" s="662" t="s">
        <v>2791</v>
      </c>
      <c r="C893" s="663" t="s">
        <v>565</v>
      </c>
      <c r="D893" s="664" t="s">
        <v>2797</v>
      </c>
      <c r="E893" s="663" t="s">
        <v>5971</v>
      </c>
      <c r="F893" s="664" t="s">
        <v>5972</v>
      </c>
      <c r="G893" s="663" t="s">
        <v>5939</v>
      </c>
      <c r="H893" s="663" t="s">
        <v>5940</v>
      </c>
      <c r="I893" s="665">
        <v>132</v>
      </c>
      <c r="J893" s="665">
        <v>100</v>
      </c>
      <c r="K893" s="666">
        <v>13199.899999999998</v>
      </c>
    </row>
    <row r="894" spans="1:11" ht="14.4" customHeight="1" x14ac:dyDescent="0.3">
      <c r="A894" s="661" t="s">
        <v>543</v>
      </c>
      <c r="B894" s="662" t="s">
        <v>2791</v>
      </c>
      <c r="C894" s="663" t="s">
        <v>565</v>
      </c>
      <c r="D894" s="664" t="s">
        <v>2797</v>
      </c>
      <c r="E894" s="663" t="s">
        <v>5971</v>
      </c>
      <c r="F894" s="664" t="s">
        <v>5972</v>
      </c>
      <c r="G894" s="663" t="s">
        <v>5797</v>
      </c>
      <c r="H894" s="663" t="s">
        <v>5798</v>
      </c>
      <c r="I894" s="665">
        <v>130.16666666666666</v>
      </c>
      <c r="J894" s="665">
        <v>70</v>
      </c>
      <c r="K894" s="666">
        <v>9019.9599999999991</v>
      </c>
    </row>
    <row r="895" spans="1:11" ht="14.4" customHeight="1" x14ac:dyDescent="0.3">
      <c r="A895" s="661" t="s">
        <v>543</v>
      </c>
      <c r="B895" s="662" t="s">
        <v>2791</v>
      </c>
      <c r="C895" s="663" t="s">
        <v>565</v>
      </c>
      <c r="D895" s="664" t="s">
        <v>2797</v>
      </c>
      <c r="E895" s="663" t="s">
        <v>5971</v>
      </c>
      <c r="F895" s="664" t="s">
        <v>5972</v>
      </c>
      <c r="G895" s="663" t="s">
        <v>5805</v>
      </c>
      <c r="H895" s="663" t="s">
        <v>5806</v>
      </c>
      <c r="I895" s="665">
        <v>209.37</v>
      </c>
      <c r="J895" s="665">
        <v>10</v>
      </c>
      <c r="K895" s="666">
        <v>2093.66</v>
      </c>
    </row>
    <row r="896" spans="1:11" ht="14.4" customHeight="1" x14ac:dyDescent="0.3">
      <c r="A896" s="661" t="s">
        <v>543</v>
      </c>
      <c r="B896" s="662" t="s">
        <v>2791</v>
      </c>
      <c r="C896" s="663" t="s">
        <v>565</v>
      </c>
      <c r="D896" s="664" t="s">
        <v>2797</v>
      </c>
      <c r="E896" s="663" t="s">
        <v>5971</v>
      </c>
      <c r="F896" s="664" t="s">
        <v>5972</v>
      </c>
      <c r="G896" s="663" t="s">
        <v>5809</v>
      </c>
      <c r="H896" s="663" t="s">
        <v>5810</v>
      </c>
      <c r="I896" s="665">
        <v>368.5</v>
      </c>
      <c r="J896" s="665">
        <v>2</v>
      </c>
      <c r="K896" s="666">
        <v>737</v>
      </c>
    </row>
    <row r="897" spans="1:11" ht="14.4" customHeight="1" x14ac:dyDescent="0.3">
      <c r="A897" s="661" t="s">
        <v>543</v>
      </c>
      <c r="B897" s="662" t="s">
        <v>2791</v>
      </c>
      <c r="C897" s="663" t="s">
        <v>565</v>
      </c>
      <c r="D897" s="664" t="s">
        <v>2797</v>
      </c>
      <c r="E897" s="663" t="s">
        <v>5971</v>
      </c>
      <c r="F897" s="664" t="s">
        <v>5972</v>
      </c>
      <c r="G897" s="663" t="s">
        <v>5811</v>
      </c>
      <c r="H897" s="663" t="s">
        <v>5812</v>
      </c>
      <c r="I897" s="665">
        <v>368.5</v>
      </c>
      <c r="J897" s="665">
        <v>2</v>
      </c>
      <c r="K897" s="666">
        <v>737</v>
      </c>
    </row>
    <row r="898" spans="1:11" ht="14.4" customHeight="1" x14ac:dyDescent="0.3">
      <c r="A898" s="661" t="s">
        <v>543</v>
      </c>
      <c r="B898" s="662" t="s">
        <v>2791</v>
      </c>
      <c r="C898" s="663" t="s">
        <v>565</v>
      </c>
      <c r="D898" s="664" t="s">
        <v>2797</v>
      </c>
      <c r="E898" s="663" t="s">
        <v>5971</v>
      </c>
      <c r="F898" s="664" t="s">
        <v>5972</v>
      </c>
      <c r="G898" s="663" t="s">
        <v>5813</v>
      </c>
      <c r="H898" s="663" t="s">
        <v>5814</v>
      </c>
      <c r="I898" s="665">
        <v>240.93666666666664</v>
      </c>
      <c r="J898" s="665">
        <v>40</v>
      </c>
      <c r="K898" s="666">
        <v>9637.3499999999985</v>
      </c>
    </row>
    <row r="899" spans="1:11" ht="14.4" customHeight="1" x14ac:dyDescent="0.3">
      <c r="A899" s="661" t="s">
        <v>543</v>
      </c>
      <c r="B899" s="662" t="s">
        <v>2791</v>
      </c>
      <c r="C899" s="663" t="s">
        <v>565</v>
      </c>
      <c r="D899" s="664" t="s">
        <v>2797</v>
      </c>
      <c r="E899" s="663" t="s">
        <v>5971</v>
      </c>
      <c r="F899" s="664" t="s">
        <v>5972</v>
      </c>
      <c r="G899" s="663" t="s">
        <v>5815</v>
      </c>
      <c r="H899" s="663" t="s">
        <v>5816</v>
      </c>
      <c r="I899" s="665">
        <v>199</v>
      </c>
      <c r="J899" s="665">
        <v>20</v>
      </c>
      <c r="K899" s="666">
        <v>3979.94</v>
      </c>
    </row>
    <row r="900" spans="1:11" ht="14.4" customHeight="1" x14ac:dyDescent="0.3">
      <c r="A900" s="661" t="s">
        <v>543</v>
      </c>
      <c r="B900" s="662" t="s">
        <v>2791</v>
      </c>
      <c r="C900" s="663" t="s">
        <v>565</v>
      </c>
      <c r="D900" s="664" t="s">
        <v>2797</v>
      </c>
      <c r="E900" s="663" t="s">
        <v>5971</v>
      </c>
      <c r="F900" s="664" t="s">
        <v>5972</v>
      </c>
      <c r="G900" s="663" t="s">
        <v>5819</v>
      </c>
      <c r="H900" s="663" t="s">
        <v>5820</v>
      </c>
      <c r="I900" s="665">
        <v>36.83</v>
      </c>
      <c r="J900" s="665">
        <v>30</v>
      </c>
      <c r="K900" s="666">
        <v>1104.96</v>
      </c>
    </row>
    <row r="901" spans="1:11" ht="14.4" customHeight="1" x14ac:dyDescent="0.3">
      <c r="A901" s="661" t="s">
        <v>543</v>
      </c>
      <c r="B901" s="662" t="s">
        <v>2791</v>
      </c>
      <c r="C901" s="663" t="s">
        <v>565</v>
      </c>
      <c r="D901" s="664" t="s">
        <v>2797</v>
      </c>
      <c r="E901" s="663" t="s">
        <v>5971</v>
      </c>
      <c r="F901" s="664" t="s">
        <v>5972</v>
      </c>
      <c r="G901" s="663" t="s">
        <v>5821</v>
      </c>
      <c r="H901" s="663" t="s">
        <v>5822</v>
      </c>
      <c r="I901" s="665">
        <v>368.5</v>
      </c>
      <c r="J901" s="665">
        <v>2</v>
      </c>
      <c r="K901" s="666">
        <v>737</v>
      </c>
    </row>
    <row r="902" spans="1:11" ht="14.4" customHeight="1" x14ac:dyDescent="0.3">
      <c r="A902" s="661" t="s">
        <v>543</v>
      </c>
      <c r="B902" s="662" t="s">
        <v>2791</v>
      </c>
      <c r="C902" s="663" t="s">
        <v>565</v>
      </c>
      <c r="D902" s="664" t="s">
        <v>2797</v>
      </c>
      <c r="E902" s="663" t="s">
        <v>5971</v>
      </c>
      <c r="F902" s="664" t="s">
        <v>5972</v>
      </c>
      <c r="G902" s="663" t="s">
        <v>5941</v>
      </c>
      <c r="H902" s="663" t="s">
        <v>5942</v>
      </c>
      <c r="I902" s="665">
        <v>240.94</v>
      </c>
      <c r="J902" s="665">
        <v>20</v>
      </c>
      <c r="K902" s="666">
        <v>4818.7</v>
      </c>
    </row>
    <row r="903" spans="1:11" ht="14.4" customHeight="1" x14ac:dyDescent="0.3">
      <c r="A903" s="661" t="s">
        <v>543</v>
      </c>
      <c r="B903" s="662" t="s">
        <v>2791</v>
      </c>
      <c r="C903" s="663" t="s">
        <v>565</v>
      </c>
      <c r="D903" s="664" t="s">
        <v>2797</v>
      </c>
      <c r="E903" s="663" t="s">
        <v>5971</v>
      </c>
      <c r="F903" s="664" t="s">
        <v>5972</v>
      </c>
      <c r="G903" s="663" t="s">
        <v>5943</v>
      </c>
      <c r="H903" s="663" t="s">
        <v>5944</v>
      </c>
      <c r="I903" s="665">
        <v>240.94</v>
      </c>
      <c r="J903" s="665">
        <v>10</v>
      </c>
      <c r="K903" s="666">
        <v>2409.35</v>
      </c>
    </row>
    <row r="904" spans="1:11" ht="14.4" customHeight="1" x14ac:dyDescent="0.3">
      <c r="A904" s="661" t="s">
        <v>543</v>
      </c>
      <c r="B904" s="662" t="s">
        <v>2791</v>
      </c>
      <c r="C904" s="663" t="s">
        <v>565</v>
      </c>
      <c r="D904" s="664" t="s">
        <v>2797</v>
      </c>
      <c r="E904" s="663" t="s">
        <v>5971</v>
      </c>
      <c r="F904" s="664" t="s">
        <v>5972</v>
      </c>
      <c r="G904" s="663" t="s">
        <v>5823</v>
      </c>
      <c r="H904" s="663" t="s">
        <v>5824</v>
      </c>
      <c r="I904" s="665">
        <v>36.831666666666663</v>
      </c>
      <c r="J904" s="665">
        <v>90</v>
      </c>
      <c r="K904" s="666">
        <v>3314.9300000000003</v>
      </c>
    </row>
    <row r="905" spans="1:11" ht="14.4" customHeight="1" x14ac:dyDescent="0.3">
      <c r="A905" s="661" t="s">
        <v>543</v>
      </c>
      <c r="B905" s="662" t="s">
        <v>2791</v>
      </c>
      <c r="C905" s="663" t="s">
        <v>565</v>
      </c>
      <c r="D905" s="664" t="s">
        <v>2797</v>
      </c>
      <c r="E905" s="663" t="s">
        <v>5971</v>
      </c>
      <c r="F905" s="664" t="s">
        <v>5972</v>
      </c>
      <c r="G905" s="663" t="s">
        <v>5825</v>
      </c>
      <c r="H905" s="663" t="s">
        <v>5826</v>
      </c>
      <c r="I905" s="665">
        <v>36.835000000000001</v>
      </c>
      <c r="J905" s="665">
        <v>40</v>
      </c>
      <c r="K905" s="666">
        <v>1473.41</v>
      </c>
    </row>
    <row r="906" spans="1:11" ht="14.4" customHeight="1" x14ac:dyDescent="0.3">
      <c r="A906" s="661" t="s">
        <v>543</v>
      </c>
      <c r="B906" s="662" t="s">
        <v>2791</v>
      </c>
      <c r="C906" s="663" t="s">
        <v>565</v>
      </c>
      <c r="D906" s="664" t="s">
        <v>2797</v>
      </c>
      <c r="E906" s="663" t="s">
        <v>5971</v>
      </c>
      <c r="F906" s="664" t="s">
        <v>5972</v>
      </c>
      <c r="G906" s="663" t="s">
        <v>5827</v>
      </c>
      <c r="H906" s="663" t="s">
        <v>5828</v>
      </c>
      <c r="I906" s="665">
        <v>36.831666666666671</v>
      </c>
      <c r="J906" s="665">
        <v>80</v>
      </c>
      <c r="K906" s="666">
        <v>2946.6</v>
      </c>
    </row>
    <row r="907" spans="1:11" ht="14.4" customHeight="1" x14ac:dyDescent="0.3">
      <c r="A907" s="661" t="s">
        <v>543</v>
      </c>
      <c r="B907" s="662" t="s">
        <v>2791</v>
      </c>
      <c r="C907" s="663" t="s">
        <v>565</v>
      </c>
      <c r="D907" s="664" t="s">
        <v>2797</v>
      </c>
      <c r="E907" s="663" t="s">
        <v>5971</v>
      </c>
      <c r="F907" s="664" t="s">
        <v>5972</v>
      </c>
      <c r="G907" s="663" t="s">
        <v>5829</v>
      </c>
      <c r="H907" s="663" t="s">
        <v>5830</v>
      </c>
      <c r="I907" s="665">
        <v>121</v>
      </c>
      <c r="J907" s="665">
        <v>10</v>
      </c>
      <c r="K907" s="666">
        <v>1210</v>
      </c>
    </row>
    <row r="908" spans="1:11" ht="14.4" customHeight="1" x14ac:dyDescent="0.3">
      <c r="A908" s="661" t="s">
        <v>543</v>
      </c>
      <c r="B908" s="662" t="s">
        <v>2791</v>
      </c>
      <c r="C908" s="663" t="s">
        <v>565</v>
      </c>
      <c r="D908" s="664" t="s">
        <v>2797</v>
      </c>
      <c r="E908" s="663" t="s">
        <v>5971</v>
      </c>
      <c r="F908" s="664" t="s">
        <v>5972</v>
      </c>
      <c r="G908" s="663" t="s">
        <v>5835</v>
      </c>
      <c r="H908" s="663" t="s">
        <v>5836</v>
      </c>
      <c r="I908" s="665">
        <v>126.495</v>
      </c>
      <c r="J908" s="665">
        <v>20</v>
      </c>
      <c r="K908" s="666">
        <v>2529.9</v>
      </c>
    </row>
    <row r="909" spans="1:11" ht="14.4" customHeight="1" x14ac:dyDescent="0.3">
      <c r="A909" s="661" t="s">
        <v>543</v>
      </c>
      <c r="B909" s="662" t="s">
        <v>2791</v>
      </c>
      <c r="C909" s="663" t="s">
        <v>565</v>
      </c>
      <c r="D909" s="664" t="s">
        <v>2797</v>
      </c>
      <c r="E909" s="663" t="s">
        <v>5971</v>
      </c>
      <c r="F909" s="664" t="s">
        <v>5972</v>
      </c>
      <c r="G909" s="663" t="s">
        <v>5945</v>
      </c>
      <c r="H909" s="663" t="s">
        <v>5946</v>
      </c>
      <c r="I909" s="665">
        <v>199</v>
      </c>
      <c r="J909" s="665">
        <v>10</v>
      </c>
      <c r="K909" s="666">
        <v>1989.97</v>
      </c>
    </row>
    <row r="910" spans="1:11" ht="14.4" customHeight="1" x14ac:dyDescent="0.3">
      <c r="A910" s="661" t="s">
        <v>543</v>
      </c>
      <c r="B910" s="662" t="s">
        <v>2791</v>
      </c>
      <c r="C910" s="663" t="s">
        <v>565</v>
      </c>
      <c r="D910" s="664" t="s">
        <v>2797</v>
      </c>
      <c r="E910" s="663" t="s">
        <v>5971</v>
      </c>
      <c r="F910" s="664" t="s">
        <v>5972</v>
      </c>
      <c r="G910" s="663" t="s">
        <v>5837</v>
      </c>
      <c r="H910" s="663" t="s">
        <v>5838</v>
      </c>
      <c r="I910" s="665">
        <v>78.650000000000006</v>
      </c>
      <c r="J910" s="665">
        <v>25</v>
      </c>
      <c r="K910" s="666">
        <v>1966.25</v>
      </c>
    </row>
    <row r="911" spans="1:11" ht="14.4" customHeight="1" x14ac:dyDescent="0.3">
      <c r="A911" s="661" t="s">
        <v>543</v>
      </c>
      <c r="B911" s="662" t="s">
        <v>2791</v>
      </c>
      <c r="C911" s="663" t="s">
        <v>565</v>
      </c>
      <c r="D911" s="664" t="s">
        <v>2797</v>
      </c>
      <c r="E911" s="663" t="s">
        <v>5971</v>
      </c>
      <c r="F911" s="664" t="s">
        <v>5972</v>
      </c>
      <c r="G911" s="663" t="s">
        <v>5839</v>
      </c>
      <c r="H911" s="663" t="s">
        <v>5840</v>
      </c>
      <c r="I911" s="665">
        <v>199</v>
      </c>
      <c r="J911" s="665">
        <v>30</v>
      </c>
      <c r="K911" s="666">
        <v>5969.91</v>
      </c>
    </row>
    <row r="912" spans="1:11" ht="14.4" customHeight="1" x14ac:dyDescent="0.3">
      <c r="A912" s="661" t="s">
        <v>543</v>
      </c>
      <c r="B912" s="662" t="s">
        <v>2791</v>
      </c>
      <c r="C912" s="663" t="s">
        <v>565</v>
      </c>
      <c r="D912" s="664" t="s">
        <v>2797</v>
      </c>
      <c r="E912" s="663" t="s">
        <v>5971</v>
      </c>
      <c r="F912" s="664" t="s">
        <v>5972</v>
      </c>
      <c r="G912" s="663" t="s">
        <v>5947</v>
      </c>
      <c r="H912" s="663" t="s">
        <v>5948</v>
      </c>
      <c r="I912" s="665">
        <v>199</v>
      </c>
      <c r="J912" s="665">
        <v>20</v>
      </c>
      <c r="K912" s="666">
        <v>3979.94</v>
      </c>
    </row>
    <row r="913" spans="1:11" ht="14.4" customHeight="1" x14ac:dyDescent="0.3">
      <c r="A913" s="661" t="s">
        <v>543</v>
      </c>
      <c r="B913" s="662" t="s">
        <v>2791</v>
      </c>
      <c r="C913" s="663" t="s">
        <v>565</v>
      </c>
      <c r="D913" s="664" t="s">
        <v>2797</v>
      </c>
      <c r="E913" s="663" t="s">
        <v>5971</v>
      </c>
      <c r="F913" s="664" t="s">
        <v>5972</v>
      </c>
      <c r="G913" s="663" t="s">
        <v>5841</v>
      </c>
      <c r="H913" s="663" t="s">
        <v>5842</v>
      </c>
      <c r="I913" s="665">
        <v>132</v>
      </c>
      <c r="J913" s="665">
        <v>10</v>
      </c>
      <c r="K913" s="666">
        <v>1319.99</v>
      </c>
    </row>
    <row r="914" spans="1:11" ht="14.4" customHeight="1" thickBot="1" x14ac:dyDescent="0.35">
      <c r="A914" s="667" t="s">
        <v>543</v>
      </c>
      <c r="B914" s="668" t="s">
        <v>2791</v>
      </c>
      <c r="C914" s="669" t="s">
        <v>565</v>
      </c>
      <c r="D914" s="670" t="s">
        <v>2797</v>
      </c>
      <c r="E914" s="669" t="s">
        <v>5971</v>
      </c>
      <c r="F914" s="670" t="s">
        <v>5972</v>
      </c>
      <c r="G914" s="669" t="s">
        <v>5949</v>
      </c>
      <c r="H914" s="669" t="s">
        <v>5950</v>
      </c>
      <c r="I914" s="671">
        <v>199</v>
      </c>
      <c r="J914" s="671">
        <v>10</v>
      </c>
      <c r="K914" s="672">
        <v>1989.97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418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405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156.80000000000001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4.8</v>
      </c>
      <c r="E6" s="429">
        <f xml:space="preserve">
TRUNC(IF($A$4&lt;=12,SUMIFS('ON Data'!J:J,'ON Data'!$D:$D,$A$4,'ON Data'!$E:$E,1),SUMIFS('ON Data'!J:J,'ON Data'!$E:$E,1)/'ON Data'!$D$3),1)</f>
        <v>5.7</v>
      </c>
      <c r="F6" s="429">
        <f xml:space="preserve">
TRUNC(IF($A$4&lt;=12,SUMIFS('ON Data'!K:K,'ON Data'!$D:$D,$A$4,'ON Data'!$E:$E,1),SUMIFS('ON Data'!K:K,'ON Data'!$E:$E,1)/'ON Data'!$D$3),1)</f>
        <v>40.299999999999997</v>
      </c>
      <c r="G6" s="429">
        <f xml:space="preserve">
TRUNC(IF($A$4&lt;=12,SUMIFS('ON Data'!O:O,'ON Data'!$D:$D,$A$4,'ON Data'!$E:$E,1),SUMIFS('ON Data'!O:O,'ON Data'!$E:$E,1)/'ON Data'!$D$3),1)</f>
        <v>0.9</v>
      </c>
      <c r="H6" s="429">
        <f xml:space="preserve">
TRUNC(IF($A$4&lt;=12,SUMIFS('ON Data'!P:P,'ON Data'!$D:$D,$A$4,'ON Data'!$E:$E,1),SUMIFS('ON Data'!P:P,'ON Data'!$E:$E,1)/'ON Data'!$D$3),1)</f>
        <v>24.1</v>
      </c>
      <c r="I6" s="429">
        <f xml:space="preserve">
TRUNC(IF($A$4&lt;=12,SUMIFS('ON Data'!Q:Q,'ON Data'!$D:$D,$A$4,'ON Data'!$E:$E,1),SUMIFS('ON Data'!Q:Q,'ON Data'!$E:$E,1)/'ON Data'!$D$3),1)</f>
        <v>53.5</v>
      </c>
      <c r="J6" s="429">
        <f xml:space="preserve">
TRUNC(IF($A$4&lt;=12,SUMIFS('ON Data'!R:R,'ON Data'!$D:$D,$A$4,'ON Data'!$E:$E,1),SUMIFS('ON Data'!R:R,'ON Data'!$E:$E,1)/'ON Data'!$D$3),1)</f>
        <v>13.7</v>
      </c>
      <c r="K6" s="429">
        <f xml:space="preserve">
TRUNC(IF($A$4&lt;=12,SUMIFS('ON Data'!Z:Z,'ON Data'!$D:$D,$A$4,'ON Data'!$E:$E,1),SUMIFS('ON Data'!Z:Z,'ON Data'!$E:$E,1)/'ON Data'!$D$3),1)</f>
        <v>0.4</v>
      </c>
      <c r="L6" s="429">
        <f xml:space="preserve">
TRUNC(IF($A$4&lt;=12,SUMIFS('ON Data'!AR:AR,'ON Data'!$D:$D,$A$4,'ON Data'!$E:$E,1),SUMIFS('ON Data'!AR:AR,'ON Data'!$E:$E,1)/'ON Data'!$D$3),1)</f>
        <v>11</v>
      </c>
      <c r="M6" s="773">
        <f xml:space="preserve">
TRUNC(IF($A$4&lt;=12,SUMIFS('ON Data'!AW:AW,'ON Data'!$D:$D,$A$4,'ON Data'!$E:$E,1),SUMIFS('ON Data'!AW:AW,'ON Data'!$E:$E,1)/'ON Data'!$D$3),1)</f>
        <v>2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270809.26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8955.2000000000007</v>
      </c>
      <c r="E11" s="411">
        <f xml:space="preserve">
IF($A$4&lt;=12,SUMIFS('ON Data'!J:J,'ON Data'!$D:$D,$A$4,'ON Data'!$E:$E,2),SUMIFS('ON Data'!J:J,'ON Data'!$E:$E,2))</f>
        <v>10532</v>
      </c>
      <c r="F11" s="411">
        <f xml:space="preserve">
IF($A$4&lt;=12,SUMIFS('ON Data'!K:K,'ON Data'!$D:$D,$A$4,'ON Data'!$E:$E,2),SUMIFS('ON Data'!K:K,'ON Data'!$E:$E,2))</f>
        <v>71308</v>
      </c>
      <c r="G11" s="411">
        <f xml:space="preserve">
IF($A$4&lt;=12,SUMIFS('ON Data'!O:O,'ON Data'!$D:$D,$A$4,'ON Data'!$E:$E,2),SUMIFS('ON Data'!O:O,'ON Data'!$E:$E,2))</f>
        <v>1847.25</v>
      </c>
      <c r="H11" s="411">
        <f xml:space="preserve">
IF($A$4&lt;=12,SUMIFS('ON Data'!P:P,'ON Data'!$D:$D,$A$4,'ON Data'!$E:$E,2),SUMIFS('ON Data'!P:P,'ON Data'!$E:$E,2))</f>
        <v>39886.75</v>
      </c>
      <c r="I11" s="411">
        <f xml:space="preserve">
IF($A$4&lt;=12,SUMIFS('ON Data'!Q:Q,'ON Data'!$D:$D,$A$4,'ON Data'!$E:$E,2),SUMIFS('ON Data'!Q:Q,'ON Data'!$E:$E,2))</f>
        <v>91282.540000000008</v>
      </c>
      <c r="J11" s="411">
        <f xml:space="preserve">
IF($A$4&lt;=12,SUMIFS('ON Data'!R:R,'ON Data'!$D:$D,$A$4,'ON Data'!$E:$E,2),SUMIFS('ON Data'!R:R,'ON Data'!$E:$E,2))</f>
        <v>23936.020000000004</v>
      </c>
      <c r="K11" s="411">
        <f xml:space="preserve">
IF($A$4&lt;=12,SUMIFS('ON Data'!Z:Z,'ON Data'!$D:$D,$A$4,'ON Data'!$E:$E,2),SUMIFS('ON Data'!Z:Z,'ON Data'!$E:$E,2))</f>
        <v>825</v>
      </c>
      <c r="L11" s="411">
        <f xml:space="preserve">
IF($A$4&lt;=12,SUMIFS('ON Data'!AR:AR,'ON Data'!$D:$D,$A$4,'ON Data'!$E:$E,2),SUMIFS('ON Data'!AR:AR,'ON Data'!$E:$E,2))</f>
        <v>18624.5</v>
      </c>
      <c r="M11" s="776">
        <f xml:space="preserve">
IF($A$4&lt;=12,SUMIFS('ON Data'!AW:AW,'ON Data'!$D:$D,$A$4,'ON Data'!$E:$E,2),SUMIFS('ON Data'!AW:AW,'ON Data'!$E:$E,2))</f>
        <v>3612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3944.1600000000003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69.2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657.69999999999993</v>
      </c>
      <c r="G12" s="411">
        <f xml:space="preserve">
IF($A$4&lt;=12,SUMIFS('ON Data'!O:O,'ON Data'!$D:$D,$A$4,'ON Data'!$E:$E,3),SUMIFS('ON Data'!O:O,'ON Data'!$E:$E,3))</f>
        <v>56.25</v>
      </c>
      <c r="H12" s="411">
        <f xml:space="preserve">
IF($A$4&lt;=12,SUMIFS('ON Data'!P:P,'ON Data'!$D:$D,$A$4,'ON Data'!$E:$E,3),SUMIFS('ON Data'!P:P,'ON Data'!$E:$E,3))</f>
        <v>237.25</v>
      </c>
      <c r="I12" s="411">
        <f xml:space="preserve">
IF($A$4&lt;=12,SUMIFS('ON Data'!Q:Q,'ON Data'!$D:$D,$A$4,'ON Data'!$E:$E,3),SUMIFS('ON Data'!Q:Q,'ON Data'!$E:$E,3))</f>
        <v>2407.8200000000002</v>
      </c>
      <c r="J12" s="411">
        <f xml:space="preserve">
IF($A$4&lt;=12,SUMIFS('ON Data'!R:R,'ON Data'!$D:$D,$A$4,'ON Data'!$E:$E,3),SUMIFS('ON Data'!R:R,'ON Data'!$E:$E,3))</f>
        <v>515.94000000000005</v>
      </c>
      <c r="K12" s="411">
        <f xml:space="preserve">
IF($A$4&lt;=12,SUMIFS('ON Data'!Z:Z,'ON Data'!$D:$D,$A$4,'ON Data'!$E:$E,3),SUMIFS('ON Data'!Z:Z,'ON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24203.1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856.5</v>
      </c>
      <c r="E13" s="411">
        <f xml:space="preserve">
IF($A$4&lt;=12,SUMIFS('ON Data'!J:J,'ON Data'!$D:$D,$A$4,'ON Data'!$E:$E,4),SUMIFS('ON Data'!J:J,'ON Data'!$E:$E,4))</f>
        <v>2370.5</v>
      </c>
      <c r="F13" s="411">
        <f xml:space="preserve">
IF($A$4&lt;=12,SUMIFS('ON Data'!K:K,'ON Data'!$D:$D,$A$4,'ON Data'!$E:$E,4),SUMIFS('ON Data'!K:K,'ON Data'!$E:$E,4))</f>
        <v>12913.599999999999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1979.5</v>
      </c>
      <c r="I13" s="411">
        <f xml:space="preserve">
IF($A$4&lt;=12,SUMIFS('ON Data'!Q:Q,'ON Data'!$D:$D,$A$4,'ON Data'!$E:$E,4),SUMIFS('ON Data'!Q:Q,'ON Data'!$E:$E,4))</f>
        <v>4251</v>
      </c>
      <c r="J13" s="411">
        <f xml:space="preserve">
IF($A$4&lt;=12,SUMIFS('ON Data'!R:R,'ON Data'!$D:$D,$A$4,'ON Data'!$E:$E,4),SUMIFS('ON Data'!R:R,'ON Data'!$E:$E,4))</f>
        <v>748</v>
      </c>
      <c r="K13" s="411">
        <f xml:space="preserve">
IF($A$4&lt;=12,SUMIFS('ON Data'!Z:Z,'ON Data'!$D:$D,$A$4,'ON Data'!$E:$E,4),SUMIFS('ON Data'!Z:Z,'ON Data'!$E:$E,4))</f>
        <v>0</v>
      </c>
      <c r="L13" s="411">
        <f xml:space="preserve">
IF($A$4&lt;=12,SUMIFS('ON Data'!AR:AR,'ON Data'!$D:$D,$A$4,'ON Data'!$E:$E,4),SUMIFS('ON Data'!AR:AR,'ON Data'!$E:$E,4))</f>
        <v>1084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1634</v>
      </c>
      <c r="C14" s="413">
        <f xml:space="preserve">
IF($A$4&lt;=12,SUMIFS('ON Data'!G:G,'ON Data'!$D:$D,$A$4,'ON Data'!$E:$E,5),SUMIFS('ON Data'!G:G,'ON Data'!$E:$E,5))</f>
        <v>1610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24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Data'!Z:Z,'ON Data'!$D:$D,$A$4,'ON Data'!$E:$E,5),SUMIFS('ON Data'!Z:Z,'ON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Data'!Z:Z,'ON Data'!$D:$D,$A$4,'ON Data'!$E:$E,7),SUMIFS('ON Data'!Z:Z,'ON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Data'!Z:Z,'ON Data'!$D:$D,$A$4,'ON Data'!$E:$E,8),SUMIFS('ON Data'!Z:Z,'ON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7119758</v>
      </c>
      <c r="C18" s="410">
        <f t="shared" ref="C18:F18" si="0" xml:space="preserve">
C19-C16-C17</f>
        <v>0</v>
      </c>
      <c r="D18" s="411">
        <f t="shared" si="0"/>
        <v>123096</v>
      </c>
      <c r="E18" s="411">
        <f t="shared" si="0"/>
        <v>277726</v>
      </c>
      <c r="F18" s="411">
        <f t="shared" si="0"/>
        <v>4084072</v>
      </c>
      <c r="G18" s="411">
        <f t="shared" ref="G18:K18" si="1" xml:space="preserve">
G19-G16-G17</f>
        <v>0</v>
      </c>
      <c r="H18" s="411">
        <f t="shared" si="1"/>
        <v>488339</v>
      </c>
      <c r="I18" s="411">
        <f t="shared" si="1"/>
        <v>1393719</v>
      </c>
      <c r="J18" s="411">
        <f t="shared" si="1"/>
        <v>494994</v>
      </c>
      <c r="K18" s="411">
        <f t="shared" si="1"/>
        <v>7020</v>
      </c>
      <c r="L18" s="411">
        <f t="shared" ref="L18:M18" si="2" xml:space="preserve">
L19-L16-L17</f>
        <v>194410</v>
      </c>
      <c r="M18" s="776">
        <f t="shared" si="2"/>
        <v>56382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7119758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123096</v>
      </c>
      <c r="E19" s="420">
        <f xml:space="preserve">
IF($A$4&lt;=12,SUMIFS('ON Data'!J:J,'ON Data'!$D:$D,$A$4,'ON Data'!$E:$E,9),SUMIFS('ON Data'!J:J,'ON Data'!$E:$E,9))</f>
        <v>277726</v>
      </c>
      <c r="F19" s="420">
        <f xml:space="preserve">
IF($A$4&lt;=12,SUMIFS('ON Data'!K:K,'ON Data'!$D:$D,$A$4,'ON Data'!$E:$E,9),SUMIFS('ON Data'!K:K,'ON Data'!$E:$E,9))</f>
        <v>4084072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488339</v>
      </c>
      <c r="I19" s="420">
        <f xml:space="preserve">
IF($A$4&lt;=12,SUMIFS('ON Data'!Q:Q,'ON Data'!$D:$D,$A$4,'ON Data'!$E:$E,9),SUMIFS('ON Data'!Q:Q,'ON Data'!$E:$E,9))</f>
        <v>1393719</v>
      </c>
      <c r="J19" s="420">
        <f xml:space="preserve">
IF($A$4&lt;=12,SUMIFS('ON Data'!R:R,'ON Data'!$D:$D,$A$4,'ON Data'!$E:$E,9),SUMIFS('ON Data'!R:R,'ON Data'!$E:$E,9))</f>
        <v>494994</v>
      </c>
      <c r="K19" s="420">
        <f xml:space="preserve">
IF($A$4&lt;=12,SUMIFS('ON Data'!Z:Z,'ON Data'!$D:$D,$A$4,'ON Data'!$E:$E,9),SUMIFS('ON Data'!Z:Z,'ON Data'!$E:$E,9))</f>
        <v>7020</v>
      </c>
      <c r="L19" s="420">
        <f xml:space="preserve">
IF($A$4&lt;=12,SUMIFS('ON Data'!AR:AR,'ON Data'!$D:$D,$A$4,'ON Data'!$E:$E,9),SUMIFS('ON Data'!AR:AR,'ON Data'!$E:$E,9))</f>
        <v>194410</v>
      </c>
      <c r="M19" s="779">
        <f xml:space="preserve">
IF($A$4&lt;=12,SUMIFS('ON Data'!AW:AW,'ON Data'!$D:$D,$A$4,'ON Data'!$E:$E,9),SUMIFS('ON Data'!AW:AW,'ON Data'!$E:$E,9))</f>
        <v>56382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94372578</v>
      </c>
      <c r="C20" s="422">
        <f xml:space="preserve">
IF($A$4&lt;=12,SUMIFS('ON Data'!G:G,'ON Data'!$D:$D,$A$4,'ON Data'!$E:$E,6),SUMIFS('ON Data'!G:G,'ON Data'!$E:$E,6))</f>
        <v>513550</v>
      </c>
      <c r="D20" s="423">
        <f xml:space="preserve">
IF($A$4&lt;=12,SUMIFS('ON Data'!I:I,'ON Data'!$D:$D,$A$4,'ON Data'!$E:$E,6),SUMIFS('ON Data'!I:I,'ON Data'!$E:$E,6))</f>
        <v>2208463</v>
      </c>
      <c r="E20" s="423">
        <f xml:space="preserve">
IF($A$4&lt;=12,SUMIFS('ON Data'!J:J,'ON Data'!$D:$D,$A$4,'ON Data'!$E:$E,6),SUMIFS('ON Data'!J:J,'ON Data'!$E:$E,6))</f>
        <v>3747481</v>
      </c>
      <c r="F20" s="423">
        <f xml:space="preserve">
IF($A$4&lt;=12,SUMIFS('ON Data'!K:K,'ON Data'!$D:$D,$A$4,'ON Data'!$E:$E,6),SUMIFS('ON Data'!K:K,'ON Data'!$E:$E,6))</f>
        <v>45192059</v>
      </c>
      <c r="G20" s="423">
        <f xml:space="preserve">
IF($A$4&lt;=12,SUMIFS('ON Data'!O:O,'ON Data'!$D:$D,$A$4,'ON Data'!$E:$E,6),SUMIFS('ON Data'!O:O,'ON Data'!$E:$E,6))</f>
        <v>234913</v>
      </c>
      <c r="H20" s="423">
        <f xml:space="preserve">
IF($A$4&lt;=12,SUMIFS('ON Data'!P:P,'ON Data'!$D:$D,$A$4,'ON Data'!$E:$E,6),SUMIFS('ON Data'!P:P,'ON Data'!$E:$E,6))</f>
        <v>8162257</v>
      </c>
      <c r="I20" s="423">
        <f xml:space="preserve">
IF($A$4&lt;=12,SUMIFS('ON Data'!Q:Q,'ON Data'!$D:$D,$A$4,'ON Data'!$E:$E,6),SUMIFS('ON Data'!Q:Q,'ON Data'!$E:$E,6))</f>
        <v>24224350</v>
      </c>
      <c r="J20" s="423">
        <f xml:space="preserve">
IF($A$4&lt;=12,SUMIFS('ON Data'!R:R,'ON Data'!$D:$D,$A$4,'ON Data'!$E:$E,6),SUMIFS('ON Data'!R:R,'ON Data'!$E:$E,6))</f>
        <v>6266113</v>
      </c>
      <c r="K20" s="423">
        <f xml:space="preserve">
IF($A$4&lt;=12,SUMIFS('ON Data'!Z:Z,'ON Data'!$D:$D,$A$4,'ON Data'!$E:$E,6),SUMIFS('ON Data'!Z:Z,'ON Data'!$E:$E,6))</f>
        <v>116971</v>
      </c>
      <c r="L20" s="423">
        <f xml:space="preserve">
IF($A$4&lt;=12,SUMIFS('ON Data'!AR:AR,'ON Data'!$D:$D,$A$4,'ON Data'!$E:$E,6),SUMIFS('ON Data'!AR:AR,'ON Data'!$E:$E,6))</f>
        <v>3110737</v>
      </c>
      <c r="M20" s="780">
        <f xml:space="preserve">
IF($A$4&lt;=12,SUMIFS('ON Data'!AW:AW,'ON Data'!$D:$D,$A$4,'ON Data'!$E:$E,6),SUMIFS('ON Data'!AW:AW,'ON Data'!$E:$E,6))</f>
        <v>595684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Data'!Z:Z,'ON Data'!$D:$D,$A$4,'ON Data'!$E:$E,12),SUMIFS('ON Data'!Z:Z,'ON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94372578</v>
      </c>
      <c r="C23" s="413">
        <f t="shared" ref="C23:F23" si="5" xml:space="preserve">
IF(C21="","",C20-C21)</f>
        <v>513550</v>
      </c>
      <c r="D23" s="414">
        <f t="shared" si="5"/>
        <v>2208463</v>
      </c>
      <c r="E23" s="414">
        <f t="shared" si="5"/>
        <v>3747481</v>
      </c>
      <c r="F23" s="414">
        <f t="shared" si="5"/>
        <v>45192059</v>
      </c>
      <c r="G23" s="414">
        <f t="shared" ref="G23:K23" si="6" xml:space="preserve">
IF(G21="","",G20-G21)</f>
        <v>234913</v>
      </c>
      <c r="H23" s="414">
        <f t="shared" si="6"/>
        <v>8162257</v>
      </c>
      <c r="I23" s="414">
        <f t="shared" si="6"/>
        <v>24224350</v>
      </c>
      <c r="J23" s="414">
        <f t="shared" si="6"/>
        <v>6266113</v>
      </c>
      <c r="K23" s="414">
        <f t="shared" si="6"/>
        <v>116971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132466</v>
      </c>
      <c r="C25" s="787">
        <f xml:space="preserve">
IF($A$4&lt;=12,SUMIFS('ON Data'!J:J,'ON Data'!$D:$D,$A$4,'ON Data'!$E:$E,10),SUMIFS('ON Data'!J:J,'ON Data'!$E:$E,10))</f>
        <v>51757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80709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195343.51145038172</v>
      </c>
      <c r="C26" s="787">
        <f xml:space="preserve">
IF($A$4&lt;=12,SUMIFS('ON Data'!J:J,'ON Data'!$D:$D,$A$4,'ON Data'!$E:$E,11),SUMIFS('ON Data'!J:J,'ON Data'!$E:$E,11))</f>
        <v>105343.5114503817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90000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0.67811824931613895</v>
      </c>
      <c r="C27" s="788">
        <f xml:space="preserve">
IF(C26=0,0,C25/C26)</f>
        <v>0.49131644927536222</v>
      </c>
      <c r="D27" s="765"/>
      <c r="E27" s="766"/>
      <c r="F27" s="762"/>
      <c r="G27" s="766">
        <f xml:space="preserve">
IF(G26=0,0,G25/G26)</f>
        <v>0.89676666666666671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62877.511450381702</v>
      </c>
      <c r="C28" s="789">
        <f xml:space="preserve">
C26-C25</f>
        <v>53586.511450381702</v>
      </c>
      <c r="D28" s="767"/>
      <c r="E28" s="768"/>
      <c r="F28" s="769"/>
      <c r="G28" s="768">
        <f xml:space="preserve">
G26-G25</f>
        <v>9291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1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5976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101794809.12000002</v>
      </c>
      <c r="G3" s="379">
        <f t="shared" ref="G3:AW3" si="0">SUMIF($E5:$E1048576,"&lt;10",G5:G1048576)</f>
        <v>515160</v>
      </c>
      <c r="H3" s="379">
        <f t="shared" si="0"/>
        <v>0</v>
      </c>
      <c r="I3" s="379">
        <f t="shared" si="0"/>
        <v>2341497.8999999994</v>
      </c>
      <c r="J3" s="379">
        <f t="shared" si="0"/>
        <v>4038178.3</v>
      </c>
      <c r="K3" s="379">
        <f t="shared" si="0"/>
        <v>49361519.000000007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236828</v>
      </c>
      <c r="P3" s="379">
        <f t="shared" si="0"/>
        <v>8692989.700000003</v>
      </c>
      <c r="Q3" s="379">
        <f t="shared" si="0"/>
        <v>25716653.509999998</v>
      </c>
      <c r="R3" s="379">
        <f t="shared" si="0"/>
        <v>6786472.209999999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124821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3324987.5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655702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7</v>
      </c>
      <c r="D5" s="378">
        <v>1</v>
      </c>
      <c r="E5" s="378">
        <v>1</v>
      </c>
      <c r="F5" s="378">
        <v>152.6</v>
      </c>
      <c r="G5" s="378">
        <v>0</v>
      </c>
      <c r="H5" s="378">
        <v>0</v>
      </c>
      <c r="I5" s="378">
        <v>0.8</v>
      </c>
      <c r="J5" s="378">
        <v>4</v>
      </c>
      <c r="K5" s="378">
        <v>42.9</v>
      </c>
      <c r="L5" s="378">
        <v>0</v>
      </c>
      <c r="M5" s="378">
        <v>0</v>
      </c>
      <c r="N5" s="378">
        <v>0</v>
      </c>
      <c r="O5" s="378">
        <v>0.5</v>
      </c>
      <c r="P5" s="378">
        <v>26.2</v>
      </c>
      <c r="Q5" s="378">
        <v>51.95</v>
      </c>
      <c r="R5" s="378">
        <v>13.25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7</v>
      </c>
      <c r="D6" s="378">
        <v>1</v>
      </c>
      <c r="E6" s="378">
        <v>2</v>
      </c>
      <c r="F6" s="378">
        <v>21667.75</v>
      </c>
      <c r="G6" s="378">
        <v>0</v>
      </c>
      <c r="H6" s="378">
        <v>0</v>
      </c>
      <c r="I6" s="378">
        <v>126.4</v>
      </c>
      <c r="J6" s="378">
        <v>608</v>
      </c>
      <c r="K6" s="378">
        <v>6391.2</v>
      </c>
      <c r="L6" s="378">
        <v>0</v>
      </c>
      <c r="M6" s="378">
        <v>0</v>
      </c>
      <c r="N6" s="378">
        <v>0</v>
      </c>
      <c r="O6" s="378">
        <v>54.75</v>
      </c>
      <c r="P6" s="378">
        <v>3234.75</v>
      </c>
      <c r="Q6" s="378">
        <v>7531.25</v>
      </c>
      <c r="R6" s="378">
        <v>1933.9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1467.5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7</v>
      </c>
      <c r="D7" s="378">
        <v>1</v>
      </c>
      <c r="E7" s="378">
        <v>3</v>
      </c>
      <c r="F7" s="378">
        <v>472.1</v>
      </c>
      <c r="G7" s="378">
        <v>0</v>
      </c>
      <c r="H7" s="378">
        <v>0</v>
      </c>
      <c r="I7" s="378">
        <v>64</v>
      </c>
      <c r="J7" s="378">
        <v>0</v>
      </c>
      <c r="K7" s="378">
        <v>74.099999999999994</v>
      </c>
      <c r="L7" s="378">
        <v>0</v>
      </c>
      <c r="M7" s="378">
        <v>0</v>
      </c>
      <c r="N7" s="378">
        <v>0</v>
      </c>
      <c r="O7" s="378">
        <v>29.25</v>
      </c>
      <c r="P7" s="378">
        <v>29.25</v>
      </c>
      <c r="Q7" s="378">
        <v>256.5</v>
      </c>
      <c r="R7" s="378">
        <v>19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7</v>
      </c>
      <c r="D8" s="378">
        <v>1</v>
      </c>
      <c r="E8" s="378">
        <v>4</v>
      </c>
      <c r="F8" s="378">
        <v>1714.8</v>
      </c>
      <c r="G8" s="378">
        <v>0</v>
      </c>
      <c r="H8" s="378">
        <v>0</v>
      </c>
      <c r="I8" s="378">
        <v>0</v>
      </c>
      <c r="J8" s="378">
        <v>134</v>
      </c>
      <c r="K8" s="378">
        <v>1162.8</v>
      </c>
      <c r="L8" s="378">
        <v>0</v>
      </c>
      <c r="M8" s="378">
        <v>0</v>
      </c>
      <c r="N8" s="378">
        <v>0</v>
      </c>
      <c r="O8" s="378">
        <v>0</v>
      </c>
      <c r="P8" s="378">
        <v>79</v>
      </c>
      <c r="Q8" s="378">
        <v>200.5</v>
      </c>
      <c r="R8" s="378">
        <v>46.5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92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7</v>
      </c>
      <c r="D9" s="378">
        <v>1</v>
      </c>
      <c r="E9" s="378">
        <v>5</v>
      </c>
      <c r="F9" s="378">
        <v>75</v>
      </c>
      <c r="G9" s="378">
        <v>75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7</v>
      </c>
      <c r="D10" s="378">
        <v>1</v>
      </c>
      <c r="E10" s="378">
        <v>6</v>
      </c>
      <c r="F10" s="378">
        <v>7841479</v>
      </c>
      <c r="G10" s="378">
        <v>27800</v>
      </c>
      <c r="H10" s="378">
        <v>0</v>
      </c>
      <c r="I10" s="378">
        <v>31866</v>
      </c>
      <c r="J10" s="378">
        <v>262984</v>
      </c>
      <c r="K10" s="378">
        <v>4332369</v>
      </c>
      <c r="L10" s="378">
        <v>0</v>
      </c>
      <c r="M10" s="378">
        <v>0</v>
      </c>
      <c r="N10" s="378">
        <v>0</v>
      </c>
      <c r="O10" s="378">
        <v>20525</v>
      </c>
      <c r="P10" s="378">
        <v>679798</v>
      </c>
      <c r="Q10" s="378">
        <v>1769542</v>
      </c>
      <c r="R10" s="378">
        <v>421438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249363</v>
      </c>
      <c r="AS10" s="378">
        <v>0</v>
      </c>
      <c r="AT10" s="378">
        <v>0</v>
      </c>
      <c r="AU10" s="378">
        <v>0</v>
      </c>
      <c r="AV10" s="378">
        <v>0</v>
      </c>
      <c r="AW10" s="378">
        <v>45794</v>
      </c>
    </row>
    <row r="11" spans="1:49" x14ac:dyDescent="0.3">
      <c r="A11" s="378" t="s">
        <v>222</v>
      </c>
      <c r="B11" s="403">
        <v>8</v>
      </c>
      <c r="C11" s="378">
        <v>7</v>
      </c>
      <c r="D11" s="378">
        <v>1</v>
      </c>
      <c r="E11" s="378">
        <v>9</v>
      </c>
      <c r="F11" s="378">
        <v>827112</v>
      </c>
      <c r="G11" s="378">
        <v>0</v>
      </c>
      <c r="H11" s="378">
        <v>0</v>
      </c>
      <c r="I11" s="378">
        <v>0</v>
      </c>
      <c r="J11" s="378">
        <v>43203</v>
      </c>
      <c r="K11" s="378">
        <v>748400</v>
      </c>
      <c r="L11" s="378">
        <v>0</v>
      </c>
      <c r="M11" s="378">
        <v>0</v>
      </c>
      <c r="N11" s="378">
        <v>0</v>
      </c>
      <c r="O11" s="378">
        <v>0</v>
      </c>
      <c r="P11" s="378">
        <v>13300</v>
      </c>
      <c r="Q11" s="378">
        <v>16409</v>
      </c>
      <c r="R11" s="378">
        <v>5800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7</v>
      </c>
      <c r="D12" s="378">
        <v>1</v>
      </c>
      <c r="E12" s="378">
        <v>10</v>
      </c>
      <c r="F12" s="378">
        <v>8308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8308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7</v>
      </c>
      <c r="D13" s="378">
        <v>1</v>
      </c>
      <c r="E13" s="378">
        <v>11</v>
      </c>
      <c r="F13" s="378">
        <v>16278.625954198475</v>
      </c>
      <c r="G13" s="378">
        <v>0</v>
      </c>
      <c r="H13" s="378">
        <v>0</v>
      </c>
      <c r="I13" s="378">
        <v>0</v>
      </c>
      <c r="J13" s="378">
        <v>8778.6259541984746</v>
      </c>
      <c r="K13" s="378">
        <v>0</v>
      </c>
      <c r="L13" s="378">
        <v>0</v>
      </c>
      <c r="M13" s="378">
        <v>0</v>
      </c>
      <c r="N13" s="378">
        <v>0</v>
      </c>
      <c r="O13" s="378">
        <v>7500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7</v>
      </c>
      <c r="D14" s="378">
        <v>2</v>
      </c>
      <c r="E14" s="378">
        <v>1</v>
      </c>
      <c r="F14" s="378">
        <v>153.85</v>
      </c>
      <c r="G14" s="378">
        <v>0</v>
      </c>
      <c r="H14" s="378">
        <v>0</v>
      </c>
      <c r="I14" s="378">
        <v>0.8</v>
      </c>
      <c r="J14" s="378">
        <v>4</v>
      </c>
      <c r="K14" s="378">
        <v>43.9</v>
      </c>
      <c r="L14" s="378">
        <v>0</v>
      </c>
      <c r="M14" s="378">
        <v>0</v>
      </c>
      <c r="N14" s="378">
        <v>0</v>
      </c>
      <c r="O14" s="378">
        <v>0.5</v>
      </c>
      <c r="P14" s="378">
        <v>26.7</v>
      </c>
      <c r="Q14" s="378">
        <v>48.95</v>
      </c>
      <c r="R14" s="378">
        <v>16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7</v>
      </c>
      <c r="D15" s="378">
        <v>2</v>
      </c>
      <c r="E15" s="378">
        <v>2</v>
      </c>
      <c r="F15" s="378">
        <v>20399.95</v>
      </c>
      <c r="G15" s="378">
        <v>0</v>
      </c>
      <c r="H15" s="378">
        <v>0</v>
      </c>
      <c r="I15" s="378">
        <v>112</v>
      </c>
      <c r="J15" s="378">
        <v>656</v>
      </c>
      <c r="K15" s="378">
        <v>5833.2</v>
      </c>
      <c r="L15" s="378">
        <v>0</v>
      </c>
      <c r="M15" s="378">
        <v>0</v>
      </c>
      <c r="N15" s="378">
        <v>0</v>
      </c>
      <c r="O15" s="378">
        <v>42.75</v>
      </c>
      <c r="P15" s="378">
        <v>3107.75</v>
      </c>
      <c r="Q15" s="378">
        <v>6523.6</v>
      </c>
      <c r="R15" s="378">
        <v>2346.15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1466.5</v>
      </c>
      <c r="AS15" s="378">
        <v>0</v>
      </c>
      <c r="AT15" s="378">
        <v>0</v>
      </c>
      <c r="AU15" s="378">
        <v>0</v>
      </c>
      <c r="AV15" s="378">
        <v>0</v>
      </c>
      <c r="AW15" s="378">
        <v>312</v>
      </c>
    </row>
    <row r="16" spans="1:49" x14ac:dyDescent="0.3">
      <c r="A16" s="378" t="s">
        <v>214</v>
      </c>
      <c r="B16" s="403">
        <v>2016</v>
      </c>
      <c r="C16" s="378">
        <v>7</v>
      </c>
      <c r="D16" s="378">
        <v>2</v>
      </c>
      <c r="E16" s="378">
        <v>3</v>
      </c>
      <c r="F16" s="378">
        <v>302.14999999999998</v>
      </c>
      <c r="G16" s="378">
        <v>0</v>
      </c>
      <c r="H16" s="378">
        <v>0</v>
      </c>
      <c r="I16" s="378">
        <v>0</v>
      </c>
      <c r="J16" s="378">
        <v>0</v>
      </c>
      <c r="K16" s="378">
        <v>56.8</v>
      </c>
      <c r="L16" s="378">
        <v>0</v>
      </c>
      <c r="M16" s="378">
        <v>0</v>
      </c>
      <c r="N16" s="378">
        <v>0</v>
      </c>
      <c r="O16" s="378">
        <v>17.25</v>
      </c>
      <c r="P16" s="378">
        <v>26.25</v>
      </c>
      <c r="Q16" s="378">
        <v>182.35</v>
      </c>
      <c r="R16" s="378">
        <v>19.5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7</v>
      </c>
      <c r="D17" s="378">
        <v>2</v>
      </c>
      <c r="E17" s="378">
        <v>4</v>
      </c>
      <c r="F17" s="378">
        <v>1670.05</v>
      </c>
      <c r="G17" s="378">
        <v>0</v>
      </c>
      <c r="H17" s="378">
        <v>0</v>
      </c>
      <c r="I17" s="378">
        <v>0</v>
      </c>
      <c r="J17" s="378">
        <v>145</v>
      </c>
      <c r="K17" s="378">
        <v>1084.8</v>
      </c>
      <c r="L17" s="378">
        <v>0</v>
      </c>
      <c r="M17" s="378">
        <v>0</v>
      </c>
      <c r="N17" s="378">
        <v>0</v>
      </c>
      <c r="O17" s="378">
        <v>0</v>
      </c>
      <c r="P17" s="378">
        <v>101</v>
      </c>
      <c r="Q17" s="378">
        <v>223.75</v>
      </c>
      <c r="R17" s="378">
        <v>61.5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54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7</v>
      </c>
      <c r="D18" s="378">
        <v>2</v>
      </c>
      <c r="E18" s="378">
        <v>5</v>
      </c>
      <c r="F18" s="378">
        <v>62</v>
      </c>
      <c r="G18" s="378">
        <v>62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7</v>
      </c>
      <c r="D19" s="378">
        <v>2</v>
      </c>
      <c r="E19" s="378">
        <v>6</v>
      </c>
      <c r="F19" s="378">
        <v>7284702</v>
      </c>
      <c r="G19" s="378">
        <v>22050</v>
      </c>
      <c r="H19" s="378">
        <v>0</v>
      </c>
      <c r="I19" s="378">
        <v>20361</v>
      </c>
      <c r="J19" s="378">
        <v>237188</v>
      </c>
      <c r="K19" s="378">
        <v>3876818</v>
      </c>
      <c r="L19" s="378">
        <v>0</v>
      </c>
      <c r="M19" s="378">
        <v>0</v>
      </c>
      <c r="N19" s="378">
        <v>0</v>
      </c>
      <c r="O19" s="378">
        <v>16165</v>
      </c>
      <c r="P19" s="378">
        <v>669284</v>
      </c>
      <c r="Q19" s="378">
        <v>1655018</v>
      </c>
      <c r="R19" s="378">
        <v>521147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220819</v>
      </c>
      <c r="AS19" s="378">
        <v>0</v>
      </c>
      <c r="AT19" s="378">
        <v>0</v>
      </c>
      <c r="AU19" s="378">
        <v>0</v>
      </c>
      <c r="AV19" s="378">
        <v>0</v>
      </c>
      <c r="AW19" s="378">
        <v>45852</v>
      </c>
    </row>
    <row r="20" spans="3:49" x14ac:dyDescent="0.3">
      <c r="C20" s="378">
        <v>7</v>
      </c>
      <c r="D20" s="378">
        <v>2</v>
      </c>
      <c r="E20" s="378">
        <v>9</v>
      </c>
      <c r="F20" s="378">
        <v>343143</v>
      </c>
      <c r="G20" s="378">
        <v>0</v>
      </c>
      <c r="H20" s="378">
        <v>0</v>
      </c>
      <c r="I20" s="378">
        <v>0</v>
      </c>
      <c r="J20" s="378">
        <v>19295</v>
      </c>
      <c r="K20" s="378">
        <v>292986</v>
      </c>
      <c r="L20" s="378">
        <v>0</v>
      </c>
      <c r="M20" s="378">
        <v>0</v>
      </c>
      <c r="N20" s="378">
        <v>0</v>
      </c>
      <c r="O20" s="378">
        <v>0</v>
      </c>
      <c r="P20" s="378">
        <v>8000</v>
      </c>
      <c r="Q20" s="378">
        <v>13237</v>
      </c>
      <c r="R20" s="378">
        <v>9625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7</v>
      </c>
      <c r="D21" s="378">
        <v>2</v>
      </c>
      <c r="E21" s="378">
        <v>11</v>
      </c>
      <c r="F21" s="378">
        <v>16278.625954198475</v>
      </c>
      <c r="G21" s="378">
        <v>0</v>
      </c>
      <c r="H21" s="378">
        <v>0</v>
      </c>
      <c r="I21" s="378">
        <v>0</v>
      </c>
      <c r="J21" s="378">
        <v>8778.6259541984746</v>
      </c>
      <c r="K21" s="378">
        <v>0</v>
      </c>
      <c r="L21" s="378">
        <v>0</v>
      </c>
      <c r="M21" s="378">
        <v>0</v>
      </c>
      <c r="N21" s="378">
        <v>0</v>
      </c>
      <c r="O21" s="378">
        <v>7500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7</v>
      </c>
      <c r="D22" s="378">
        <v>3</v>
      </c>
      <c r="E22" s="378">
        <v>1</v>
      </c>
      <c r="F22" s="378">
        <v>152.25</v>
      </c>
      <c r="G22" s="378">
        <v>0</v>
      </c>
      <c r="H22" s="378">
        <v>0</v>
      </c>
      <c r="I22" s="378">
        <v>0.8</v>
      </c>
      <c r="J22" s="378">
        <v>5</v>
      </c>
      <c r="K22" s="378">
        <v>43.3</v>
      </c>
      <c r="L22" s="378">
        <v>0</v>
      </c>
      <c r="M22" s="378">
        <v>0</v>
      </c>
      <c r="N22" s="378">
        <v>0</v>
      </c>
      <c r="O22" s="378">
        <v>2.5</v>
      </c>
      <c r="P22" s="378">
        <v>23.7</v>
      </c>
      <c r="Q22" s="378">
        <v>47.95</v>
      </c>
      <c r="R22" s="378">
        <v>16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11</v>
      </c>
      <c r="AS22" s="378">
        <v>0</v>
      </c>
      <c r="AT22" s="378">
        <v>0</v>
      </c>
      <c r="AU22" s="378">
        <v>0</v>
      </c>
      <c r="AV22" s="378">
        <v>0</v>
      </c>
      <c r="AW22" s="378">
        <v>2</v>
      </c>
    </row>
    <row r="23" spans="3:49" x14ac:dyDescent="0.3">
      <c r="C23" s="378">
        <v>7</v>
      </c>
      <c r="D23" s="378">
        <v>3</v>
      </c>
      <c r="E23" s="378">
        <v>2</v>
      </c>
      <c r="F23" s="378">
        <v>24456.7</v>
      </c>
      <c r="G23" s="378">
        <v>0</v>
      </c>
      <c r="H23" s="378">
        <v>0</v>
      </c>
      <c r="I23" s="378">
        <v>136</v>
      </c>
      <c r="J23" s="378">
        <v>916</v>
      </c>
      <c r="K23" s="378">
        <v>7105.6</v>
      </c>
      <c r="L23" s="378">
        <v>0</v>
      </c>
      <c r="M23" s="378">
        <v>0</v>
      </c>
      <c r="N23" s="378">
        <v>0</v>
      </c>
      <c r="O23" s="378">
        <v>429.75</v>
      </c>
      <c r="P23" s="378">
        <v>3620.75</v>
      </c>
      <c r="Q23" s="378">
        <v>7854.95</v>
      </c>
      <c r="R23" s="378">
        <v>2507.15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1526.5</v>
      </c>
      <c r="AS23" s="378">
        <v>0</v>
      </c>
      <c r="AT23" s="378">
        <v>0</v>
      </c>
      <c r="AU23" s="378">
        <v>0</v>
      </c>
      <c r="AV23" s="378">
        <v>0</v>
      </c>
      <c r="AW23" s="378">
        <v>360</v>
      </c>
    </row>
    <row r="24" spans="3:49" x14ac:dyDescent="0.3">
      <c r="C24" s="378">
        <v>7</v>
      </c>
      <c r="D24" s="378">
        <v>3</v>
      </c>
      <c r="E24" s="378">
        <v>3</v>
      </c>
      <c r="F24" s="378">
        <v>200.05</v>
      </c>
      <c r="G24" s="378">
        <v>0</v>
      </c>
      <c r="H24" s="378">
        <v>0</v>
      </c>
      <c r="I24" s="378">
        <v>0</v>
      </c>
      <c r="J24" s="378">
        <v>0</v>
      </c>
      <c r="K24" s="378">
        <v>45</v>
      </c>
      <c r="L24" s="378">
        <v>0</v>
      </c>
      <c r="M24" s="378">
        <v>0</v>
      </c>
      <c r="N24" s="378">
        <v>0</v>
      </c>
      <c r="O24" s="378">
        <v>9.75</v>
      </c>
      <c r="P24" s="378">
        <v>0</v>
      </c>
      <c r="Q24" s="378">
        <v>132.30000000000001</v>
      </c>
      <c r="R24" s="378">
        <v>13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7</v>
      </c>
      <c r="D25" s="378">
        <v>3</v>
      </c>
      <c r="E25" s="378">
        <v>4</v>
      </c>
      <c r="F25" s="378">
        <v>1606.85</v>
      </c>
      <c r="G25" s="378">
        <v>0</v>
      </c>
      <c r="H25" s="378">
        <v>0</v>
      </c>
      <c r="I25" s="378">
        <v>0</v>
      </c>
      <c r="J25" s="378">
        <v>159</v>
      </c>
      <c r="K25" s="378">
        <v>1095.0999999999999</v>
      </c>
      <c r="L25" s="378">
        <v>0</v>
      </c>
      <c r="M25" s="378">
        <v>0</v>
      </c>
      <c r="N25" s="378">
        <v>0</v>
      </c>
      <c r="O25" s="378">
        <v>0</v>
      </c>
      <c r="P25" s="378">
        <v>97</v>
      </c>
      <c r="Q25" s="378">
        <v>189.75</v>
      </c>
      <c r="R25" s="378">
        <v>43.5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22.5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7</v>
      </c>
      <c r="D26" s="378">
        <v>3</v>
      </c>
      <c r="E26" s="378">
        <v>5</v>
      </c>
      <c r="F26" s="378">
        <v>95</v>
      </c>
      <c r="G26" s="378">
        <v>71</v>
      </c>
      <c r="H26" s="378">
        <v>0</v>
      </c>
      <c r="I26" s="378">
        <v>0</v>
      </c>
      <c r="J26" s="378">
        <v>0</v>
      </c>
      <c r="K26" s="378">
        <v>24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7</v>
      </c>
      <c r="D27" s="378">
        <v>3</v>
      </c>
      <c r="E27" s="378">
        <v>6</v>
      </c>
      <c r="F27" s="378">
        <v>7664867</v>
      </c>
      <c r="G27" s="378">
        <v>26050</v>
      </c>
      <c r="H27" s="378">
        <v>0</v>
      </c>
      <c r="I27" s="378">
        <v>22315</v>
      </c>
      <c r="J27" s="378">
        <v>256366</v>
      </c>
      <c r="K27" s="378">
        <v>4148276</v>
      </c>
      <c r="L27" s="378">
        <v>0</v>
      </c>
      <c r="M27" s="378">
        <v>0</v>
      </c>
      <c r="N27" s="378">
        <v>0</v>
      </c>
      <c r="O27" s="378">
        <v>58271</v>
      </c>
      <c r="P27" s="378">
        <v>665553</v>
      </c>
      <c r="Q27" s="378">
        <v>1711506</v>
      </c>
      <c r="R27" s="378">
        <v>509536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221156</v>
      </c>
      <c r="AS27" s="378">
        <v>0</v>
      </c>
      <c r="AT27" s="378">
        <v>0</v>
      </c>
      <c r="AU27" s="378">
        <v>0</v>
      </c>
      <c r="AV27" s="378">
        <v>0</v>
      </c>
      <c r="AW27" s="378">
        <v>45838</v>
      </c>
    </row>
    <row r="28" spans="3:49" x14ac:dyDescent="0.3">
      <c r="C28" s="378">
        <v>7</v>
      </c>
      <c r="D28" s="378">
        <v>3</v>
      </c>
      <c r="E28" s="378">
        <v>9</v>
      </c>
      <c r="F28" s="378">
        <v>567737</v>
      </c>
      <c r="G28" s="378">
        <v>0</v>
      </c>
      <c r="H28" s="378">
        <v>0</v>
      </c>
      <c r="I28" s="378">
        <v>2000</v>
      </c>
      <c r="J28" s="378">
        <v>12674</v>
      </c>
      <c r="K28" s="378">
        <v>539089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5000</v>
      </c>
      <c r="R28" s="378">
        <v>8974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7</v>
      </c>
      <c r="D29" s="378">
        <v>3</v>
      </c>
      <c r="E29" s="378">
        <v>10</v>
      </c>
      <c r="F29" s="378">
        <v>19853</v>
      </c>
      <c r="G29" s="378">
        <v>0</v>
      </c>
      <c r="H29" s="378">
        <v>0</v>
      </c>
      <c r="I29" s="378">
        <v>0</v>
      </c>
      <c r="J29" s="378">
        <v>220</v>
      </c>
      <c r="K29" s="378">
        <v>0</v>
      </c>
      <c r="L29" s="378">
        <v>0</v>
      </c>
      <c r="M29" s="378">
        <v>0</v>
      </c>
      <c r="N29" s="378">
        <v>0</v>
      </c>
      <c r="O29" s="378">
        <v>19633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7</v>
      </c>
      <c r="D30" s="378">
        <v>3</v>
      </c>
      <c r="E30" s="378">
        <v>11</v>
      </c>
      <c r="F30" s="378">
        <v>16278.625954198475</v>
      </c>
      <c r="G30" s="378">
        <v>0</v>
      </c>
      <c r="H30" s="378">
        <v>0</v>
      </c>
      <c r="I30" s="378">
        <v>0</v>
      </c>
      <c r="J30" s="378">
        <v>8778.6259541984746</v>
      </c>
      <c r="K30" s="378">
        <v>0</v>
      </c>
      <c r="L30" s="378">
        <v>0</v>
      </c>
      <c r="M30" s="378">
        <v>0</v>
      </c>
      <c r="N30" s="378">
        <v>0</v>
      </c>
      <c r="O30" s="378">
        <v>7500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7</v>
      </c>
      <c r="D31" s="378">
        <v>4</v>
      </c>
      <c r="E31" s="378">
        <v>1</v>
      </c>
      <c r="F31" s="378">
        <v>151.25</v>
      </c>
      <c r="G31" s="378">
        <v>0</v>
      </c>
      <c r="H31" s="378">
        <v>0</v>
      </c>
      <c r="I31" s="378">
        <v>1.8</v>
      </c>
      <c r="J31" s="378">
        <v>7.8</v>
      </c>
      <c r="K31" s="378">
        <v>39.5</v>
      </c>
      <c r="L31" s="378">
        <v>0</v>
      </c>
      <c r="M31" s="378">
        <v>0</v>
      </c>
      <c r="N31" s="378">
        <v>0</v>
      </c>
      <c r="O31" s="378">
        <v>0</v>
      </c>
      <c r="P31" s="378">
        <v>21.7</v>
      </c>
      <c r="Q31" s="378">
        <v>54.7</v>
      </c>
      <c r="R31" s="378">
        <v>12.75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11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7</v>
      </c>
      <c r="D32" s="378">
        <v>4</v>
      </c>
      <c r="E32" s="378">
        <v>2</v>
      </c>
      <c r="F32" s="378">
        <v>22539.4</v>
      </c>
      <c r="G32" s="378">
        <v>0</v>
      </c>
      <c r="H32" s="378">
        <v>0</v>
      </c>
      <c r="I32" s="378">
        <v>256</v>
      </c>
      <c r="J32" s="378">
        <v>1240</v>
      </c>
      <c r="K32" s="378">
        <v>6118.4</v>
      </c>
      <c r="L32" s="378">
        <v>0</v>
      </c>
      <c r="M32" s="378">
        <v>0</v>
      </c>
      <c r="N32" s="378">
        <v>0</v>
      </c>
      <c r="O32" s="378">
        <v>0</v>
      </c>
      <c r="P32" s="378">
        <v>3025.25</v>
      </c>
      <c r="Q32" s="378">
        <v>8109.95</v>
      </c>
      <c r="R32" s="378">
        <v>1867.8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1586</v>
      </c>
      <c r="AS32" s="378">
        <v>0</v>
      </c>
      <c r="AT32" s="378">
        <v>0</v>
      </c>
      <c r="AU32" s="378">
        <v>0</v>
      </c>
      <c r="AV32" s="378">
        <v>0</v>
      </c>
      <c r="AW32" s="378">
        <v>336</v>
      </c>
    </row>
    <row r="33" spans="3:49" x14ac:dyDescent="0.3">
      <c r="C33" s="378">
        <v>7</v>
      </c>
      <c r="D33" s="378">
        <v>4</v>
      </c>
      <c r="E33" s="378">
        <v>3</v>
      </c>
      <c r="F33" s="378">
        <v>341.85</v>
      </c>
      <c r="G33" s="378">
        <v>0</v>
      </c>
      <c r="H33" s="378">
        <v>0</v>
      </c>
      <c r="I33" s="378">
        <v>0</v>
      </c>
      <c r="J33" s="378">
        <v>0</v>
      </c>
      <c r="K33" s="378">
        <v>32</v>
      </c>
      <c r="L33" s="378">
        <v>0</v>
      </c>
      <c r="M33" s="378">
        <v>0</v>
      </c>
      <c r="N33" s="378">
        <v>0</v>
      </c>
      <c r="O33" s="378">
        <v>0</v>
      </c>
      <c r="P33" s="378">
        <v>24.75</v>
      </c>
      <c r="Q33" s="378">
        <v>221.4</v>
      </c>
      <c r="R33" s="378">
        <v>63.7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7</v>
      </c>
      <c r="D34" s="378">
        <v>4</v>
      </c>
      <c r="E34" s="378">
        <v>4</v>
      </c>
      <c r="F34" s="378">
        <v>2089.75</v>
      </c>
      <c r="G34" s="378">
        <v>0</v>
      </c>
      <c r="H34" s="378">
        <v>0</v>
      </c>
      <c r="I34" s="378">
        <v>0</v>
      </c>
      <c r="J34" s="378">
        <v>158.5</v>
      </c>
      <c r="K34" s="378">
        <v>1076.5</v>
      </c>
      <c r="L34" s="378">
        <v>0</v>
      </c>
      <c r="M34" s="378">
        <v>0</v>
      </c>
      <c r="N34" s="378">
        <v>0</v>
      </c>
      <c r="O34" s="378">
        <v>0</v>
      </c>
      <c r="P34" s="378">
        <v>210.25</v>
      </c>
      <c r="Q34" s="378">
        <v>529.5</v>
      </c>
      <c r="R34" s="378">
        <v>46.5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68.5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7</v>
      </c>
      <c r="D35" s="378">
        <v>4</v>
      </c>
      <c r="E35" s="378">
        <v>5</v>
      </c>
      <c r="F35" s="378">
        <v>259</v>
      </c>
      <c r="G35" s="378">
        <v>259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7</v>
      </c>
      <c r="D36" s="378">
        <v>4</v>
      </c>
      <c r="E36" s="378">
        <v>6</v>
      </c>
      <c r="F36" s="378">
        <v>7524387</v>
      </c>
      <c r="G36" s="378">
        <v>96050</v>
      </c>
      <c r="H36" s="378">
        <v>0</v>
      </c>
      <c r="I36" s="378">
        <v>53020</v>
      </c>
      <c r="J36" s="378">
        <v>386801</v>
      </c>
      <c r="K36" s="378">
        <v>3702817</v>
      </c>
      <c r="L36" s="378">
        <v>0</v>
      </c>
      <c r="M36" s="378">
        <v>0</v>
      </c>
      <c r="N36" s="378">
        <v>0</v>
      </c>
      <c r="O36" s="378">
        <v>0</v>
      </c>
      <c r="P36" s="378">
        <v>564603</v>
      </c>
      <c r="Q36" s="378">
        <v>1988771</v>
      </c>
      <c r="R36" s="378">
        <v>438584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248041</v>
      </c>
      <c r="AS36" s="378">
        <v>0</v>
      </c>
      <c r="AT36" s="378">
        <v>0</v>
      </c>
      <c r="AU36" s="378">
        <v>0</v>
      </c>
      <c r="AV36" s="378">
        <v>0</v>
      </c>
      <c r="AW36" s="378">
        <v>45700</v>
      </c>
    </row>
    <row r="37" spans="3:49" x14ac:dyDescent="0.3">
      <c r="C37" s="378">
        <v>7</v>
      </c>
      <c r="D37" s="378">
        <v>4</v>
      </c>
      <c r="E37" s="378">
        <v>9</v>
      </c>
      <c r="F37" s="378">
        <v>457375</v>
      </c>
      <c r="G37" s="378">
        <v>0</v>
      </c>
      <c r="H37" s="378">
        <v>0</v>
      </c>
      <c r="I37" s="378">
        <v>1920</v>
      </c>
      <c r="J37" s="378">
        <v>45535</v>
      </c>
      <c r="K37" s="378">
        <v>388541</v>
      </c>
      <c r="L37" s="378">
        <v>0</v>
      </c>
      <c r="M37" s="378">
        <v>0</v>
      </c>
      <c r="N37" s="378">
        <v>0</v>
      </c>
      <c r="O37" s="378">
        <v>0</v>
      </c>
      <c r="P37" s="378">
        <v>2000</v>
      </c>
      <c r="Q37" s="378">
        <v>10500</v>
      </c>
      <c r="R37" s="378">
        <v>8879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7</v>
      </c>
      <c r="D38" s="378">
        <v>4</v>
      </c>
      <c r="E38" s="378">
        <v>10</v>
      </c>
      <c r="F38" s="378">
        <v>17302</v>
      </c>
      <c r="G38" s="378">
        <v>0</v>
      </c>
      <c r="H38" s="378">
        <v>0</v>
      </c>
      <c r="I38" s="378">
        <v>0</v>
      </c>
      <c r="J38" s="378">
        <v>9250</v>
      </c>
      <c r="K38" s="378">
        <v>0</v>
      </c>
      <c r="L38" s="378">
        <v>0</v>
      </c>
      <c r="M38" s="378">
        <v>0</v>
      </c>
      <c r="N38" s="378">
        <v>0</v>
      </c>
      <c r="O38" s="378">
        <v>8052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7</v>
      </c>
      <c r="D39" s="378">
        <v>4</v>
      </c>
      <c r="E39" s="378">
        <v>11</v>
      </c>
      <c r="F39" s="378">
        <v>16278.625954198475</v>
      </c>
      <c r="G39" s="378">
        <v>0</v>
      </c>
      <c r="H39" s="378">
        <v>0</v>
      </c>
      <c r="I39" s="378">
        <v>0</v>
      </c>
      <c r="J39" s="378">
        <v>8778.6259541984746</v>
      </c>
      <c r="K39" s="378">
        <v>0</v>
      </c>
      <c r="L39" s="378">
        <v>0</v>
      </c>
      <c r="M39" s="378">
        <v>0</v>
      </c>
      <c r="N39" s="378">
        <v>0</v>
      </c>
      <c r="O39" s="378">
        <v>7500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7</v>
      </c>
      <c r="D40" s="378">
        <v>5</v>
      </c>
      <c r="E40" s="378">
        <v>1</v>
      </c>
      <c r="F40" s="378">
        <v>151.44999999999999</v>
      </c>
      <c r="G40" s="378">
        <v>0</v>
      </c>
      <c r="H40" s="378">
        <v>0</v>
      </c>
      <c r="I40" s="378">
        <v>3.6</v>
      </c>
      <c r="J40" s="378">
        <v>7</v>
      </c>
      <c r="K40" s="378">
        <v>38.700000000000003</v>
      </c>
      <c r="L40" s="378">
        <v>0</v>
      </c>
      <c r="M40" s="378">
        <v>0</v>
      </c>
      <c r="N40" s="378">
        <v>0</v>
      </c>
      <c r="O40" s="378">
        <v>0</v>
      </c>
      <c r="P40" s="378">
        <v>21.7</v>
      </c>
      <c r="Q40" s="378">
        <v>55.2</v>
      </c>
      <c r="R40" s="378">
        <v>12.25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11</v>
      </c>
      <c r="AS40" s="378">
        <v>0</v>
      </c>
      <c r="AT40" s="378">
        <v>0</v>
      </c>
      <c r="AU40" s="378">
        <v>0</v>
      </c>
      <c r="AV40" s="378">
        <v>0</v>
      </c>
      <c r="AW40" s="378">
        <v>2</v>
      </c>
    </row>
    <row r="41" spans="3:49" x14ac:dyDescent="0.3">
      <c r="C41" s="378">
        <v>7</v>
      </c>
      <c r="D41" s="378">
        <v>5</v>
      </c>
      <c r="E41" s="378">
        <v>2</v>
      </c>
      <c r="F41" s="378">
        <v>22840.23</v>
      </c>
      <c r="G41" s="378">
        <v>0</v>
      </c>
      <c r="H41" s="378">
        <v>0</v>
      </c>
      <c r="I41" s="378">
        <v>576</v>
      </c>
      <c r="J41" s="378">
        <v>1040</v>
      </c>
      <c r="K41" s="378">
        <v>5846.4</v>
      </c>
      <c r="L41" s="378">
        <v>0</v>
      </c>
      <c r="M41" s="378">
        <v>0</v>
      </c>
      <c r="N41" s="378">
        <v>0</v>
      </c>
      <c r="O41" s="378">
        <v>0</v>
      </c>
      <c r="P41" s="378">
        <v>3162</v>
      </c>
      <c r="Q41" s="378">
        <v>8382.56</v>
      </c>
      <c r="R41" s="378">
        <v>1839.77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1649.5</v>
      </c>
      <c r="AS41" s="378">
        <v>0</v>
      </c>
      <c r="AT41" s="378">
        <v>0</v>
      </c>
      <c r="AU41" s="378">
        <v>0</v>
      </c>
      <c r="AV41" s="378">
        <v>0</v>
      </c>
      <c r="AW41" s="378">
        <v>344</v>
      </c>
    </row>
    <row r="42" spans="3:49" x14ac:dyDescent="0.3">
      <c r="C42" s="378">
        <v>7</v>
      </c>
      <c r="D42" s="378">
        <v>5</v>
      </c>
      <c r="E42" s="378">
        <v>3</v>
      </c>
      <c r="F42" s="378">
        <v>361.74</v>
      </c>
      <c r="G42" s="378">
        <v>0</v>
      </c>
      <c r="H42" s="378">
        <v>0</v>
      </c>
      <c r="I42" s="378">
        <v>0.5</v>
      </c>
      <c r="J42" s="378">
        <v>0</v>
      </c>
      <c r="K42" s="378">
        <v>126</v>
      </c>
      <c r="L42" s="378">
        <v>0</v>
      </c>
      <c r="M42" s="378">
        <v>0</v>
      </c>
      <c r="N42" s="378">
        <v>0</v>
      </c>
      <c r="O42" s="378">
        <v>0</v>
      </c>
      <c r="P42" s="378">
        <v>26</v>
      </c>
      <c r="Q42" s="378">
        <v>177.61</v>
      </c>
      <c r="R42" s="378">
        <v>31.63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7</v>
      </c>
      <c r="D43" s="378">
        <v>5</v>
      </c>
      <c r="E43" s="378">
        <v>4</v>
      </c>
      <c r="F43" s="378">
        <v>1773.2</v>
      </c>
      <c r="G43" s="378">
        <v>0</v>
      </c>
      <c r="H43" s="378">
        <v>0</v>
      </c>
      <c r="I43" s="378">
        <v>0</v>
      </c>
      <c r="J43" s="378">
        <v>226</v>
      </c>
      <c r="K43" s="378">
        <v>1063.2</v>
      </c>
      <c r="L43" s="378">
        <v>0</v>
      </c>
      <c r="M43" s="378">
        <v>0</v>
      </c>
      <c r="N43" s="378">
        <v>0</v>
      </c>
      <c r="O43" s="378">
        <v>0</v>
      </c>
      <c r="P43" s="378">
        <v>112</v>
      </c>
      <c r="Q43" s="378">
        <v>236.5</v>
      </c>
      <c r="R43" s="378">
        <v>65.5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70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7</v>
      </c>
      <c r="D44" s="378">
        <v>5</v>
      </c>
      <c r="E44" s="378">
        <v>5</v>
      </c>
      <c r="F44" s="378">
        <v>237</v>
      </c>
      <c r="G44" s="378">
        <v>237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7</v>
      </c>
      <c r="D45" s="378">
        <v>5</v>
      </c>
      <c r="E45" s="378">
        <v>6</v>
      </c>
      <c r="F45" s="378">
        <v>7432614</v>
      </c>
      <c r="G45" s="378">
        <v>73750</v>
      </c>
      <c r="H45" s="378">
        <v>0</v>
      </c>
      <c r="I45" s="378">
        <v>115501</v>
      </c>
      <c r="J45" s="378">
        <v>340122</v>
      </c>
      <c r="K45" s="378">
        <v>3626339</v>
      </c>
      <c r="L45" s="378">
        <v>0</v>
      </c>
      <c r="M45" s="378">
        <v>0</v>
      </c>
      <c r="N45" s="378">
        <v>0</v>
      </c>
      <c r="O45" s="378">
        <v>0</v>
      </c>
      <c r="P45" s="378">
        <v>555202</v>
      </c>
      <c r="Q45" s="378">
        <v>1945909</v>
      </c>
      <c r="R45" s="378">
        <v>486689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243320</v>
      </c>
      <c r="AS45" s="378">
        <v>0</v>
      </c>
      <c r="AT45" s="378">
        <v>0</v>
      </c>
      <c r="AU45" s="378">
        <v>0</v>
      </c>
      <c r="AV45" s="378">
        <v>0</v>
      </c>
      <c r="AW45" s="378">
        <v>45782</v>
      </c>
    </row>
    <row r="46" spans="3:49" x14ac:dyDescent="0.3">
      <c r="C46" s="378">
        <v>7</v>
      </c>
      <c r="D46" s="378">
        <v>5</v>
      </c>
      <c r="E46" s="378">
        <v>9</v>
      </c>
      <c r="F46" s="378">
        <v>217142</v>
      </c>
      <c r="G46" s="378">
        <v>0</v>
      </c>
      <c r="H46" s="378">
        <v>0</v>
      </c>
      <c r="I46" s="378">
        <v>0</v>
      </c>
      <c r="J46" s="378">
        <v>3873</v>
      </c>
      <c r="K46" s="378">
        <v>192265</v>
      </c>
      <c r="L46" s="378">
        <v>0</v>
      </c>
      <c r="M46" s="378">
        <v>0</v>
      </c>
      <c r="N46" s="378">
        <v>0</v>
      </c>
      <c r="O46" s="378">
        <v>0</v>
      </c>
      <c r="P46" s="378">
        <v>2000</v>
      </c>
      <c r="Q46" s="378">
        <v>9000</v>
      </c>
      <c r="R46" s="378">
        <v>10004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7</v>
      </c>
      <c r="D47" s="378">
        <v>5</v>
      </c>
      <c r="E47" s="378">
        <v>10</v>
      </c>
      <c r="F47" s="378">
        <v>6986</v>
      </c>
      <c r="G47" s="378">
        <v>0</v>
      </c>
      <c r="H47" s="378">
        <v>0</v>
      </c>
      <c r="I47" s="378">
        <v>0</v>
      </c>
      <c r="J47" s="378">
        <v>3000</v>
      </c>
      <c r="K47" s="378">
        <v>0</v>
      </c>
      <c r="L47" s="378">
        <v>0</v>
      </c>
      <c r="M47" s="378">
        <v>0</v>
      </c>
      <c r="N47" s="378">
        <v>0</v>
      </c>
      <c r="O47" s="378">
        <v>3986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7</v>
      </c>
      <c r="D48" s="378">
        <v>5</v>
      </c>
      <c r="E48" s="378">
        <v>11</v>
      </c>
      <c r="F48" s="378">
        <v>16278.625954198475</v>
      </c>
      <c r="G48" s="378">
        <v>0</v>
      </c>
      <c r="H48" s="378">
        <v>0</v>
      </c>
      <c r="I48" s="378">
        <v>0</v>
      </c>
      <c r="J48" s="378">
        <v>8778.6259541984746</v>
      </c>
      <c r="K48" s="378">
        <v>0</v>
      </c>
      <c r="L48" s="378">
        <v>0</v>
      </c>
      <c r="M48" s="378">
        <v>0</v>
      </c>
      <c r="N48" s="378">
        <v>0</v>
      </c>
      <c r="O48" s="378">
        <v>7500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7</v>
      </c>
      <c r="D49" s="378">
        <v>6</v>
      </c>
      <c r="E49" s="378">
        <v>1</v>
      </c>
      <c r="F49" s="378">
        <v>152.94999999999999</v>
      </c>
      <c r="G49" s="378">
        <v>0</v>
      </c>
      <c r="H49" s="378">
        <v>0</v>
      </c>
      <c r="I49" s="378">
        <v>4.5999999999999996</v>
      </c>
      <c r="J49" s="378">
        <v>7</v>
      </c>
      <c r="K49" s="378">
        <v>37.700000000000003</v>
      </c>
      <c r="L49" s="378">
        <v>0</v>
      </c>
      <c r="M49" s="378">
        <v>0</v>
      </c>
      <c r="N49" s="378">
        <v>0</v>
      </c>
      <c r="O49" s="378">
        <v>0</v>
      </c>
      <c r="P49" s="378">
        <v>21.7</v>
      </c>
      <c r="Q49" s="378">
        <v>56.2</v>
      </c>
      <c r="R49" s="378">
        <v>12.75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11</v>
      </c>
      <c r="AS49" s="378">
        <v>0</v>
      </c>
      <c r="AT49" s="378">
        <v>0</v>
      </c>
      <c r="AU49" s="378">
        <v>0</v>
      </c>
      <c r="AV49" s="378">
        <v>0</v>
      </c>
      <c r="AW49" s="378">
        <v>2</v>
      </c>
    </row>
    <row r="50" spans="3:49" x14ac:dyDescent="0.3">
      <c r="C50" s="378">
        <v>7</v>
      </c>
      <c r="D50" s="378">
        <v>6</v>
      </c>
      <c r="E50" s="378">
        <v>2</v>
      </c>
      <c r="F50" s="378">
        <v>22849.8</v>
      </c>
      <c r="G50" s="378">
        <v>0</v>
      </c>
      <c r="H50" s="378">
        <v>0</v>
      </c>
      <c r="I50" s="378">
        <v>784</v>
      </c>
      <c r="J50" s="378">
        <v>1168</v>
      </c>
      <c r="K50" s="378">
        <v>5763.2</v>
      </c>
      <c r="L50" s="378">
        <v>0</v>
      </c>
      <c r="M50" s="378">
        <v>0</v>
      </c>
      <c r="N50" s="378">
        <v>0</v>
      </c>
      <c r="O50" s="378">
        <v>0</v>
      </c>
      <c r="P50" s="378">
        <v>3044</v>
      </c>
      <c r="Q50" s="378">
        <v>8053.06</v>
      </c>
      <c r="R50" s="378">
        <v>2048.04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1661.5</v>
      </c>
      <c r="AS50" s="378">
        <v>0</v>
      </c>
      <c r="AT50" s="378">
        <v>0</v>
      </c>
      <c r="AU50" s="378">
        <v>0</v>
      </c>
      <c r="AV50" s="378">
        <v>0</v>
      </c>
      <c r="AW50" s="378">
        <v>328</v>
      </c>
    </row>
    <row r="51" spans="3:49" x14ac:dyDescent="0.3">
      <c r="C51" s="378">
        <v>7</v>
      </c>
      <c r="D51" s="378">
        <v>6</v>
      </c>
      <c r="E51" s="378">
        <v>3</v>
      </c>
      <c r="F51" s="378">
        <v>292.58999999999997</v>
      </c>
      <c r="G51" s="378">
        <v>0</v>
      </c>
      <c r="H51" s="378">
        <v>0</v>
      </c>
      <c r="I51" s="378">
        <v>0</v>
      </c>
      <c r="J51" s="378">
        <v>0</v>
      </c>
      <c r="K51" s="378">
        <v>78</v>
      </c>
      <c r="L51" s="378">
        <v>0</v>
      </c>
      <c r="M51" s="378">
        <v>0</v>
      </c>
      <c r="N51" s="378">
        <v>0</v>
      </c>
      <c r="O51" s="378">
        <v>0</v>
      </c>
      <c r="P51" s="378">
        <v>32</v>
      </c>
      <c r="Q51" s="378">
        <v>149.9</v>
      </c>
      <c r="R51" s="378">
        <v>32.69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7</v>
      </c>
      <c r="D52" s="378">
        <v>6</v>
      </c>
      <c r="E52" s="378">
        <v>4</v>
      </c>
      <c r="F52" s="378">
        <v>1913.95</v>
      </c>
      <c r="G52" s="378">
        <v>0</v>
      </c>
      <c r="H52" s="378">
        <v>0</v>
      </c>
      <c r="I52" s="378">
        <v>1</v>
      </c>
      <c r="J52" s="378">
        <v>256.5</v>
      </c>
      <c r="K52" s="378">
        <v>1162.7</v>
      </c>
      <c r="L52" s="378">
        <v>0</v>
      </c>
      <c r="M52" s="378">
        <v>0</v>
      </c>
      <c r="N52" s="378">
        <v>0</v>
      </c>
      <c r="O52" s="378">
        <v>0</v>
      </c>
      <c r="P52" s="378">
        <v>89.25</v>
      </c>
      <c r="Q52" s="378">
        <v>333</v>
      </c>
      <c r="R52" s="378">
        <v>36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35.5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7</v>
      </c>
      <c r="D53" s="378">
        <v>6</v>
      </c>
      <c r="E53" s="378">
        <v>5</v>
      </c>
      <c r="F53" s="378">
        <v>168</v>
      </c>
      <c r="G53" s="378">
        <v>168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7</v>
      </c>
      <c r="D54" s="378">
        <v>6</v>
      </c>
      <c r="E54" s="378">
        <v>6</v>
      </c>
      <c r="F54" s="378">
        <v>7123122</v>
      </c>
      <c r="G54" s="378">
        <v>54750</v>
      </c>
      <c r="H54" s="378">
        <v>0</v>
      </c>
      <c r="I54" s="378">
        <v>146724</v>
      </c>
      <c r="J54" s="378">
        <v>362315</v>
      </c>
      <c r="K54" s="378">
        <v>3399002</v>
      </c>
      <c r="L54" s="378">
        <v>0</v>
      </c>
      <c r="M54" s="378">
        <v>0</v>
      </c>
      <c r="N54" s="378">
        <v>0</v>
      </c>
      <c r="O54" s="378">
        <v>0</v>
      </c>
      <c r="P54" s="378">
        <v>526373</v>
      </c>
      <c r="Q54" s="378">
        <v>1876482</v>
      </c>
      <c r="R54" s="378">
        <v>479407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231447</v>
      </c>
      <c r="AS54" s="378">
        <v>0</v>
      </c>
      <c r="AT54" s="378">
        <v>0</v>
      </c>
      <c r="AU54" s="378">
        <v>0</v>
      </c>
      <c r="AV54" s="378">
        <v>0</v>
      </c>
      <c r="AW54" s="378">
        <v>46622</v>
      </c>
    </row>
    <row r="55" spans="3:49" x14ac:dyDescent="0.3">
      <c r="C55" s="378">
        <v>7</v>
      </c>
      <c r="D55" s="378">
        <v>6</v>
      </c>
      <c r="E55" s="378">
        <v>9</v>
      </c>
      <c r="F55" s="378">
        <v>34065</v>
      </c>
      <c r="G55" s="378">
        <v>0</v>
      </c>
      <c r="H55" s="378">
        <v>0</v>
      </c>
      <c r="I55" s="378">
        <v>0</v>
      </c>
      <c r="J55" s="378">
        <v>14660</v>
      </c>
      <c r="K55" s="378">
        <v>3000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7280</v>
      </c>
      <c r="R55" s="378">
        <v>9125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7</v>
      </c>
      <c r="D56" s="378">
        <v>6</v>
      </c>
      <c r="E56" s="378">
        <v>10</v>
      </c>
      <c r="F56" s="378">
        <v>800</v>
      </c>
      <c r="G56" s="378">
        <v>0</v>
      </c>
      <c r="H56" s="378">
        <v>0</v>
      </c>
      <c r="I56" s="378">
        <v>0</v>
      </c>
      <c r="J56" s="378">
        <v>800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7</v>
      </c>
      <c r="D57" s="378">
        <v>6</v>
      </c>
      <c r="E57" s="378">
        <v>11</v>
      </c>
      <c r="F57" s="378">
        <v>16278.625954198475</v>
      </c>
      <c r="G57" s="378">
        <v>0</v>
      </c>
      <c r="H57" s="378">
        <v>0</v>
      </c>
      <c r="I57" s="378">
        <v>0</v>
      </c>
      <c r="J57" s="378">
        <v>8778.6259541984746</v>
      </c>
      <c r="K57" s="378">
        <v>0</v>
      </c>
      <c r="L57" s="378">
        <v>0</v>
      </c>
      <c r="M57" s="378">
        <v>0</v>
      </c>
      <c r="N57" s="378">
        <v>0</v>
      </c>
      <c r="O57" s="378">
        <v>7500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7</v>
      </c>
      <c r="D58" s="378">
        <v>7</v>
      </c>
      <c r="E58" s="378">
        <v>1</v>
      </c>
      <c r="F58" s="378">
        <v>159.65</v>
      </c>
      <c r="G58" s="378">
        <v>0</v>
      </c>
      <c r="H58" s="378">
        <v>0</v>
      </c>
      <c r="I58" s="378">
        <v>5.8</v>
      </c>
      <c r="J58" s="378">
        <v>6</v>
      </c>
      <c r="K58" s="378">
        <v>39.450000000000003</v>
      </c>
      <c r="L58" s="378">
        <v>0</v>
      </c>
      <c r="M58" s="378">
        <v>0</v>
      </c>
      <c r="N58" s="378">
        <v>0</v>
      </c>
      <c r="O58" s="378">
        <v>4</v>
      </c>
      <c r="P58" s="378">
        <v>22.7</v>
      </c>
      <c r="Q58" s="378">
        <v>55.95</v>
      </c>
      <c r="R58" s="378">
        <v>12.75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11</v>
      </c>
      <c r="AS58" s="378">
        <v>0</v>
      </c>
      <c r="AT58" s="378">
        <v>0</v>
      </c>
      <c r="AU58" s="378">
        <v>0</v>
      </c>
      <c r="AV58" s="378">
        <v>0</v>
      </c>
      <c r="AW58" s="378">
        <v>2</v>
      </c>
    </row>
    <row r="59" spans="3:49" x14ac:dyDescent="0.3">
      <c r="C59" s="378">
        <v>7</v>
      </c>
      <c r="D59" s="378">
        <v>7</v>
      </c>
      <c r="E59" s="378">
        <v>2</v>
      </c>
      <c r="F59" s="378">
        <v>19409.75</v>
      </c>
      <c r="G59" s="378">
        <v>0</v>
      </c>
      <c r="H59" s="378">
        <v>0</v>
      </c>
      <c r="I59" s="378">
        <v>867.2</v>
      </c>
      <c r="J59" s="378">
        <v>760</v>
      </c>
      <c r="K59" s="378">
        <v>4779.6000000000004</v>
      </c>
      <c r="L59" s="378">
        <v>0</v>
      </c>
      <c r="M59" s="378">
        <v>0</v>
      </c>
      <c r="N59" s="378">
        <v>0</v>
      </c>
      <c r="O59" s="378">
        <v>630</v>
      </c>
      <c r="P59" s="378">
        <v>2619.75</v>
      </c>
      <c r="Q59" s="378">
        <v>6360.9</v>
      </c>
      <c r="R59" s="378">
        <v>1604.8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1471.5</v>
      </c>
      <c r="AS59" s="378">
        <v>0</v>
      </c>
      <c r="AT59" s="378">
        <v>0</v>
      </c>
      <c r="AU59" s="378">
        <v>0</v>
      </c>
      <c r="AV59" s="378">
        <v>0</v>
      </c>
      <c r="AW59" s="378">
        <v>316</v>
      </c>
    </row>
    <row r="60" spans="3:49" x14ac:dyDescent="0.3">
      <c r="C60" s="378">
        <v>7</v>
      </c>
      <c r="D60" s="378">
        <v>7</v>
      </c>
      <c r="E60" s="378">
        <v>3</v>
      </c>
      <c r="F60" s="378">
        <v>398.8</v>
      </c>
      <c r="G60" s="378">
        <v>0</v>
      </c>
      <c r="H60" s="378">
        <v>0</v>
      </c>
      <c r="I60" s="378">
        <v>0</v>
      </c>
      <c r="J60" s="378">
        <v>0</v>
      </c>
      <c r="K60" s="378">
        <v>32</v>
      </c>
      <c r="L60" s="378">
        <v>0</v>
      </c>
      <c r="M60" s="378">
        <v>0</v>
      </c>
      <c r="N60" s="378">
        <v>0</v>
      </c>
      <c r="O60" s="378">
        <v>0</v>
      </c>
      <c r="P60" s="378">
        <v>33.75</v>
      </c>
      <c r="Q60" s="378">
        <v>242.35</v>
      </c>
      <c r="R60" s="378">
        <v>90.7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7</v>
      </c>
      <c r="D61" s="378">
        <v>7</v>
      </c>
      <c r="E61" s="378">
        <v>4</v>
      </c>
      <c r="F61" s="378">
        <v>2506.9499999999998</v>
      </c>
      <c r="G61" s="378">
        <v>0</v>
      </c>
      <c r="H61" s="378">
        <v>0</v>
      </c>
      <c r="I61" s="378">
        <v>113.5</v>
      </c>
      <c r="J61" s="378">
        <v>303</v>
      </c>
      <c r="K61" s="378">
        <v>1042.2</v>
      </c>
      <c r="L61" s="378">
        <v>0</v>
      </c>
      <c r="M61" s="378">
        <v>0</v>
      </c>
      <c r="N61" s="378">
        <v>0</v>
      </c>
      <c r="O61" s="378">
        <v>0</v>
      </c>
      <c r="P61" s="378">
        <v>308.25</v>
      </c>
      <c r="Q61" s="378">
        <v>558</v>
      </c>
      <c r="R61" s="378">
        <v>53.5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128.5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7</v>
      </c>
      <c r="D62" s="378">
        <v>7</v>
      </c>
      <c r="E62" s="378">
        <v>5</v>
      </c>
      <c r="F62" s="378">
        <v>119</v>
      </c>
      <c r="G62" s="378">
        <v>119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7</v>
      </c>
      <c r="D63" s="378">
        <v>7</v>
      </c>
      <c r="E63" s="378">
        <v>6</v>
      </c>
      <c r="F63" s="378">
        <v>9473547</v>
      </c>
      <c r="G63" s="378">
        <v>36950</v>
      </c>
      <c r="H63" s="378">
        <v>0</v>
      </c>
      <c r="I63" s="378">
        <v>241388</v>
      </c>
      <c r="J63" s="378">
        <v>386596</v>
      </c>
      <c r="K63" s="378">
        <v>4356061</v>
      </c>
      <c r="L63" s="378">
        <v>0</v>
      </c>
      <c r="M63" s="378">
        <v>0</v>
      </c>
      <c r="N63" s="378">
        <v>0</v>
      </c>
      <c r="O63" s="378">
        <v>69990</v>
      </c>
      <c r="P63" s="378">
        <v>804065</v>
      </c>
      <c r="Q63" s="378">
        <v>2552843</v>
      </c>
      <c r="R63" s="378">
        <v>646520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318646</v>
      </c>
      <c r="AS63" s="378">
        <v>0</v>
      </c>
      <c r="AT63" s="378">
        <v>0</v>
      </c>
      <c r="AU63" s="378">
        <v>0</v>
      </c>
      <c r="AV63" s="378">
        <v>0</v>
      </c>
      <c r="AW63" s="378">
        <v>60488</v>
      </c>
    </row>
    <row r="64" spans="3:49" x14ac:dyDescent="0.3">
      <c r="C64" s="378">
        <v>7</v>
      </c>
      <c r="D64" s="378">
        <v>7</v>
      </c>
      <c r="E64" s="378">
        <v>9</v>
      </c>
      <c r="F64" s="378">
        <v>1758236</v>
      </c>
      <c r="G64" s="378">
        <v>0</v>
      </c>
      <c r="H64" s="378">
        <v>0</v>
      </c>
      <c r="I64" s="378">
        <v>22367</v>
      </c>
      <c r="J64" s="378">
        <v>51110</v>
      </c>
      <c r="K64" s="378">
        <v>828802</v>
      </c>
      <c r="L64" s="378">
        <v>0</v>
      </c>
      <c r="M64" s="378">
        <v>0</v>
      </c>
      <c r="N64" s="378">
        <v>0</v>
      </c>
      <c r="O64" s="378">
        <v>0</v>
      </c>
      <c r="P64" s="378">
        <v>144068</v>
      </c>
      <c r="Q64" s="378">
        <v>481895</v>
      </c>
      <c r="R64" s="378">
        <v>153348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62455</v>
      </c>
      <c r="AS64" s="378">
        <v>0</v>
      </c>
      <c r="AT64" s="378">
        <v>0</v>
      </c>
      <c r="AU64" s="378">
        <v>0</v>
      </c>
      <c r="AV64" s="378">
        <v>0</v>
      </c>
      <c r="AW64" s="378">
        <v>14191</v>
      </c>
    </row>
    <row r="65" spans="3:49" x14ac:dyDescent="0.3">
      <c r="C65" s="378">
        <v>7</v>
      </c>
      <c r="D65" s="378">
        <v>7</v>
      </c>
      <c r="E65" s="378">
        <v>10</v>
      </c>
      <c r="F65" s="378">
        <v>6696</v>
      </c>
      <c r="G65" s="378">
        <v>0</v>
      </c>
      <c r="H65" s="378">
        <v>0</v>
      </c>
      <c r="I65" s="378">
        <v>0</v>
      </c>
      <c r="J65" s="378">
        <v>2950</v>
      </c>
      <c r="K65" s="378">
        <v>0</v>
      </c>
      <c r="L65" s="378">
        <v>0</v>
      </c>
      <c r="M65" s="378">
        <v>0</v>
      </c>
      <c r="N65" s="378">
        <v>0</v>
      </c>
      <c r="O65" s="378">
        <v>3746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7</v>
      </c>
      <c r="D66" s="378">
        <v>7</v>
      </c>
      <c r="E66" s="378">
        <v>11</v>
      </c>
      <c r="F66" s="378">
        <v>16278.625954198475</v>
      </c>
      <c r="G66" s="378">
        <v>0</v>
      </c>
      <c r="H66" s="378">
        <v>0</v>
      </c>
      <c r="I66" s="378">
        <v>0</v>
      </c>
      <c r="J66" s="378">
        <v>8778.6259541984746</v>
      </c>
      <c r="K66" s="378">
        <v>0</v>
      </c>
      <c r="L66" s="378">
        <v>0</v>
      </c>
      <c r="M66" s="378">
        <v>0</v>
      </c>
      <c r="N66" s="378">
        <v>0</v>
      </c>
      <c r="O66" s="378">
        <v>7500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7</v>
      </c>
      <c r="D67" s="378">
        <v>8</v>
      </c>
      <c r="E67" s="378">
        <v>1</v>
      </c>
      <c r="F67" s="378">
        <v>158.94999999999999</v>
      </c>
      <c r="G67" s="378">
        <v>0</v>
      </c>
      <c r="H67" s="378">
        <v>0</v>
      </c>
      <c r="I67" s="378">
        <v>7.4</v>
      </c>
      <c r="J67" s="378">
        <v>6</v>
      </c>
      <c r="K67" s="378">
        <v>39.450000000000003</v>
      </c>
      <c r="L67" s="378">
        <v>0</v>
      </c>
      <c r="M67" s="378">
        <v>0</v>
      </c>
      <c r="N67" s="378">
        <v>0</v>
      </c>
      <c r="O67" s="378">
        <v>4</v>
      </c>
      <c r="P67" s="378">
        <v>20.9</v>
      </c>
      <c r="Q67" s="378">
        <v>55.45</v>
      </c>
      <c r="R67" s="378">
        <v>11.75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1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11</v>
      </c>
      <c r="AS67" s="378">
        <v>0</v>
      </c>
      <c r="AT67" s="378">
        <v>0</v>
      </c>
      <c r="AU67" s="378">
        <v>0</v>
      </c>
      <c r="AV67" s="378">
        <v>0</v>
      </c>
      <c r="AW67" s="378">
        <v>2</v>
      </c>
    </row>
    <row r="68" spans="3:49" x14ac:dyDescent="0.3">
      <c r="C68" s="378">
        <v>7</v>
      </c>
      <c r="D68" s="378">
        <v>8</v>
      </c>
      <c r="E68" s="378">
        <v>2</v>
      </c>
      <c r="F68" s="378">
        <v>21635.35</v>
      </c>
      <c r="G68" s="378">
        <v>0</v>
      </c>
      <c r="H68" s="378">
        <v>0</v>
      </c>
      <c r="I68" s="378">
        <v>1171.2</v>
      </c>
      <c r="J68" s="378">
        <v>888</v>
      </c>
      <c r="K68" s="378">
        <v>5141.2</v>
      </c>
      <c r="L68" s="378">
        <v>0</v>
      </c>
      <c r="M68" s="378">
        <v>0</v>
      </c>
      <c r="N68" s="378">
        <v>0</v>
      </c>
      <c r="O68" s="378">
        <v>690</v>
      </c>
      <c r="P68" s="378">
        <v>2830</v>
      </c>
      <c r="Q68" s="378">
        <v>7420.9</v>
      </c>
      <c r="R68" s="378">
        <v>1609.55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172.5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1564</v>
      </c>
      <c r="AS68" s="378">
        <v>0</v>
      </c>
      <c r="AT68" s="378">
        <v>0</v>
      </c>
      <c r="AU68" s="378">
        <v>0</v>
      </c>
      <c r="AV68" s="378">
        <v>0</v>
      </c>
      <c r="AW68" s="378">
        <v>148</v>
      </c>
    </row>
    <row r="69" spans="3:49" x14ac:dyDescent="0.3">
      <c r="C69" s="378">
        <v>7</v>
      </c>
      <c r="D69" s="378">
        <v>8</v>
      </c>
      <c r="E69" s="378">
        <v>3</v>
      </c>
      <c r="F69" s="378">
        <v>252.45</v>
      </c>
      <c r="G69" s="378">
        <v>0</v>
      </c>
      <c r="H69" s="378">
        <v>0</v>
      </c>
      <c r="I69" s="378">
        <v>0</v>
      </c>
      <c r="J69" s="378">
        <v>0</v>
      </c>
      <c r="K69" s="378">
        <v>40</v>
      </c>
      <c r="L69" s="378">
        <v>0</v>
      </c>
      <c r="M69" s="378">
        <v>0</v>
      </c>
      <c r="N69" s="378">
        <v>0</v>
      </c>
      <c r="O69" s="378">
        <v>0</v>
      </c>
      <c r="P69" s="378">
        <v>9.75</v>
      </c>
      <c r="Q69" s="378">
        <v>180.1</v>
      </c>
      <c r="R69" s="378">
        <v>22.6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7</v>
      </c>
      <c r="D70" s="378">
        <v>8</v>
      </c>
      <c r="E70" s="378">
        <v>4</v>
      </c>
      <c r="F70" s="378">
        <v>2170.4</v>
      </c>
      <c r="G70" s="378">
        <v>0</v>
      </c>
      <c r="H70" s="378">
        <v>0</v>
      </c>
      <c r="I70" s="378">
        <v>101</v>
      </c>
      <c r="J70" s="378">
        <v>261.5</v>
      </c>
      <c r="K70" s="378">
        <v>1020.9</v>
      </c>
      <c r="L70" s="378">
        <v>0</v>
      </c>
      <c r="M70" s="378">
        <v>0</v>
      </c>
      <c r="N70" s="378">
        <v>0</v>
      </c>
      <c r="O70" s="378">
        <v>0</v>
      </c>
      <c r="P70" s="378">
        <v>176.5</v>
      </c>
      <c r="Q70" s="378">
        <v>382</v>
      </c>
      <c r="R70" s="378">
        <v>29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199.5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7</v>
      </c>
      <c r="D71" s="378">
        <v>8</v>
      </c>
      <c r="E71" s="378">
        <v>5</v>
      </c>
      <c r="F71" s="378">
        <v>147</v>
      </c>
      <c r="G71" s="378">
        <v>147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7</v>
      </c>
      <c r="D72" s="378">
        <v>8</v>
      </c>
      <c r="E72" s="378">
        <v>6</v>
      </c>
      <c r="F72" s="378">
        <v>7393140</v>
      </c>
      <c r="G72" s="378">
        <v>44450</v>
      </c>
      <c r="H72" s="378">
        <v>0</v>
      </c>
      <c r="I72" s="378">
        <v>253625</v>
      </c>
      <c r="J72" s="378">
        <v>322999</v>
      </c>
      <c r="K72" s="378">
        <v>3382002</v>
      </c>
      <c r="L72" s="378">
        <v>0</v>
      </c>
      <c r="M72" s="378">
        <v>0</v>
      </c>
      <c r="N72" s="378">
        <v>0</v>
      </c>
      <c r="O72" s="378">
        <v>69962</v>
      </c>
      <c r="P72" s="378">
        <v>594768</v>
      </c>
      <c r="Q72" s="378">
        <v>1975706</v>
      </c>
      <c r="R72" s="378">
        <v>434535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20865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258050</v>
      </c>
      <c r="AS72" s="378">
        <v>0</v>
      </c>
      <c r="AT72" s="378">
        <v>0</v>
      </c>
      <c r="AU72" s="378">
        <v>0</v>
      </c>
      <c r="AV72" s="378">
        <v>0</v>
      </c>
      <c r="AW72" s="378">
        <v>36178</v>
      </c>
    </row>
    <row r="73" spans="3:49" x14ac:dyDescent="0.3">
      <c r="C73" s="378">
        <v>7</v>
      </c>
      <c r="D73" s="378">
        <v>8</v>
      </c>
      <c r="E73" s="378">
        <v>9</v>
      </c>
      <c r="F73" s="378">
        <v>47692</v>
      </c>
      <c r="G73" s="378">
        <v>0</v>
      </c>
      <c r="H73" s="378">
        <v>0</v>
      </c>
      <c r="I73" s="378">
        <v>0</v>
      </c>
      <c r="J73" s="378">
        <v>3000</v>
      </c>
      <c r="K73" s="378">
        <v>14660</v>
      </c>
      <c r="L73" s="378">
        <v>0</v>
      </c>
      <c r="M73" s="378">
        <v>0</v>
      </c>
      <c r="N73" s="378">
        <v>0</v>
      </c>
      <c r="O73" s="378">
        <v>0</v>
      </c>
      <c r="P73" s="378">
        <v>1500</v>
      </c>
      <c r="Q73" s="378">
        <v>14000</v>
      </c>
      <c r="R73" s="378">
        <v>14532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7</v>
      </c>
      <c r="D74" s="378">
        <v>8</v>
      </c>
      <c r="E74" s="378">
        <v>10</v>
      </c>
      <c r="F74" s="378">
        <v>3746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3746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7</v>
      </c>
      <c r="D75" s="378">
        <v>8</v>
      </c>
      <c r="E75" s="378">
        <v>11</v>
      </c>
      <c r="F75" s="378">
        <v>16278.625954198475</v>
      </c>
      <c r="G75" s="378">
        <v>0</v>
      </c>
      <c r="H75" s="378">
        <v>0</v>
      </c>
      <c r="I75" s="378">
        <v>0</v>
      </c>
      <c r="J75" s="378">
        <v>8778.6259541984746</v>
      </c>
      <c r="K75" s="378">
        <v>0</v>
      </c>
      <c r="L75" s="378">
        <v>0</v>
      </c>
      <c r="M75" s="378">
        <v>0</v>
      </c>
      <c r="N75" s="378">
        <v>0</v>
      </c>
      <c r="O75" s="378">
        <v>7500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7</v>
      </c>
      <c r="D76" s="378">
        <v>9</v>
      </c>
      <c r="E76" s="378">
        <v>1</v>
      </c>
      <c r="F76" s="378">
        <v>162.80000000000001</v>
      </c>
      <c r="G76" s="378">
        <v>0</v>
      </c>
      <c r="H76" s="378">
        <v>0</v>
      </c>
      <c r="I76" s="378">
        <v>8</v>
      </c>
      <c r="J76" s="378">
        <v>6</v>
      </c>
      <c r="K76" s="378">
        <v>38.450000000000003</v>
      </c>
      <c r="L76" s="378">
        <v>0</v>
      </c>
      <c r="M76" s="378">
        <v>0</v>
      </c>
      <c r="N76" s="378">
        <v>0</v>
      </c>
      <c r="O76" s="378">
        <v>0</v>
      </c>
      <c r="P76" s="378">
        <v>25.4</v>
      </c>
      <c r="Q76" s="378">
        <v>55.95</v>
      </c>
      <c r="R76" s="378">
        <v>15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1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11</v>
      </c>
      <c r="AS76" s="378">
        <v>0</v>
      </c>
      <c r="AT76" s="378">
        <v>0</v>
      </c>
      <c r="AU76" s="378">
        <v>0</v>
      </c>
      <c r="AV76" s="378">
        <v>0</v>
      </c>
      <c r="AW76" s="378">
        <v>2</v>
      </c>
    </row>
    <row r="77" spans="3:49" x14ac:dyDescent="0.3">
      <c r="C77" s="378">
        <v>7</v>
      </c>
      <c r="D77" s="378">
        <v>9</v>
      </c>
      <c r="E77" s="378">
        <v>2</v>
      </c>
      <c r="F77" s="378">
        <v>24069.85</v>
      </c>
      <c r="G77" s="378">
        <v>0</v>
      </c>
      <c r="H77" s="378">
        <v>0</v>
      </c>
      <c r="I77" s="378">
        <v>1363.2</v>
      </c>
      <c r="J77" s="378">
        <v>976</v>
      </c>
      <c r="K77" s="378">
        <v>5999.6</v>
      </c>
      <c r="L77" s="378">
        <v>0</v>
      </c>
      <c r="M77" s="378">
        <v>0</v>
      </c>
      <c r="N77" s="378">
        <v>0</v>
      </c>
      <c r="O77" s="378">
        <v>0</v>
      </c>
      <c r="P77" s="378">
        <v>3458</v>
      </c>
      <c r="Q77" s="378">
        <v>8329.81</v>
      </c>
      <c r="R77" s="378">
        <v>1996.24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165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1554</v>
      </c>
      <c r="AS77" s="378">
        <v>0</v>
      </c>
      <c r="AT77" s="378">
        <v>0</v>
      </c>
      <c r="AU77" s="378">
        <v>0</v>
      </c>
      <c r="AV77" s="378">
        <v>0</v>
      </c>
      <c r="AW77" s="378">
        <v>228</v>
      </c>
    </row>
    <row r="78" spans="3:49" x14ac:dyDescent="0.3">
      <c r="C78" s="378">
        <v>7</v>
      </c>
      <c r="D78" s="378">
        <v>9</v>
      </c>
      <c r="E78" s="378">
        <v>3</v>
      </c>
      <c r="F78" s="378">
        <v>329.74</v>
      </c>
      <c r="G78" s="378">
        <v>0</v>
      </c>
      <c r="H78" s="378">
        <v>0</v>
      </c>
      <c r="I78" s="378">
        <v>3.2</v>
      </c>
      <c r="J78" s="378">
        <v>0</v>
      </c>
      <c r="K78" s="378">
        <v>69.8</v>
      </c>
      <c r="L78" s="378">
        <v>0</v>
      </c>
      <c r="M78" s="378">
        <v>0</v>
      </c>
      <c r="N78" s="378">
        <v>0</v>
      </c>
      <c r="O78" s="378">
        <v>0</v>
      </c>
      <c r="P78" s="378">
        <v>8.5</v>
      </c>
      <c r="Q78" s="378">
        <v>198.21</v>
      </c>
      <c r="R78" s="378">
        <v>50.03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7</v>
      </c>
      <c r="D79" s="378">
        <v>9</v>
      </c>
      <c r="E79" s="378">
        <v>4</v>
      </c>
      <c r="F79" s="378">
        <v>1915</v>
      </c>
      <c r="G79" s="378">
        <v>0</v>
      </c>
      <c r="H79" s="378">
        <v>0</v>
      </c>
      <c r="I79" s="378">
        <v>146</v>
      </c>
      <c r="J79" s="378">
        <v>220</v>
      </c>
      <c r="K79" s="378">
        <v>910</v>
      </c>
      <c r="L79" s="378">
        <v>0</v>
      </c>
      <c r="M79" s="378">
        <v>0</v>
      </c>
      <c r="N79" s="378">
        <v>0</v>
      </c>
      <c r="O79" s="378">
        <v>0</v>
      </c>
      <c r="P79" s="378">
        <v>139.5</v>
      </c>
      <c r="Q79" s="378">
        <v>267.75</v>
      </c>
      <c r="R79" s="378">
        <v>88.25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143.5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7</v>
      </c>
      <c r="D80" s="378">
        <v>9</v>
      </c>
      <c r="E80" s="378">
        <v>5</v>
      </c>
      <c r="F80" s="378">
        <v>119</v>
      </c>
      <c r="G80" s="378">
        <v>119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7</v>
      </c>
      <c r="D81" s="378">
        <v>9</v>
      </c>
      <c r="E81" s="378">
        <v>6</v>
      </c>
      <c r="F81" s="378">
        <v>7322859</v>
      </c>
      <c r="G81" s="378">
        <v>30400</v>
      </c>
      <c r="H81" s="378">
        <v>0</v>
      </c>
      <c r="I81" s="378">
        <v>303629</v>
      </c>
      <c r="J81" s="378">
        <v>309599</v>
      </c>
      <c r="K81" s="378">
        <v>3247112</v>
      </c>
      <c r="L81" s="378">
        <v>0</v>
      </c>
      <c r="M81" s="378">
        <v>0</v>
      </c>
      <c r="N81" s="378">
        <v>0</v>
      </c>
      <c r="O81" s="378">
        <v>0</v>
      </c>
      <c r="P81" s="378">
        <v>640743</v>
      </c>
      <c r="Q81" s="378">
        <v>1950307</v>
      </c>
      <c r="R81" s="378">
        <v>509800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20597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253444</v>
      </c>
      <c r="AS81" s="378">
        <v>0</v>
      </c>
      <c r="AT81" s="378">
        <v>0</v>
      </c>
      <c r="AU81" s="378">
        <v>0</v>
      </c>
      <c r="AV81" s="378">
        <v>0</v>
      </c>
      <c r="AW81" s="378">
        <v>57228</v>
      </c>
    </row>
    <row r="82" spans="3:49" x14ac:dyDescent="0.3">
      <c r="C82" s="378">
        <v>7</v>
      </c>
      <c r="D82" s="378">
        <v>9</v>
      </c>
      <c r="E82" s="378">
        <v>9</v>
      </c>
      <c r="F82" s="378">
        <v>23875</v>
      </c>
      <c r="G82" s="378">
        <v>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2250</v>
      </c>
      <c r="R82" s="378">
        <v>5625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16000</v>
      </c>
    </row>
    <row r="83" spans="3:49" x14ac:dyDescent="0.3">
      <c r="C83" s="378">
        <v>7</v>
      </c>
      <c r="D83" s="378">
        <v>9</v>
      </c>
      <c r="E83" s="378">
        <v>10</v>
      </c>
      <c r="F83" s="378">
        <v>8351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8351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7</v>
      </c>
      <c r="D84" s="378">
        <v>9</v>
      </c>
      <c r="E84" s="378">
        <v>11</v>
      </c>
      <c r="F84" s="378">
        <v>16278.625954198475</v>
      </c>
      <c r="G84" s="378">
        <v>0</v>
      </c>
      <c r="H84" s="378">
        <v>0</v>
      </c>
      <c r="I84" s="378">
        <v>0</v>
      </c>
      <c r="J84" s="378">
        <v>8778.6259541984746</v>
      </c>
      <c r="K84" s="378">
        <v>0</v>
      </c>
      <c r="L84" s="378">
        <v>0</v>
      </c>
      <c r="M84" s="378">
        <v>0</v>
      </c>
      <c r="N84" s="378">
        <v>0</v>
      </c>
      <c r="O84" s="378">
        <v>7500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7</v>
      </c>
      <c r="D85" s="378">
        <v>10</v>
      </c>
      <c r="E85" s="378">
        <v>1</v>
      </c>
      <c r="F85" s="378">
        <v>164.3</v>
      </c>
      <c r="G85" s="378">
        <v>0</v>
      </c>
      <c r="H85" s="378">
        <v>0</v>
      </c>
      <c r="I85" s="378">
        <v>8</v>
      </c>
      <c r="J85" s="378">
        <v>6</v>
      </c>
      <c r="K85" s="378">
        <v>39.450000000000003</v>
      </c>
      <c r="L85" s="378">
        <v>0</v>
      </c>
      <c r="M85" s="378">
        <v>0</v>
      </c>
      <c r="N85" s="378">
        <v>0</v>
      </c>
      <c r="O85" s="378">
        <v>0</v>
      </c>
      <c r="P85" s="378">
        <v>26.9</v>
      </c>
      <c r="Q85" s="378">
        <v>54.95</v>
      </c>
      <c r="R85" s="378">
        <v>15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1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11</v>
      </c>
      <c r="AS85" s="378">
        <v>0</v>
      </c>
      <c r="AT85" s="378">
        <v>0</v>
      </c>
      <c r="AU85" s="378">
        <v>0</v>
      </c>
      <c r="AV85" s="378">
        <v>0</v>
      </c>
      <c r="AW85" s="378">
        <v>2</v>
      </c>
    </row>
    <row r="86" spans="3:49" x14ac:dyDescent="0.3">
      <c r="C86" s="378">
        <v>7</v>
      </c>
      <c r="D86" s="378">
        <v>10</v>
      </c>
      <c r="E86" s="378">
        <v>2</v>
      </c>
      <c r="F86" s="378">
        <v>23021.52</v>
      </c>
      <c r="G86" s="378">
        <v>0</v>
      </c>
      <c r="H86" s="378">
        <v>0</v>
      </c>
      <c r="I86" s="378">
        <v>1072</v>
      </c>
      <c r="J86" s="378">
        <v>864</v>
      </c>
      <c r="K86" s="378">
        <v>5803.2</v>
      </c>
      <c r="L86" s="378">
        <v>0</v>
      </c>
      <c r="M86" s="378">
        <v>0</v>
      </c>
      <c r="N86" s="378">
        <v>0</v>
      </c>
      <c r="O86" s="378">
        <v>0</v>
      </c>
      <c r="P86" s="378">
        <v>3908.5</v>
      </c>
      <c r="Q86" s="378">
        <v>7339.05</v>
      </c>
      <c r="R86" s="378">
        <v>2149.27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157.5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1420</v>
      </c>
      <c r="AS86" s="378">
        <v>0</v>
      </c>
      <c r="AT86" s="378">
        <v>0</v>
      </c>
      <c r="AU86" s="378">
        <v>0</v>
      </c>
      <c r="AV86" s="378">
        <v>0</v>
      </c>
      <c r="AW86" s="378">
        <v>308</v>
      </c>
    </row>
    <row r="87" spans="3:49" x14ac:dyDescent="0.3">
      <c r="C87" s="378">
        <v>7</v>
      </c>
      <c r="D87" s="378">
        <v>10</v>
      </c>
      <c r="E87" s="378">
        <v>3</v>
      </c>
      <c r="F87" s="378">
        <v>405.23</v>
      </c>
      <c r="G87" s="378">
        <v>0</v>
      </c>
      <c r="H87" s="378">
        <v>0</v>
      </c>
      <c r="I87" s="378">
        <v>0</v>
      </c>
      <c r="J87" s="378">
        <v>0</v>
      </c>
      <c r="K87" s="378">
        <v>40</v>
      </c>
      <c r="L87" s="378">
        <v>0</v>
      </c>
      <c r="M87" s="378">
        <v>0</v>
      </c>
      <c r="N87" s="378">
        <v>0</v>
      </c>
      <c r="O87" s="378">
        <v>0</v>
      </c>
      <c r="P87" s="378">
        <v>21.5</v>
      </c>
      <c r="Q87" s="378">
        <v>268.10000000000002</v>
      </c>
      <c r="R87" s="378">
        <v>75.63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7</v>
      </c>
      <c r="D88" s="378">
        <v>10</v>
      </c>
      <c r="E88" s="378">
        <v>4</v>
      </c>
      <c r="F88" s="378">
        <v>2975.5</v>
      </c>
      <c r="G88" s="378">
        <v>0</v>
      </c>
      <c r="H88" s="378">
        <v>0</v>
      </c>
      <c r="I88" s="378">
        <v>141</v>
      </c>
      <c r="J88" s="378">
        <v>195.5</v>
      </c>
      <c r="K88" s="378">
        <v>1495</v>
      </c>
      <c r="L88" s="378">
        <v>0</v>
      </c>
      <c r="M88" s="378">
        <v>0</v>
      </c>
      <c r="N88" s="378">
        <v>0</v>
      </c>
      <c r="O88" s="378">
        <v>0</v>
      </c>
      <c r="P88" s="378">
        <v>262</v>
      </c>
      <c r="Q88" s="378">
        <v>631.25</v>
      </c>
      <c r="R88" s="378">
        <v>108.25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142.5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7</v>
      </c>
      <c r="D89" s="378">
        <v>10</v>
      </c>
      <c r="E89" s="378">
        <v>5</v>
      </c>
      <c r="F89" s="378">
        <v>84</v>
      </c>
      <c r="G89" s="378">
        <v>84</v>
      </c>
      <c r="H89" s="378">
        <v>0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7</v>
      </c>
      <c r="D90" s="378">
        <v>10</v>
      </c>
      <c r="E90" s="378">
        <v>6</v>
      </c>
      <c r="F90" s="378">
        <v>7799398</v>
      </c>
      <c r="G90" s="378">
        <v>24000</v>
      </c>
      <c r="H90" s="378">
        <v>0</v>
      </c>
      <c r="I90" s="378">
        <v>298393</v>
      </c>
      <c r="J90" s="378">
        <v>295581</v>
      </c>
      <c r="K90" s="378">
        <v>3492804</v>
      </c>
      <c r="L90" s="378">
        <v>0</v>
      </c>
      <c r="M90" s="378">
        <v>0</v>
      </c>
      <c r="N90" s="378">
        <v>0</v>
      </c>
      <c r="O90" s="378">
        <v>0</v>
      </c>
      <c r="P90" s="378">
        <v>729889</v>
      </c>
      <c r="Q90" s="378">
        <v>2080212</v>
      </c>
      <c r="R90" s="378">
        <v>563363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21364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247321</v>
      </c>
      <c r="AS90" s="378">
        <v>0</v>
      </c>
      <c r="AT90" s="378">
        <v>0</v>
      </c>
      <c r="AU90" s="378">
        <v>0</v>
      </c>
      <c r="AV90" s="378">
        <v>0</v>
      </c>
      <c r="AW90" s="378">
        <v>46471</v>
      </c>
    </row>
    <row r="91" spans="3:49" x14ac:dyDescent="0.3">
      <c r="C91" s="378">
        <v>7</v>
      </c>
      <c r="D91" s="378">
        <v>10</v>
      </c>
      <c r="E91" s="378">
        <v>9</v>
      </c>
      <c r="F91" s="378">
        <v>68019</v>
      </c>
      <c r="G91" s="378">
        <v>0</v>
      </c>
      <c r="H91" s="378">
        <v>0</v>
      </c>
      <c r="I91" s="378">
        <v>0</v>
      </c>
      <c r="J91" s="378">
        <v>0</v>
      </c>
      <c r="K91" s="378">
        <v>48197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9572</v>
      </c>
      <c r="R91" s="378">
        <v>5250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5000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7</v>
      </c>
      <c r="D92" s="378">
        <v>10</v>
      </c>
      <c r="E92" s="378">
        <v>10</v>
      </c>
      <c r="F92" s="378">
        <v>22710</v>
      </c>
      <c r="G92" s="378">
        <v>0</v>
      </c>
      <c r="H92" s="378">
        <v>0</v>
      </c>
      <c r="I92" s="378">
        <v>0</v>
      </c>
      <c r="J92" s="378">
        <v>7250</v>
      </c>
      <c r="K92" s="378">
        <v>0</v>
      </c>
      <c r="L92" s="378">
        <v>0</v>
      </c>
      <c r="M92" s="378">
        <v>0</v>
      </c>
      <c r="N92" s="378">
        <v>0</v>
      </c>
      <c r="O92" s="378">
        <v>15460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7</v>
      </c>
      <c r="D93" s="378">
        <v>10</v>
      </c>
      <c r="E93" s="378">
        <v>11</v>
      </c>
      <c r="F93" s="378">
        <v>16278.625954198475</v>
      </c>
      <c r="G93" s="378">
        <v>0</v>
      </c>
      <c r="H93" s="378">
        <v>0</v>
      </c>
      <c r="I93" s="378">
        <v>0</v>
      </c>
      <c r="J93" s="378">
        <v>8778.6259541984746</v>
      </c>
      <c r="K93" s="378">
        <v>0</v>
      </c>
      <c r="L93" s="378">
        <v>0</v>
      </c>
      <c r="M93" s="378">
        <v>0</v>
      </c>
      <c r="N93" s="378">
        <v>0</v>
      </c>
      <c r="O93" s="378">
        <v>7500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7</v>
      </c>
      <c r="D94" s="378">
        <v>11</v>
      </c>
      <c r="E94" s="378">
        <v>1</v>
      </c>
      <c r="F94" s="378">
        <v>161.5</v>
      </c>
      <c r="G94" s="378">
        <v>0</v>
      </c>
      <c r="H94" s="378">
        <v>0</v>
      </c>
      <c r="I94" s="378">
        <v>8.1999999999999993</v>
      </c>
      <c r="J94" s="378">
        <v>6</v>
      </c>
      <c r="K94" s="378">
        <v>40.450000000000003</v>
      </c>
      <c r="L94" s="378">
        <v>0</v>
      </c>
      <c r="M94" s="378">
        <v>0</v>
      </c>
      <c r="N94" s="378">
        <v>0</v>
      </c>
      <c r="O94" s="378">
        <v>0</v>
      </c>
      <c r="P94" s="378">
        <v>25.9</v>
      </c>
      <c r="Q94" s="378">
        <v>52.95</v>
      </c>
      <c r="R94" s="378">
        <v>14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1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11</v>
      </c>
      <c r="AS94" s="378">
        <v>0</v>
      </c>
      <c r="AT94" s="378">
        <v>0</v>
      </c>
      <c r="AU94" s="378">
        <v>0</v>
      </c>
      <c r="AV94" s="378">
        <v>0</v>
      </c>
      <c r="AW94" s="378">
        <v>2</v>
      </c>
    </row>
    <row r="95" spans="3:49" x14ac:dyDescent="0.3">
      <c r="C95" s="378">
        <v>7</v>
      </c>
      <c r="D95" s="378">
        <v>11</v>
      </c>
      <c r="E95" s="378">
        <v>2</v>
      </c>
      <c r="F95" s="378">
        <v>24532.99</v>
      </c>
      <c r="G95" s="378">
        <v>0</v>
      </c>
      <c r="H95" s="378">
        <v>0</v>
      </c>
      <c r="I95" s="378">
        <v>1211.2</v>
      </c>
      <c r="J95" s="378">
        <v>848</v>
      </c>
      <c r="K95" s="378">
        <v>6410.4</v>
      </c>
      <c r="L95" s="378">
        <v>0</v>
      </c>
      <c r="M95" s="378">
        <v>0</v>
      </c>
      <c r="N95" s="378">
        <v>0</v>
      </c>
      <c r="O95" s="378">
        <v>0</v>
      </c>
      <c r="P95" s="378">
        <v>4006.5</v>
      </c>
      <c r="Q95" s="378">
        <v>7873.58</v>
      </c>
      <c r="R95" s="378">
        <v>2136.31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165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1546</v>
      </c>
      <c r="AS95" s="378">
        <v>0</v>
      </c>
      <c r="AT95" s="378">
        <v>0</v>
      </c>
      <c r="AU95" s="378">
        <v>0</v>
      </c>
      <c r="AV95" s="378">
        <v>0</v>
      </c>
      <c r="AW95" s="378">
        <v>336</v>
      </c>
    </row>
    <row r="96" spans="3:49" x14ac:dyDescent="0.3">
      <c r="C96" s="378">
        <v>7</v>
      </c>
      <c r="D96" s="378">
        <v>11</v>
      </c>
      <c r="E96" s="378">
        <v>3</v>
      </c>
      <c r="F96" s="378">
        <v>251.23</v>
      </c>
      <c r="G96" s="378">
        <v>0</v>
      </c>
      <c r="H96" s="378">
        <v>0</v>
      </c>
      <c r="I96" s="378">
        <v>0</v>
      </c>
      <c r="J96" s="378">
        <v>0</v>
      </c>
      <c r="K96" s="378">
        <v>32</v>
      </c>
      <c r="L96" s="378">
        <v>0</v>
      </c>
      <c r="M96" s="378">
        <v>0</v>
      </c>
      <c r="N96" s="378">
        <v>0</v>
      </c>
      <c r="O96" s="378">
        <v>0</v>
      </c>
      <c r="P96" s="378">
        <v>15</v>
      </c>
      <c r="Q96" s="378">
        <v>151.22999999999999</v>
      </c>
      <c r="R96" s="378">
        <v>53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7</v>
      </c>
      <c r="D97" s="378">
        <v>11</v>
      </c>
      <c r="E97" s="378">
        <v>4</v>
      </c>
      <c r="F97" s="378">
        <v>1859.9</v>
      </c>
      <c r="G97" s="378">
        <v>0</v>
      </c>
      <c r="H97" s="378">
        <v>0</v>
      </c>
      <c r="I97" s="378">
        <v>162.5</v>
      </c>
      <c r="J97" s="378">
        <v>174</v>
      </c>
      <c r="K97" s="378">
        <v>909.4</v>
      </c>
      <c r="L97" s="378">
        <v>0</v>
      </c>
      <c r="M97" s="378">
        <v>0</v>
      </c>
      <c r="N97" s="378">
        <v>0</v>
      </c>
      <c r="O97" s="378">
        <v>0</v>
      </c>
      <c r="P97" s="378">
        <v>154.5</v>
      </c>
      <c r="Q97" s="378">
        <v>329.5</v>
      </c>
      <c r="R97" s="378">
        <v>62.5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67.5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7</v>
      </c>
      <c r="D98" s="378">
        <v>11</v>
      </c>
      <c r="E98" s="378">
        <v>5</v>
      </c>
      <c r="F98" s="378">
        <v>133</v>
      </c>
      <c r="G98" s="378">
        <v>133</v>
      </c>
      <c r="H98" s="378">
        <v>0</v>
      </c>
      <c r="I98" s="378">
        <v>0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7</v>
      </c>
      <c r="D99" s="378">
        <v>11</v>
      </c>
      <c r="E99" s="378">
        <v>6</v>
      </c>
      <c r="F99" s="378">
        <v>8720339</v>
      </c>
      <c r="G99" s="378">
        <v>40100</v>
      </c>
      <c r="H99" s="378">
        <v>0</v>
      </c>
      <c r="I99" s="378">
        <v>364150</v>
      </c>
      <c r="J99" s="378">
        <v>350105</v>
      </c>
      <c r="K99" s="378">
        <v>3684320</v>
      </c>
      <c r="L99" s="378">
        <v>0</v>
      </c>
      <c r="M99" s="378">
        <v>0</v>
      </c>
      <c r="N99" s="378">
        <v>0</v>
      </c>
      <c r="O99" s="378">
        <v>0</v>
      </c>
      <c r="P99" s="378">
        <v>869950</v>
      </c>
      <c r="Q99" s="378">
        <v>2368178</v>
      </c>
      <c r="R99" s="378">
        <v>655272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27161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300370</v>
      </c>
      <c r="AS99" s="378">
        <v>0</v>
      </c>
      <c r="AT99" s="378">
        <v>0</v>
      </c>
      <c r="AU99" s="378">
        <v>0</v>
      </c>
      <c r="AV99" s="378">
        <v>0</v>
      </c>
      <c r="AW99" s="378">
        <v>60733</v>
      </c>
    </row>
    <row r="100" spans="3:49" x14ac:dyDescent="0.3">
      <c r="C100" s="378">
        <v>7</v>
      </c>
      <c r="D100" s="378">
        <v>11</v>
      </c>
      <c r="E100" s="378">
        <v>9</v>
      </c>
      <c r="F100" s="378">
        <v>1593591</v>
      </c>
      <c r="G100" s="378">
        <v>0</v>
      </c>
      <c r="H100" s="378">
        <v>0</v>
      </c>
      <c r="I100" s="378">
        <v>62709</v>
      </c>
      <c r="J100" s="378">
        <v>58376</v>
      </c>
      <c r="K100" s="378">
        <v>547939</v>
      </c>
      <c r="L100" s="378">
        <v>0</v>
      </c>
      <c r="M100" s="378">
        <v>0</v>
      </c>
      <c r="N100" s="378">
        <v>0</v>
      </c>
      <c r="O100" s="378">
        <v>0</v>
      </c>
      <c r="P100" s="378">
        <v>180221</v>
      </c>
      <c r="Q100" s="378">
        <v>499723</v>
      </c>
      <c r="R100" s="378">
        <v>164957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4520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  <c r="AP100" s="378">
        <v>0</v>
      </c>
      <c r="AQ100" s="378">
        <v>0</v>
      </c>
      <c r="AR100" s="378">
        <v>60955</v>
      </c>
      <c r="AS100" s="378">
        <v>0</v>
      </c>
      <c r="AT100" s="378">
        <v>0</v>
      </c>
      <c r="AU100" s="378">
        <v>0</v>
      </c>
      <c r="AV100" s="378">
        <v>0</v>
      </c>
      <c r="AW100" s="378">
        <v>14191</v>
      </c>
    </row>
    <row r="101" spans="3:49" x14ac:dyDescent="0.3">
      <c r="C101" s="378">
        <v>7</v>
      </c>
      <c r="D101" s="378">
        <v>11</v>
      </c>
      <c r="E101" s="378">
        <v>10</v>
      </c>
      <c r="F101" s="378">
        <v>13699</v>
      </c>
      <c r="G101" s="378">
        <v>0</v>
      </c>
      <c r="H101" s="378">
        <v>0</v>
      </c>
      <c r="I101" s="378">
        <v>0</v>
      </c>
      <c r="J101" s="378">
        <v>11800</v>
      </c>
      <c r="K101" s="378">
        <v>0</v>
      </c>
      <c r="L101" s="378">
        <v>0</v>
      </c>
      <c r="M101" s="378">
        <v>0</v>
      </c>
      <c r="N101" s="378">
        <v>0</v>
      </c>
      <c r="O101" s="378">
        <v>1899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7</v>
      </c>
      <c r="D102" s="378">
        <v>11</v>
      </c>
      <c r="E102" s="378">
        <v>11</v>
      </c>
      <c r="F102" s="378">
        <v>16278.625954198475</v>
      </c>
      <c r="G102" s="378">
        <v>0</v>
      </c>
      <c r="H102" s="378">
        <v>0</v>
      </c>
      <c r="I102" s="378">
        <v>0</v>
      </c>
      <c r="J102" s="378">
        <v>8778.6259541984746</v>
      </c>
      <c r="K102" s="378">
        <v>0</v>
      </c>
      <c r="L102" s="378">
        <v>0</v>
      </c>
      <c r="M102" s="378">
        <v>0</v>
      </c>
      <c r="N102" s="378">
        <v>0</v>
      </c>
      <c r="O102" s="378">
        <v>7500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7</v>
      </c>
      <c r="D103" s="378">
        <v>12</v>
      </c>
      <c r="E103" s="378">
        <v>1</v>
      </c>
      <c r="F103" s="378">
        <v>161.05000000000001</v>
      </c>
      <c r="G103" s="378">
        <v>0</v>
      </c>
      <c r="H103" s="378">
        <v>0</v>
      </c>
      <c r="I103" s="378">
        <v>8.1999999999999993</v>
      </c>
      <c r="J103" s="378">
        <v>4</v>
      </c>
      <c r="K103" s="378">
        <v>41.45</v>
      </c>
      <c r="L103" s="378">
        <v>0</v>
      </c>
      <c r="M103" s="378">
        <v>0</v>
      </c>
      <c r="N103" s="378">
        <v>0</v>
      </c>
      <c r="O103" s="378">
        <v>0</v>
      </c>
      <c r="P103" s="378">
        <v>26.7</v>
      </c>
      <c r="Q103" s="378">
        <v>52.95</v>
      </c>
      <c r="R103" s="378">
        <v>13.75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1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11</v>
      </c>
      <c r="AS103" s="378">
        <v>0</v>
      </c>
      <c r="AT103" s="378">
        <v>0</v>
      </c>
      <c r="AU103" s="378">
        <v>0</v>
      </c>
      <c r="AV103" s="378">
        <v>0</v>
      </c>
      <c r="AW103" s="378">
        <v>2</v>
      </c>
    </row>
    <row r="104" spans="3:49" x14ac:dyDescent="0.3">
      <c r="C104" s="378">
        <v>7</v>
      </c>
      <c r="D104" s="378">
        <v>12</v>
      </c>
      <c r="E104" s="378">
        <v>2</v>
      </c>
      <c r="F104" s="378">
        <v>23385.97</v>
      </c>
      <c r="G104" s="378">
        <v>0</v>
      </c>
      <c r="H104" s="378">
        <v>0</v>
      </c>
      <c r="I104" s="378">
        <v>1280</v>
      </c>
      <c r="J104" s="378">
        <v>568</v>
      </c>
      <c r="K104" s="378">
        <v>6116</v>
      </c>
      <c r="L104" s="378">
        <v>0</v>
      </c>
      <c r="M104" s="378">
        <v>0</v>
      </c>
      <c r="N104" s="378">
        <v>0</v>
      </c>
      <c r="O104" s="378">
        <v>0</v>
      </c>
      <c r="P104" s="378">
        <v>3869.5</v>
      </c>
      <c r="Q104" s="378">
        <v>7502.93</v>
      </c>
      <c r="R104" s="378">
        <v>1897.04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165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1711.5</v>
      </c>
      <c r="AS104" s="378">
        <v>0</v>
      </c>
      <c r="AT104" s="378">
        <v>0</v>
      </c>
      <c r="AU104" s="378">
        <v>0</v>
      </c>
      <c r="AV104" s="378">
        <v>0</v>
      </c>
      <c r="AW104" s="378">
        <v>276</v>
      </c>
    </row>
    <row r="105" spans="3:49" x14ac:dyDescent="0.3">
      <c r="C105" s="378">
        <v>7</v>
      </c>
      <c r="D105" s="378">
        <v>12</v>
      </c>
      <c r="E105" s="378">
        <v>3</v>
      </c>
      <c r="F105" s="378">
        <v>336.23</v>
      </c>
      <c r="G105" s="378">
        <v>0</v>
      </c>
      <c r="H105" s="378">
        <v>0</v>
      </c>
      <c r="I105" s="378">
        <v>1.5</v>
      </c>
      <c r="J105" s="378">
        <v>0</v>
      </c>
      <c r="K105" s="378">
        <v>32</v>
      </c>
      <c r="L105" s="378">
        <v>0</v>
      </c>
      <c r="M105" s="378">
        <v>0</v>
      </c>
      <c r="N105" s="378">
        <v>0</v>
      </c>
      <c r="O105" s="378">
        <v>0</v>
      </c>
      <c r="P105" s="378">
        <v>10.5</v>
      </c>
      <c r="Q105" s="378">
        <v>247.77</v>
      </c>
      <c r="R105" s="378">
        <v>44.46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  <c r="AP105" s="378">
        <v>0</v>
      </c>
      <c r="AQ105" s="378">
        <v>0</v>
      </c>
      <c r="AR105" s="378">
        <v>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  <row r="106" spans="3:49" x14ac:dyDescent="0.3">
      <c r="C106" s="378">
        <v>7</v>
      </c>
      <c r="D106" s="378">
        <v>12</v>
      </c>
      <c r="E106" s="378">
        <v>4</v>
      </c>
      <c r="F106" s="378">
        <v>2006.75</v>
      </c>
      <c r="G106" s="378">
        <v>0</v>
      </c>
      <c r="H106" s="378">
        <v>0</v>
      </c>
      <c r="I106" s="378">
        <v>191.5</v>
      </c>
      <c r="J106" s="378">
        <v>137.5</v>
      </c>
      <c r="K106" s="378">
        <v>891</v>
      </c>
      <c r="L106" s="378">
        <v>0</v>
      </c>
      <c r="M106" s="378">
        <v>0</v>
      </c>
      <c r="N106" s="378">
        <v>0</v>
      </c>
      <c r="O106" s="378">
        <v>0</v>
      </c>
      <c r="P106" s="378">
        <v>250.25</v>
      </c>
      <c r="Q106" s="378">
        <v>369.5</v>
      </c>
      <c r="R106" s="378">
        <v>107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60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0</v>
      </c>
    </row>
    <row r="107" spans="3:49" x14ac:dyDescent="0.3">
      <c r="C107" s="378">
        <v>7</v>
      </c>
      <c r="D107" s="378">
        <v>12</v>
      </c>
      <c r="E107" s="378">
        <v>5</v>
      </c>
      <c r="F107" s="378">
        <v>136</v>
      </c>
      <c r="G107" s="378">
        <v>136</v>
      </c>
      <c r="H107" s="378">
        <v>0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  <c r="AP107" s="378">
        <v>0</v>
      </c>
      <c r="AQ107" s="378">
        <v>0</v>
      </c>
      <c r="AR107" s="378">
        <v>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0</v>
      </c>
    </row>
    <row r="108" spans="3:49" x14ac:dyDescent="0.3">
      <c r="C108" s="378">
        <v>7</v>
      </c>
      <c r="D108" s="378">
        <v>12</v>
      </c>
      <c r="E108" s="378">
        <v>6</v>
      </c>
      <c r="F108" s="378">
        <v>8792124</v>
      </c>
      <c r="G108" s="378">
        <v>37200</v>
      </c>
      <c r="H108" s="378">
        <v>0</v>
      </c>
      <c r="I108" s="378">
        <v>357491</v>
      </c>
      <c r="J108" s="378">
        <v>236825</v>
      </c>
      <c r="K108" s="378">
        <v>3944139</v>
      </c>
      <c r="L108" s="378">
        <v>0</v>
      </c>
      <c r="M108" s="378">
        <v>0</v>
      </c>
      <c r="N108" s="378">
        <v>0</v>
      </c>
      <c r="O108" s="378">
        <v>0</v>
      </c>
      <c r="P108" s="378">
        <v>862029</v>
      </c>
      <c r="Q108" s="378">
        <v>2349876</v>
      </c>
      <c r="R108" s="378">
        <v>599822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26984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  <c r="AP108" s="378">
        <v>0</v>
      </c>
      <c r="AQ108" s="378">
        <v>0</v>
      </c>
      <c r="AR108" s="378">
        <v>318760</v>
      </c>
      <c r="AS108" s="378">
        <v>0</v>
      </c>
      <c r="AT108" s="378">
        <v>0</v>
      </c>
      <c r="AU108" s="378">
        <v>0</v>
      </c>
      <c r="AV108" s="378">
        <v>0</v>
      </c>
      <c r="AW108" s="378">
        <v>58998</v>
      </c>
    </row>
    <row r="109" spans="3:49" x14ac:dyDescent="0.3">
      <c r="C109" s="378">
        <v>7</v>
      </c>
      <c r="D109" s="378">
        <v>12</v>
      </c>
      <c r="E109" s="378">
        <v>9</v>
      </c>
      <c r="F109" s="378">
        <v>1181771</v>
      </c>
      <c r="G109" s="378">
        <v>0</v>
      </c>
      <c r="H109" s="378">
        <v>0</v>
      </c>
      <c r="I109" s="378">
        <v>34100</v>
      </c>
      <c r="J109" s="378">
        <v>26000</v>
      </c>
      <c r="K109" s="378">
        <v>480193</v>
      </c>
      <c r="L109" s="378">
        <v>0</v>
      </c>
      <c r="M109" s="378">
        <v>0</v>
      </c>
      <c r="N109" s="378">
        <v>0</v>
      </c>
      <c r="O109" s="378">
        <v>0</v>
      </c>
      <c r="P109" s="378">
        <v>137250</v>
      </c>
      <c r="Q109" s="378">
        <v>324853</v>
      </c>
      <c r="R109" s="378">
        <v>98875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2500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  <c r="AP109" s="378">
        <v>0</v>
      </c>
      <c r="AQ109" s="378">
        <v>0</v>
      </c>
      <c r="AR109" s="378">
        <v>66000</v>
      </c>
      <c r="AS109" s="378">
        <v>0</v>
      </c>
      <c r="AT109" s="378">
        <v>0</v>
      </c>
      <c r="AU109" s="378">
        <v>0</v>
      </c>
      <c r="AV109" s="378">
        <v>0</v>
      </c>
      <c r="AW109" s="378">
        <v>12000</v>
      </c>
    </row>
    <row r="110" spans="3:49" x14ac:dyDescent="0.3">
      <c r="C110" s="378">
        <v>7</v>
      </c>
      <c r="D110" s="378">
        <v>12</v>
      </c>
      <c r="E110" s="378">
        <v>10</v>
      </c>
      <c r="F110" s="378">
        <v>24015</v>
      </c>
      <c r="G110" s="378">
        <v>0</v>
      </c>
      <c r="H110" s="378">
        <v>0</v>
      </c>
      <c r="I110" s="378">
        <v>0</v>
      </c>
      <c r="J110" s="378">
        <v>16487</v>
      </c>
      <c r="K110" s="378">
        <v>0</v>
      </c>
      <c r="L110" s="378">
        <v>0</v>
      </c>
      <c r="M110" s="378">
        <v>0</v>
      </c>
      <c r="N110" s="378">
        <v>0</v>
      </c>
      <c r="O110" s="378">
        <v>7528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0</v>
      </c>
      <c r="AO110" s="378">
        <v>0</v>
      </c>
      <c r="AP110" s="378">
        <v>0</v>
      </c>
      <c r="AQ110" s="378">
        <v>0</v>
      </c>
      <c r="AR110" s="378">
        <v>0</v>
      </c>
      <c r="AS110" s="378">
        <v>0</v>
      </c>
      <c r="AT110" s="378">
        <v>0</v>
      </c>
      <c r="AU110" s="378">
        <v>0</v>
      </c>
      <c r="AV110" s="378">
        <v>0</v>
      </c>
      <c r="AW110" s="378">
        <v>0</v>
      </c>
    </row>
    <row r="111" spans="3:49" x14ac:dyDescent="0.3">
      <c r="C111" s="378">
        <v>7</v>
      </c>
      <c r="D111" s="378">
        <v>12</v>
      </c>
      <c r="E111" s="378">
        <v>11</v>
      </c>
      <c r="F111" s="378">
        <v>16278.625954198475</v>
      </c>
      <c r="G111" s="378">
        <v>0</v>
      </c>
      <c r="H111" s="378">
        <v>0</v>
      </c>
      <c r="I111" s="378">
        <v>0</v>
      </c>
      <c r="J111" s="378">
        <v>8778.6259541984746</v>
      </c>
      <c r="K111" s="378">
        <v>0</v>
      </c>
      <c r="L111" s="378">
        <v>0</v>
      </c>
      <c r="M111" s="378">
        <v>0</v>
      </c>
      <c r="N111" s="378">
        <v>0</v>
      </c>
      <c r="O111" s="378">
        <v>7500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0</v>
      </c>
      <c r="AB111" s="378">
        <v>0</v>
      </c>
      <c r="AC111" s="378">
        <v>0</v>
      </c>
      <c r="AD111" s="378">
        <v>0</v>
      </c>
      <c r="AE111" s="378">
        <v>0</v>
      </c>
      <c r="AF111" s="378">
        <v>0</v>
      </c>
      <c r="AG111" s="378">
        <v>0</v>
      </c>
      <c r="AH111" s="378">
        <v>0</v>
      </c>
      <c r="AI111" s="378">
        <v>0</v>
      </c>
      <c r="AJ111" s="378">
        <v>0</v>
      </c>
      <c r="AK111" s="378">
        <v>0</v>
      </c>
      <c r="AL111" s="378">
        <v>0</v>
      </c>
      <c r="AM111" s="378">
        <v>0</v>
      </c>
      <c r="AN111" s="378">
        <v>0</v>
      </c>
      <c r="AO111" s="378">
        <v>0</v>
      </c>
      <c r="AP111" s="378">
        <v>0</v>
      </c>
      <c r="AQ111" s="378">
        <v>0</v>
      </c>
      <c r="AR111" s="378">
        <v>0</v>
      </c>
      <c r="AS111" s="378">
        <v>0</v>
      </c>
      <c r="AT111" s="378">
        <v>0</v>
      </c>
      <c r="AU111" s="378">
        <v>0</v>
      </c>
      <c r="AV111" s="378">
        <v>0</v>
      </c>
      <c r="AW11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5988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3814430</v>
      </c>
      <c r="C3" s="351">
        <f t="shared" ref="C3:R3" si="0">SUBTOTAL(9,C6:C1048576)</f>
        <v>4</v>
      </c>
      <c r="D3" s="351">
        <f>SUBTOTAL(9,D6:D1048576)/2</f>
        <v>4128060.34</v>
      </c>
      <c r="E3" s="351">
        <f t="shared" si="0"/>
        <v>4.5294087938174847</v>
      </c>
      <c r="F3" s="351">
        <f>SUBTOTAL(9,F6:F1048576)/2</f>
        <v>4852628.34</v>
      </c>
      <c r="G3" s="352">
        <f>IF(B3&lt;&gt;0,F3/B3,"")</f>
        <v>1.2721765348951219</v>
      </c>
      <c r="H3" s="353">
        <f t="shared" si="0"/>
        <v>230414.71999999991</v>
      </c>
      <c r="I3" s="351">
        <f t="shared" si="0"/>
        <v>3</v>
      </c>
      <c r="J3" s="351">
        <f t="shared" si="0"/>
        <v>332377.70000000007</v>
      </c>
      <c r="K3" s="351">
        <f t="shared" si="0"/>
        <v>2.9386992331007464</v>
      </c>
      <c r="L3" s="351">
        <f t="shared" si="0"/>
        <v>459869.99999999988</v>
      </c>
      <c r="M3" s="354">
        <f>IF(H3&lt;&gt;0,L3/H3,"")</f>
        <v>1.9958360299203108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5977</v>
      </c>
      <c r="B6" s="794"/>
      <c r="C6" s="737"/>
      <c r="D6" s="794"/>
      <c r="E6" s="737"/>
      <c r="F6" s="794">
        <v>60327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5978</v>
      </c>
      <c r="B7" s="795"/>
      <c r="C7" s="662"/>
      <c r="D7" s="795"/>
      <c r="E7" s="662"/>
      <c r="F7" s="795">
        <v>251</v>
      </c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5979</v>
      </c>
      <c r="B8" s="795"/>
      <c r="C8" s="662"/>
      <c r="D8" s="795"/>
      <c r="E8" s="662"/>
      <c r="F8" s="795">
        <v>3690</v>
      </c>
      <c r="G8" s="678"/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5980</v>
      </c>
      <c r="B9" s="795"/>
      <c r="C9" s="662"/>
      <c r="D9" s="795"/>
      <c r="E9" s="662"/>
      <c r="F9" s="795">
        <v>7194</v>
      </c>
      <c r="G9" s="678"/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5981</v>
      </c>
      <c r="B10" s="795"/>
      <c r="C10" s="662"/>
      <c r="D10" s="795"/>
      <c r="E10" s="662"/>
      <c r="F10" s="795">
        <v>8869</v>
      </c>
      <c r="G10" s="678"/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5982</v>
      </c>
      <c r="B11" s="795"/>
      <c r="C11" s="662"/>
      <c r="D11" s="795"/>
      <c r="E11" s="662"/>
      <c r="F11" s="795">
        <v>3797</v>
      </c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5983</v>
      </c>
      <c r="B12" s="795"/>
      <c r="C12" s="662"/>
      <c r="D12" s="795"/>
      <c r="E12" s="662"/>
      <c r="F12" s="795">
        <v>7695</v>
      </c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5984</v>
      </c>
      <c r="B13" s="795"/>
      <c r="C13" s="662"/>
      <c r="D13" s="795"/>
      <c r="E13" s="662"/>
      <c r="F13" s="795">
        <v>740</v>
      </c>
      <c r="G13" s="678"/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5985</v>
      </c>
      <c r="B14" s="795"/>
      <c r="C14" s="662"/>
      <c r="D14" s="795"/>
      <c r="E14" s="662"/>
      <c r="F14" s="795">
        <v>945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5986</v>
      </c>
      <c r="B15" s="795">
        <v>3814430</v>
      </c>
      <c r="C15" s="662">
        <v>1</v>
      </c>
      <c r="D15" s="795">
        <v>4128060.34</v>
      </c>
      <c r="E15" s="662">
        <v>1.0822220724983811</v>
      </c>
      <c r="F15" s="795">
        <v>4759120.34</v>
      </c>
      <c r="G15" s="678">
        <v>1.2476622562217683</v>
      </c>
      <c r="H15" s="795">
        <v>115207.35999999996</v>
      </c>
      <c r="I15" s="662">
        <v>1</v>
      </c>
      <c r="J15" s="795">
        <v>166188.85000000003</v>
      </c>
      <c r="K15" s="662">
        <v>1.442519384178234</v>
      </c>
      <c r="L15" s="795">
        <v>229934.99999999997</v>
      </c>
      <c r="M15" s="678">
        <v>1.9958360299203111</v>
      </c>
      <c r="N15" s="795"/>
      <c r="O15" s="662"/>
      <c r="P15" s="795"/>
      <c r="Q15" s="662"/>
      <c r="R15" s="795"/>
      <c r="S15" s="701"/>
    </row>
    <row r="16" spans="1:19" ht="14.4" customHeight="1" thickBot="1" x14ac:dyDescent="0.35">
      <c r="A16" s="797" t="s">
        <v>5987</v>
      </c>
      <c r="B16" s="796"/>
      <c r="C16" s="668"/>
      <c r="D16" s="796"/>
      <c r="E16" s="668"/>
      <c r="F16" s="796">
        <v>0</v>
      </c>
      <c r="G16" s="679"/>
      <c r="H16" s="796"/>
      <c r="I16" s="668"/>
      <c r="J16" s="796"/>
      <c r="K16" s="668"/>
      <c r="L16" s="796"/>
      <c r="M16" s="679"/>
      <c r="N16" s="796"/>
      <c r="O16" s="668"/>
      <c r="P16" s="796"/>
      <c r="Q16" s="668"/>
      <c r="R16" s="796"/>
      <c r="S16" s="702"/>
    </row>
    <row r="17" spans="1:19" ht="14.4" customHeight="1" thickBot="1" x14ac:dyDescent="0.35"/>
    <row r="18" spans="1:19" ht="14.4" customHeight="1" x14ac:dyDescent="0.3">
      <c r="A18" s="751" t="s">
        <v>548</v>
      </c>
      <c r="B18" s="794">
        <v>2537305</v>
      </c>
      <c r="C18" s="737">
        <v>1</v>
      </c>
      <c r="D18" s="794">
        <v>2733520.34</v>
      </c>
      <c r="E18" s="737">
        <v>1.0773321851334388</v>
      </c>
      <c r="F18" s="794">
        <v>3292638.3400000003</v>
      </c>
      <c r="G18" s="742">
        <v>1.2976911880913018</v>
      </c>
      <c r="H18" s="794">
        <v>111075.44999999995</v>
      </c>
      <c r="I18" s="737">
        <v>1</v>
      </c>
      <c r="J18" s="794">
        <v>166188.85000000003</v>
      </c>
      <c r="K18" s="737">
        <v>1.4961798489225127</v>
      </c>
      <c r="L18" s="794">
        <v>225411.24999999994</v>
      </c>
      <c r="M18" s="742">
        <v>2.029352570707569</v>
      </c>
      <c r="N18" s="794"/>
      <c r="O18" s="737"/>
      <c r="P18" s="794"/>
      <c r="Q18" s="737"/>
      <c r="R18" s="794"/>
      <c r="S18" s="235"/>
    </row>
    <row r="19" spans="1:19" ht="14.4" customHeight="1" x14ac:dyDescent="0.3">
      <c r="A19" s="688" t="s">
        <v>553</v>
      </c>
      <c r="B19" s="795"/>
      <c r="C19" s="662"/>
      <c r="D19" s="795"/>
      <c r="E19" s="662"/>
      <c r="F19" s="795">
        <v>0</v>
      </c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556</v>
      </c>
      <c r="B20" s="795">
        <v>1025530</v>
      </c>
      <c r="C20" s="662">
        <v>1</v>
      </c>
      <c r="D20" s="795">
        <v>1057811</v>
      </c>
      <c r="E20" s="662">
        <v>1.0314773824266477</v>
      </c>
      <c r="F20" s="795">
        <v>1273791</v>
      </c>
      <c r="G20" s="678">
        <v>1.2420806802336353</v>
      </c>
      <c r="H20" s="795"/>
      <c r="I20" s="662"/>
      <c r="J20" s="795"/>
      <c r="K20" s="662"/>
      <c r="L20" s="795">
        <v>4523.75</v>
      </c>
      <c r="M20" s="678"/>
      <c r="N20" s="795"/>
      <c r="O20" s="662"/>
      <c r="P20" s="795"/>
      <c r="Q20" s="662"/>
      <c r="R20" s="795"/>
      <c r="S20" s="701"/>
    </row>
    <row r="21" spans="1:19" ht="14.4" customHeight="1" thickBot="1" x14ac:dyDescent="0.35">
      <c r="A21" s="797" t="s">
        <v>559</v>
      </c>
      <c r="B21" s="796">
        <v>251595</v>
      </c>
      <c r="C21" s="668">
        <v>1</v>
      </c>
      <c r="D21" s="796">
        <v>336729</v>
      </c>
      <c r="E21" s="668">
        <v>1.3383771537590174</v>
      </c>
      <c r="F21" s="796">
        <v>286199</v>
      </c>
      <c r="G21" s="679">
        <v>1.1375385043422961</v>
      </c>
      <c r="H21" s="796">
        <v>4131.91</v>
      </c>
      <c r="I21" s="668">
        <v>1</v>
      </c>
      <c r="J21" s="796"/>
      <c r="K21" s="668"/>
      <c r="L21" s="796"/>
      <c r="M21" s="679"/>
      <c r="N21" s="796"/>
      <c r="O21" s="668"/>
      <c r="P21" s="796"/>
      <c r="Q21" s="668"/>
      <c r="R21" s="796"/>
      <c r="S21" s="702"/>
    </row>
    <row r="22" spans="1:19" ht="14.4" customHeight="1" x14ac:dyDescent="0.3">
      <c r="A22" s="716" t="s">
        <v>3133</v>
      </c>
    </row>
    <row r="23" spans="1:19" ht="14.4" customHeight="1" x14ac:dyDescent="0.3">
      <c r="A23" s="717" t="s">
        <v>3134</v>
      </c>
    </row>
    <row r="24" spans="1:19" ht="14.4" customHeight="1" x14ac:dyDescent="0.3">
      <c r="A24" s="716" t="s">
        <v>5989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6028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23802</v>
      </c>
      <c r="C3" s="468">
        <f t="shared" si="0"/>
        <v>21517</v>
      </c>
      <c r="D3" s="468">
        <f t="shared" si="0"/>
        <v>24557</v>
      </c>
      <c r="E3" s="353">
        <f t="shared" si="0"/>
        <v>3814430</v>
      </c>
      <c r="F3" s="351">
        <f t="shared" si="0"/>
        <v>4128060.3400000003</v>
      </c>
      <c r="G3" s="469">
        <f t="shared" si="0"/>
        <v>4852628.34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5990</v>
      </c>
      <c r="B6" s="229">
        <v>12</v>
      </c>
      <c r="C6" s="229">
        <v>11</v>
      </c>
      <c r="D6" s="229">
        <v>8</v>
      </c>
      <c r="E6" s="794">
        <v>2296</v>
      </c>
      <c r="F6" s="794">
        <v>3839</v>
      </c>
      <c r="G6" s="798">
        <v>2587</v>
      </c>
    </row>
    <row r="7" spans="1:7" ht="14.4" customHeight="1" x14ac:dyDescent="0.3">
      <c r="A7" s="688" t="s">
        <v>3136</v>
      </c>
      <c r="B7" s="665">
        <v>588</v>
      </c>
      <c r="C7" s="665">
        <v>357</v>
      </c>
      <c r="D7" s="665">
        <v>544</v>
      </c>
      <c r="E7" s="795">
        <v>96170</v>
      </c>
      <c r="F7" s="795">
        <v>73782</v>
      </c>
      <c r="G7" s="799">
        <v>115818</v>
      </c>
    </row>
    <row r="8" spans="1:7" ht="14.4" customHeight="1" x14ac:dyDescent="0.3">
      <c r="A8" s="688" t="s">
        <v>3137</v>
      </c>
      <c r="B8" s="665">
        <v>150</v>
      </c>
      <c r="C8" s="665">
        <v>43</v>
      </c>
      <c r="D8" s="665">
        <v>67</v>
      </c>
      <c r="E8" s="795">
        <v>21676</v>
      </c>
      <c r="F8" s="795">
        <v>9483</v>
      </c>
      <c r="G8" s="799">
        <v>10110.67</v>
      </c>
    </row>
    <row r="9" spans="1:7" ht="14.4" customHeight="1" x14ac:dyDescent="0.3">
      <c r="A9" s="688" t="s">
        <v>5991</v>
      </c>
      <c r="B9" s="665">
        <v>526</v>
      </c>
      <c r="C9" s="665">
        <v>262</v>
      </c>
      <c r="D9" s="665"/>
      <c r="E9" s="795">
        <v>87572</v>
      </c>
      <c r="F9" s="795">
        <v>60648</v>
      </c>
      <c r="G9" s="799"/>
    </row>
    <row r="10" spans="1:7" ht="14.4" customHeight="1" x14ac:dyDescent="0.3">
      <c r="A10" s="688" t="s">
        <v>5992</v>
      </c>
      <c r="B10" s="665"/>
      <c r="C10" s="665"/>
      <c r="D10" s="665">
        <v>171</v>
      </c>
      <c r="E10" s="795"/>
      <c r="F10" s="795"/>
      <c r="G10" s="799">
        <v>49646</v>
      </c>
    </row>
    <row r="11" spans="1:7" ht="14.4" customHeight="1" x14ac:dyDescent="0.3">
      <c r="A11" s="688" t="s">
        <v>5993</v>
      </c>
      <c r="B11" s="665">
        <v>5</v>
      </c>
      <c r="C11" s="665">
        <v>5</v>
      </c>
      <c r="D11" s="665">
        <v>11</v>
      </c>
      <c r="E11" s="795">
        <v>1422</v>
      </c>
      <c r="F11" s="795">
        <v>1931</v>
      </c>
      <c r="G11" s="799">
        <v>3231</v>
      </c>
    </row>
    <row r="12" spans="1:7" ht="14.4" customHeight="1" x14ac:dyDescent="0.3">
      <c r="A12" s="688" t="s">
        <v>3138</v>
      </c>
      <c r="B12" s="665">
        <v>195</v>
      </c>
      <c r="C12" s="665">
        <v>2508</v>
      </c>
      <c r="D12" s="665">
        <v>3071</v>
      </c>
      <c r="E12" s="795">
        <v>50898</v>
      </c>
      <c r="F12" s="795">
        <v>347027.67</v>
      </c>
      <c r="G12" s="799">
        <v>425828.67</v>
      </c>
    </row>
    <row r="13" spans="1:7" ht="14.4" customHeight="1" x14ac:dyDescent="0.3">
      <c r="A13" s="688" t="s">
        <v>5994</v>
      </c>
      <c r="B13" s="665">
        <v>2285</v>
      </c>
      <c r="C13" s="665">
        <v>1297</v>
      </c>
      <c r="D13" s="665">
        <v>1003</v>
      </c>
      <c r="E13" s="795">
        <v>53422</v>
      </c>
      <c r="F13" s="795">
        <v>67380.67</v>
      </c>
      <c r="G13" s="799">
        <v>189207.33000000002</v>
      </c>
    </row>
    <row r="14" spans="1:7" ht="14.4" customHeight="1" x14ac:dyDescent="0.3">
      <c r="A14" s="688" t="s">
        <v>5995</v>
      </c>
      <c r="B14" s="665"/>
      <c r="C14" s="665"/>
      <c r="D14" s="665">
        <v>227</v>
      </c>
      <c r="E14" s="795"/>
      <c r="F14" s="795"/>
      <c r="G14" s="799">
        <v>56809</v>
      </c>
    </row>
    <row r="15" spans="1:7" ht="14.4" customHeight="1" x14ac:dyDescent="0.3">
      <c r="A15" s="688" t="s">
        <v>3139</v>
      </c>
      <c r="B15" s="665">
        <v>99</v>
      </c>
      <c r="C15" s="665">
        <v>7</v>
      </c>
      <c r="D15" s="665">
        <v>16</v>
      </c>
      <c r="E15" s="795">
        <v>14676</v>
      </c>
      <c r="F15" s="795">
        <v>1720</v>
      </c>
      <c r="G15" s="799">
        <v>3321</v>
      </c>
    </row>
    <row r="16" spans="1:7" ht="14.4" customHeight="1" x14ac:dyDescent="0.3">
      <c r="A16" s="688" t="s">
        <v>5996</v>
      </c>
      <c r="B16" s="665">
        <v>593</v>
      </c>
      <c r="C16" s="665">
        <v>133</v>
      </c>
      <c r="D16" s="665"/>
      <c r="E16" s="795">
        <v>105485</v>
      </c>
      <c r="F16" s="795">
        <v>33879</v>
      </c>
      <c r="G16" s="799"/>
    </row>
    <row r="17" spans="1:7" ht="14.4" customHeight="1" x14ac:dyDescent="0.3">
      <c r="A17" s="688" t="s">
        <v>5997</v>
      </c>
      <c r="B17" s="665">
        <v>1</v>
      </c>
      <c r="C17" s="665"/>
      <c r="D17" s="665"/>
      <c r="E17" s="795">
        <v>234</v>
      </c>
      <c r="F17" s="795"/>
      <c r="G17" s="799"/>
    </row>
    <row r="18" spans="1:7" ht="14.4" customHeight="1" x14ac:dyDescent="0.3">
      <c r="A18" s="688" t="s">
        <v>3140</v>
      </c>
      <c r="B18" s="665">
        <v>230</v>
      </c>
      <c r="C18" s="665">
        <v>85</v>
      </c>
      <c r="D18" s="665">
        <v>35</v>
      </c>
      <c r="E18" s="795">
        <v>38298</v>
      </c>
      <c r="F18" s="795">
        <v>18331</v>
      </c>
      <c r="G18" s="799">
        <v>7658</v>
      </c>
    </row>
    <row r="19" spans="1:7" ht="14.4" customHeight="1" x14ac:dyDescent="0.3">
      <c r="A19" s="688" t="s">
        <v>3141</v>
      </c>
      <c r="B19" s="665">
        <v>153</v>
      </c>
      <c r="C19" s="665">
        <v>87</v>
      </c>
      <c r="D19" s="665">
        <v>35</v>
      </c>
      <c r="E19" s="795">
        <v>21481</v>
      </c>
      <c r="F19" s="795">
        <v>18553</v>
      </c>
      <c r="G19" s="799">
        <v>6659</v>
      </c>
    </row>
    <row r="20" spans="1:7" ht="14.4" customHeight="1" x14ac:dyDescent="0.3">
      <c r="A20" s="688" t="s">
        <v>5998</v>
      </c>
      <c r="B20" s="665">
        <v>34</v>
      </c>
      <c r="C20" s="665"/>
      <c r="D20" s="665"/>
      <c r="E20" s="795">
        <v>4588</v>
      </c>
      <c r="F20" s="795"/>
      <c r="G20" s="799"/>
    </row>
    <row r="21" spans="1:7" ht="14.4" customHeight="1" x14ac:dyDescent="0.3">
      <c r="A21" s="688" t="s">
        <v>3143</v>
      </c>
      <c r="B21" s="665">
        <v>342</v>
      </c>
      <c r="C21" s="665">
        <v>230</v>
      </c>
      <c r="D21" s="665">
        <v>207</v>
      </c>
      <c r="E21" s="795">
        <v>60550</v>
      </c>
      <c r="F21" s="795">
        <v>51860</v>
      </c>
      <c r="G21" s="799">
        <v>49483</v>
      </c>
    </row>
    <row r="22" spans="1:7" ht="14.4" customHeight="1" x14ac:dyDescent="0.3">
      <c r="A22" s="688" t="s">
        <v>5999</v>
      </c>
      <c r="B22" s="665">
        <v>55</v>
      </c>
      <c r="C22" s="665">
        <v>30</v>
      </c>
      <c r="D22" s="665">
        <v>43</v>
      </c>
      <c r="E22" s="795">
        <v>15519</v>
      </c>
      <c r="F22" s="795">
        <v>7395</v>
      </c>
      <c r="G22" s="799">
        <v>10801</v>
      </c>
    </row>
    <row r="23" spans="1:7" ht="14.4" customHeight="1" x14ac:dyDescent="0.3">
      <c r="A23" s="688" t="s">
        <v>3144</v>
      </c>
      <c r="B23" s="665">
        <v>164</v>
      </c>
      <c r="C23" s="665">
        <v>96</v>
      </c>
      <c r="D23" s="665">
        <v>83</v>
      </c>
      <c r="E23" s="795">
        <v>28562</v>
      </c>
      <c r="F23" s="795">
        <v>20776</v>
      </c>
      <c r="G23" s="799">
        <v>17096</v>
      </c>
    </row>
    <row r="24" spans="1:7" ht="14.4" customHeight="1" x14ac:dyDescent="0.3">
      <c r="A24" s="688" t="s">
        <v>3145</v>
      </c>
      <c r="B24" s="665">
        <v>436</v>
      </c>
      <c r="C24" s="665">
        <v>270</v>
      </c>
      <c r="D24" s="665">
        <v>717</v>
      </c>
      <c r="E24" s="795">
        <v>67901</v>
      </c>
      <c r="F24" s="795">
        <v>63412</v>
      </c>
      <c r="G24" s="799">
        <v>179898</v>
      </c>
    </row>
    <row r="25" spans="1:7" ht="14.4" customHeight="1" x14ac:dyDescent="0.3">
      <c r="A25" s="688" t="s">
        <v>3146</v>
      </c>
      <c r="B25" s="665">
        <v>500</v>
      </c>
      <c r="C25" s="665">
        <v>314</v>
      </c>
      <c r="D25" s="665">
        <v>157</v>
      </c>
      <c r="E25" s="795">
        <v>95310</v>
      </c>
      <c r="F25" s="795">
        <v>58831.66</v>
      </c>
      <c r="G25" s="799">
        <v>27924.67</v>
      </c>
    </row>
    <row r="26" spans="1:7" ht="14.4" customHeight="1" x14ac:dyDescent="0.3">
      <c r="A26" s="688" t="s">
        <v>6000</v>
      </c>
      <c r="B26" s="665">
        <v>148</v>
      </c>
      <c r="C26" s="665">
        <v>196</v>
      </c>
      <c r="D26" s="665">
        <v>205</v>
      </c>
      <c r="E26" s="795">
        <v>26100</v>
      </c>
      <c r="F26" s="795">
        <v>46708</v>
      </c>
      <c r="G26" s="799">
        <v>51776</v>
      </c>
    </row>
    <row r="27" spans="1:7" ht="14.4" customHeight="1" x14ac:dyDescent="0.3">
      <c r="A27" s="688" t="s">
        <v>3147</v>
      </c>
      <c r="B27" s="665">
        <v>221</v>
      </c>
      <c r="C27" s="665">
        <v>102</v>
      </c>
      <c r="D27" s="665">
        <v>64</v>
      </c>
      <c r="E27" s="795">
        <v>42469</v>
      </c>
      <c r="F27" s="795">
        <v>28155</v>
      </c>
      <c r="G27" s="799">
        <v>19132</v>
      </c>
    </row>
    <row r="28" spans="1:7" ht="14.4" customHeight="1" x14ac:dyDescent="0.3">
      <c r="A28" s="688" t="s">
        <v>3148</v>
      </c>
      <c r="B28" s="665"/>
      <c r="C28" s="665"/>
      <c r="D28" s="665">
        <v>1238</v>
      </c>
      <c r="E28" s="795"/>
      <c r="F28" s="795"/>
      <c r="G28" s="799">
        <v>172934.34</v>
      </c>
    </row>
    <row r="29" spans="1:7" ht="14.4" customHeight="1" x14ac:dyDescent="0.3">
      <c r="A29" s="688" t="s">
        <v>6001</v>
      </c>
      <c r="B29" s="665">
        <v>253</v>
      </c>
      <c r="C29" s="665">
        <v>131</v>
      </c>
      <c r="D29" s="665"/>
      <c r="E29" s="795">
        <v>49824</v>
      </c>
      <c r="F29" s="795">
        <v>42000</v>
      </c>
      <c r="G29" s="799"/>
    </row>
    <row r="30" spans="1:7" ht="14.4" customHeight="1" x14ac:dyDescent="0.3">
      <c r="A30" s="688" t="s">
        <v>3149</v>
      </c>
      <c r="B30" s="665">
        <v>1702</v>
      </c>
      <c r="C30" s="665">
        <v>1908</v>
      </c>
      <c r="D30" s="665">
        <v>1014</v>
      </c>
      <c r="E30" s="795">
        <v>264038</v>
      </c>
      <c r="F30" s="795">
        <v>355180.66000000003</v>
      </c>
      <c r="G30" s="799">
        <v>208960.66999999998</v>
      </c>
    </row>
    <row r="31" spans="1:7" ht="14.4" customHeight="1" x14ac:dyDescent="0.3">
      <c r="A31" s="688" t="s">
        <v>3150</v>
      </c>
      <c r="B31" s="665"/>
      <c r="C31" s="665">
        <v>3</v>
      </c>
      <c r="D31" s="665">
        <v>463</v>
      </c>
      <c r="E31" s="795"/>
      <c r="F31" s="795">
        <v>652</v>
      </c>
      <c r="G31" s="799">
        <v>109402</v>
      </c>
    </row>
    <row r="32" spans="1:7" ht="14.4" customHeight="1" x14ac:dyDescent="0.3">
      <c r="A32" s="688" t="s">
        <v>3151</v>
      </c>
      <c r="B32" s="665">
        <v>798</v>
      </c>
      <c r="C32" s="665">
        <v>404</v>
      </c>
      <c r="D32" s="665">
        <v>502</v>
      </c>
      <c r="E32" s="795">
        <v>146929</v>
      </c>
      <c r="F32" s="795">
        <v>105097</v>
      </c>
      <c r="G32" s="799">
        <v>139216</v>
      </c>
    </row>
    <row r="33" spans="1:7" ht="14.4" customHeight="1" x14ac:dyDescent="0.3">
      <c r="A33" s="688" t="s">
        <v>3152</v>
      </c>
      <c r="B33" s="665">
        <v>11</v>
      </c>
      <c r="C33" s="665">
        <v>7</v>
      </c>
      <c r="D33" s="665">
        <v>3</v>
      </c>
      <c r="E33" s="795">
        <v>3942</v>
      </c>
      <c r="F33" s="795">
        <v>3317</v>
      </c>
      <c r="G33" s="799">
        <v>1387</v>
      </c>
    </row>
    <row r="34" spans="1:7" ht="14.4" customHeight="1" x14ac:dyDescent="0.3">
      <c r="A34" s="688" t="s">
        <v>6002</v>
      </c>
      <c r="B34" s="665">
        <v>556</v>
      </c>
      <c r="C34" s="665">
        <v>494</v>
      </c>
      <c r="D34" s="665">
        <v>538</v>
      </c>
      <c r="E34" s="795">
        <v>120815</v>
      </c>
      <c r="F34" s="795">
        <v>128653</v>
      </c>
      <c r="G34" s="799">
        <v>130517</v>
      </c>
    </row>
    <row r="35" spans="1:7" ht="14.4" customHeight="1" x14ac:dyDescent="0.3">
      <c r="A35" s="688" t="s">
        <v>6003</v>
      </c>
      <c r="B35" s="665"/>
      <c r="C35" s="665"/>
      <c r="D35" s="665">
        <v>2</v>
      </c>
      <c r="E35" s="795"/>
      <c r="F35" s="795"/>
      <c r="G35" s="799">
        <v>433</v>
      </c>
    </row>
    <row r="36" spans="1:7" ht="14.4" customHeight="1" x14ac:dyDescent="0.3">
      <c r="A36" s="688" t="s">
        <v>3154</v>
      </c>
      <c r="B36" s="665">
        <v>1726</v>
      </c>
      <c r="C36" s="665">
        <v>1376</v>
      </c>
      <c r="D36" s="665">
        <v>1615</v>
      </c>
      <c r="E36" s="795">
        <v>294114</v>
      </c>
      <c r="F36" s="795">
        <v>228722.34</v>
      </c>
      <c r="G36" s="799">
        <v>206147.99</v>
      </c>
    </row>
    <row r="37" spans="1:7" ht="14.4" customHeight="1" x14ac:dyDescent="0.3">
      <c r="A37" s="688" t="s">
        <v>3155</v>
      </c>
      <c r="B37" s="665">
        <v>71</v>
      </c>
      <c r="C37" s="665">
        <v>59</v>
      </c>
      <c r="D37" s="665">
        <v>42</v>
      </c>
      <c r="E37" s="795">
        <v>15144</v>
      </c>
      <c r="F37" s="795">
        <v>13074</v>
      </c>
      <c r="G37" s="799">
        <v>11323</v>
      </c>
    </row>
    <row r="38" spans="1:7" ht="14.4" customHeight="1" x14ac:dyDescent="0.3">
      <c r="A38" s="688" t="s">
        <v>6004</v>
      </c>
      <c r="B38" s="665">
        <v>28</v>
      </c>
      <c r="C38" s="665">
        <v>117</v>
      </c>
      <c r="D38" s="665">
        <v>100</v>
      </c>
      <c r="E38" s="795">
        <v>8244</v>
      </c>
      <c r="F38" s="795">
        <v>27397</v>
      </c>
      <c r="G38" s="799">
        <v>26797</v>
      </c>
    </row>
    <row r="39" spans="1:7" ht="14.4" customHeight="1" x14ac:dyDescent="0.3">
      <c r="A39" s="688" t="s">
        <v>3156</v>
      </c>
      <c r="B39" s="665"/>
      <c r="C39" s="665"/>
      <c r="D39" s="665">
        <v>125</v>
      </c>
      <c r="E39" s="795"/>
      <c r="F39" s="795"/>
      <c r="G39" s="799">
        <v>29727</v>
      </c>
    </row>
    <row r="40" spans="1:7" ht="14.4" customHeight="1" x14ac:dyDescent="0.3">
      <c r="A40" s="688" t="s">
        <v>3157</v>
      </c>
      <c r="B40" s="665">
        <v>54</v>
      </c>
      <c r="C40" s="665">
        <v>55</v>
      </c>
      <c r="D40" s="665">
        <v>33</v>
      </c>
      <c r="E40" s="795">
        <v>12150</v>
      </c>
      <c r="F40" s="795">
        <v>14696</v>
      </c>
      <c r="G40" s="799">
        <v>7128</v>
      </c>
    </row>
    <row r="41" spans="1:7" ht="14.4" customHeight="1" x14ac:dyDescent="0.3">
      <c r="A41" s="688" t="s">
        <v>6005</v>
      </c>
      <c r="B41" s="665"/>
      <c r="C41" s="665"/>
      <c r="D41" s="665">
        <v>6</v>
      </c>
      <c r="E41" s="795"/>
      <c r="F41" s="795"/>
      <c r="G41" s="799">
        <v>1629</v>
      </c>
    </row>
    <row r="42" spans="1:7" ht="14.4" customHeight="1" x14ac:dyDescent="0.3">
      <c r="A42" s="688" t="s">
        <v>3158</v>
      </c>
      <c r="B42" s="665"/>
      <c r="C42" s="665"/>
      <c r="D42" s="665">
        <v>534</v>
      </c>
      <c r="E42" s="795"/>
      <c r="F42" s="795"/>
      <c r="G42" s="799">
        <v>128142</v>
      </c>
    </row>
    <row r="43" spans="1:7" ht="14.4" customHeight="1" x14ac:dyDescent="0.3">
      <c r="A43" s="688" t="s">
        <v>3159</v>
      </c>
      <c r="B43" s="665"/>
      <c r="C43" s="665"/>
      <c r="D43" s="665">
        <v>77</v>
      </c>
      <c r="E43" s="795"/>
      <c r="F43" s="795"/>
      <c r="G43" s="799">
        <v>18055</v>
      </c>
    </row>
    <row r="44" spans="1:7" ht="14.4" customHeight="1" x14ac:dyDescent="0.3">
      <c r="A44" s="688" t="s">
        <v>3161</v>
      </c>
      <c r="B44" s="665">
        <v>935</v>
      </c>
      <c r="C44" s="665">
        <v>474</v>
      </c>
      <c r="D44" s="665">
        <v>433</v>
      </c>
      <c r="E44" s="795">
        <v>266781</v>
      </c>
      <c r="F44" s="795">
        <v>140072</v>
      </c>
      <c r="G44" s="799">
        <v>129906</v>
      </c>
    </row>
    <row r="45" spans="1:7" ht="14.4" customHeight="1" x14ac:dyDescent="0.3">
      <c r="A45" s="688" t="s">
        <v>3162</v>
      </c>
      <c r="B45" s="665">
        <v>411</v>
      </c>
      <c r="C45" s="665">
        <v>216</v>
      </c>
      <c r="D45" s="665">
        <v>172</v>
      </c>
      <c r="E45" s="795">
        <v>62785</v>
      </c>
      <c r="F45" s="795">
        <v>52676</v>
      </c>
      <c r="G45" s="799">
        <v>43410</v>
      </c>
    </row>
    <row r="46" spans="1:7" ht="14.4" customHeight="1" x14ac:dyDescent="0.3">
      <c r="A46" s="688" t="s">
        <v>6006</v>
      </c>
      <c r="B46" s="665">
        <v>754</v>
      </c>
      <c r="C46" s="665">
        <v>1232</v>
      </c>
      <c r="D46" s="665">
        <v>1607</v>
      </c>
      <c r="E46" s="795">
        <v>130085</v>
      </c>
      <c r="F46" s="795">
        <v>192092.34</v>
      </c>
      <c r="G46" s="799">
        <v>237036.67000000004</v>
      </c>
    </row>
    <row r="47" spans="1:7" ht="14.4" customHeight="1" x14ac:dyDescent="0.3">
      <c r="A47" s="688" t="s">
        <v>6007</v>
      </c>
      <c r="B47" s="665">
        <v>348</v>
      </c>
      <c r="C47" s="665">
        <v>192</v>
      </c>
      <c r="D47" s="665"/>
      <c r="E47" s="795">
        <v>60839</v>
      </c>
      <c r="F47" s="795">
        <v>37648</v>
      </c>
      <c r="G47" s="799"/>
    </row>
    <row r="48" spans="1:7" ht="14.4" customHeight="1" x14ac:dyDescent="0.3">
      <c r="A48" s="688" t="s">
        <v>6008</v>
      </c>
      <c r="B48" s="665"/>
      <c r="C48" s="665">
        <v>2</v>
      </c>
      <c r="D48" s="665"/>
      <c r="E48" s="795"/>
      <c r="F48" s="795">
        <v>165</v>
      </c>
      <c r="G48" s="799"/>
    </row>
    <row r="49" spans="1:7" ht="14.4" customHeight="1" x14ac:dyDescent="0.3">
      <c r="A49" s="688" t="s">
        <v>6009</v>
      </c>
      <c r="B49" s="665"/>
      <c r="C49" s="665"/>
      <c r="D49" s="665">
        <v>111</v>
      </c>
      <c r="E49" s="795"/>
      <c r="F49" s="795"/>
      <c r="G49" s="799">
        <v>32424</v>
      </c>
    </row>
    <row r="50" spans="1:7" ht="14.4" customHeight="1" x14ac:dyDescent="0.3">
      <c r="A50" s="688" t="s">
        <v>6010</v>
      </c>
      <c r="B50" s="665"/>
      <c r="C50" s="665"/>
      <c r="D50" s="665">
        <v>116</v>
      </c>
      <c r="E50" s="795"/>
      <c r="F50" s="795"/>
      <c r="G50" s="799">
        <v>28293</v>
      </c>
    </row>
    <row r="51" spans="1:7" ht="14.4" customHeight="1" x14ac:dyDescent="0.3">
      <c r="A51" s="688" t="s">
        <v>3164</v>
      </c>
      <c r="B51" s="665">
        <v>337</v>
      </c>
      <c r="C51" s="665">
        <v>220</v>
      </c>
      <c r="D51" s="665">
        <v>98</v>
      </c>
      <c r="E51" s="795">
        <v>55279</v>
      </c>
      <c r="F51" s="795">
        <v>53554</v>
      </c>
      <c r="G51" s="799">
        <v>24975</v>
      </c>
    </row>
    <row r="52" spans="1:7" ht="14.4" customHeight="1" x14ac:dyDescent="0.3">
      <c r="A52" s="688" t="s">
        <v>3165</v>
      </c>
      <c r="B52" s="665">
        <v>1257</v>
      </c>
      <c r="C52" s="665">
        <v>948</v>
      </c>
      <c r="D52" s="665">
        <v>1055</v>
      </c>
      <c r="E52" s="795">
        <v>181926</v>
      </c>
      <c r="F52" s="795">
        <v>219448</v>
      </c>
      <c r="G52" s="799">
        <v>257157</v>
      </c>
    </row>
    <row r="53" spans="1:7" ht="14.4" customHeight="1" x14ac:dyDescent="0.3">
      <c r="A53" s="688" t="s">
        <v>3166</v>
      </c>
      <c r="B53" s="665">
        <v>1500</v>
      </c>
      <c r="C53" s="665">
        <v>956</v>
      </c>
      <c r="D53" s="665">
        <v>826</v>
      </c>
      <c r="E53" s="795">
        <v>224110</v>
      </c>
      <c r="F53" s="795">
        <v>219950</v>
      </c>
      <c r="G53" s="799">
        <v>202735</v>
      </c>
    </row>
    <row r="54" spans="1:7" ht="14.4" customHeight="1" x14ac:dyDescent="0.3">
      <c r="A54" s="688" t="s">
        <v>3167</v>
      </c>
      <c r="B54" s="665">
        <v>2900</v>
      </c>
      <c r="C54" s="665">
        <v>3011</v>
      </c>
      <c r="D54" s="665">
        <v>3822</v>
      </c>
      <c r="E54" s="795">
        <v>459115</v>
      </c>
      <c r="F54" s="795">
        <v>455504.99999999994</v>
      </c>
      <c r="G54" s="799">
        <v>606755</v>
      </c>
    </row>
    <row r="55" spans="1:7" ht="14.4" customHeight="1" x14ac:dyDescent="0.3">
      <c r="A55" s="688" t="s">
        <v>6011</v>
      </c>
      <c r="B55" s="665"/>
      <c r="C55" s="665"/>
      <c r="D55" s="665">
        <v>43</v>
      </c>
      <c r="E55" s="795"/>
      <c r="F55" s="795"/>
      <c r="G55" s="799">
        <v>11086</v>
      </c>
    </row>
    <row r="56" spans="1:7" ht="14.4" customHeight="1" x14ac:dyDescent="0.3">
      <c r="A56" s="688" t="s">
        <v>6012</v>
      </c>
      <c r="B56" s="665">
        <v>402</v>
      </c>
      <c r="C56" s="665">
        <v>350</v>
      </c>
      <c r="D56" s="665">
        <v>181</v>
      </c>
      <c r="E56" s="795">
        <v>73305</v>
      </c>
      <c r="F56" s="795">
        <v>102015</v>
      </c>
      <c r="G56" s="799">
        <v>48533</v>
      </c>
    </row>
    <row r="57" spans="1:7" ht="14.4" customHeight="1" x14ac:dyDescent="0.3">
      <c r="A57" s="688" t="s">
        <v>6013</v>
      </c>
      <c r="B57" s="665">
        <v>37</v>
      </c>
      <c r="C57" s="665">
        <v>8</v>
      </c>
      <c r="D57" s="665"/>
      <c r="E57" s="795">
        <v>9582</v>
      </c>
      <c r="F57" s="795">
        <v>3338</v>
      </c>
      <c r="G57" s="799"/>
    </row>
    <row r="58" spans="1:7" ht="14.4" customHeight="1" x14ac:dyDescent="0.3">
      <c r="A58" s="688" t="s">
        <v>6014</v>
      </c>
      <c r="B58" s="665">
        <v>7</v>
      </c>
      <c r="C58" s="665">
        <v>1</v>
      </c>
      <c r="D58" s="665">
        <v>2</v>
      </c>
      <c r="E58" s="795">
        <v>1924</v>
      </c>
      <c r="F58" s="795">
        <v>235</v>
      </c>
      <c r="G58" s="799">
        <v>502</v>
      </c>
    </row>
    <row r="59" spans="1:7" ht="14.4" customHeight="1" x14ac:dyDescent="0.3">
      <c r="A59" s="688" t="s">
        <v>6015</v>
      </c>
      <c r="B59" s="665">
        <v>45</v>
      </c>
      <c r="C59" s="665">
        <v>16</v>
      </c>
      <c r="D59" s="665"/>
      <c r="E59" s="795">
        <v>6543</v>
      </c>
      <c r="F59" s="795">
        <v>3462</v>
      </c>
      <c r="G59" s="799"/>
    </row>
    <row r="60" spans="1:7" ht="14.4" customHeight="1" x14ac:dyDescent="0.3">
      <c r="A60" s="688" t="s">
        <v>6016</v>
      </c>
      <c r="B60" s="665"/>
      <c r="C60" s="665">
        <v>46</v>
      </c>
      <c r="D60" s="665">
        <v>30</v>
      </c>
      <c r="E60" s="795"/>
      <c r="F60" s="795">
        <v>14677</v>
      </c>
      <c r="G60" s="799">
        <v>9544</v>
      </c>
    </row>
    <row r="61" spans="1:7" ht="14.4" customHeight="1" x14ac:dyDescent="0.3">
      <c r="A61" s="688" t="s">
        <v>3168</v>
      </c>
      <c r="B61" s="665">
        <v>930</v>
      </c>
      <c r="C61" s="665">
        <v>849</v>
      </c>
      <c r="D61" s="665">
        <v>173</v>
      </c>
      <c r="E61" s="795">
        <v>146174</v>
      </c>
      <c r="F61" s="795">
        <v>187638</v>
      </c>
      <c r="G61" s="799">
        <v>44197</v>
      </c>
    </row>
    <row r="62" spans="1:7" ht="14.4" customHeight="1" x14ac:dyDescent="0.3">
      <c r="A62" s="688" t="s">
        <v>3169</v>
      </c>
      <c r="B62" s="665">
        <v>31</v>
      </c>
      <c r="C62" s="665">
        <v>55</v>
      </c>
      <c r="D62" s="665">
        <v>30</v>
      </c>
      <c r="E62" s="795">
        <v>6472</v>
      </c>
      <c r="F62" s="795">
        <v>11710</v>
      </c>
      <c r="G62" s="799">
        <v>7347</v>
      </c>
    </row>
    <row r="63" spans="1:7" ht="14.4" customHeight="1" x14ac:dyDescent="0.3">
      <c r="A63" s="688" t="s">
        <v>3170</v>
      </c>
      <c r="B63" s="665"/>
      <c r="C63" s="665">
        <v>105</v>
      </c>
      <c r="D63" s="665">
        <v>511</v>
      </c>
      <c r="E63" s="795"/>
      <c r="F63" s="795">
        <v>26263</v>
      </c>
      <c r="G63" s="799">
        <v>124002</v>
      </c>
    </row>
    <row r="64" spans="1:7" ht="14.4" customHeight="1" x14ac:dyDescent="0.3">
      <c r="A64" s="688" t="s">
        <v>3171</v>
      </c>
      <c r="B64" s="665">
        <v>296</v>
      </c>
      <c r="C64" s="665">
        <v>293</v>
      </c>
      <c r="D64" s="665">
        <v>207</v>
      </c>
      <c r="E64" s="795">
        <v>50685</v>
      </c>
      <c r="F64" s="795">
        <v>74793</v>
      </c>
      <c r="G64" s="799">
        <v>54606</v>
      </c>
    </row>
    <row r="65" spans="1:7" ht="14.4" customHeight="1" x14ac:dyDescent="0.3">
      <c r="A65" s="688" t="s">
        <v>6017</v>
      </c>
      <c r="B65" s="665"/>
      <c r="C65" s="665"/>
      <c r="D65" s="665">
        <v>63</v>
      </c>
      <c r="E65" s="795"/>
      <c r="F65" s="795"/>
      <c r="G65" s="799">
        <v>14025</v>
      </c>
    </row>
    <row r="66" spans="1:7" ht="14.4" customHeight="1" x14ac:dyDescent="0.3">
      <c r="A66" s="688" t="s">
        <v>6018</v>
      </c>
      <c r="B66" s="665"/>
      <c r="C66" s="665"/>
      <c r="D66" s="665">
        <v>61</v>
      </c>
      <c r="E66" s="795"/>
      <c r="F66" s="795"/>
      <c r="G66" s="799">
        <v>14649</v>
      </c>
    </row>
    <row r="67" spans="1:7" ht="14.4" customHeight="1" x14ac:dyDescent="0.3">
      <c r="A67" s="688" t="s">
        <v>3172</v>
      </c>
      <c r="B67" s="665">
        <v>124</v>
      </c>
      <c r="C67" s="665">
        <v>28</v>
      </c>
      <c r="D67" s="665">
        <v>34</v>
      </c>
      <c r="E67" s="795">
        <v>24214</v>
      </c>
      <c r="F67" s="795">
        <v>6838</v>
      </c>
      <c r="G67" s="799">
        <v>7837</v>
      </c>
    </row>
    <row r="68" spans="1:7" ht="14.4" customHeight="1" x14ac:dyDescent="0.3">
      <c r="A68" s="688" t="s">
        <v>6019</v>
      </c>
      <c r="B68" s="665"/>
      <c r="C68" s="665"/>
      <c r="D68" s="665">
        <v>13</v>
      </c>
      <c r="E68" s="795"/>
      <c r="F68" s="795"/>
      <c r="G68" s="799">
        <v>3043</v>
      </c>
    </row>
    <row r="69" spans="1:7" ht="14.4" customHeight="1" x14ac:dyDescent="0.3">
      <c r="A69" s="688" t="s">
        <v>6020</v>
      </c>
      <c r="B69" s="665">
        <v>151</v>
      </c>
      <c r="C69" s="665">
        <v>162</v>
      </c>
      <c r="D69" s="665">
        <v>292</v>
      </c>
      <c r="E69" s="795">
        <v>32836</v>
      </c>
      <c r="F69" s="795">
        <v>39194</v>
      </c>
      <c r="G69" s="799">
        <v>72153</v>
      </c>
    </row>
    <row r="70" spans="1:7" ht="14.4" customHeight="1" x14ac:dyDescent="0.3">
      <c r="A70" s="688" t="s">
        <v>3173</v>
      </c>
      <c r="B70" s="665">
        <v>65</v>
      </c>
      <c r="C70" s="665">
        <v>92</v>
      </c>
      <c r="D70" s="665">
        <v>86</v>
      </c>
      <c r="E70" s="795">
        <v>17992</v>
      </c>
      <c r="F70" s="795">
        <v>29628</v>
      </c>
      <c r="G70" s="799">
        <v>22277</v>
      </c>
    </row>
    <row r="71" spans="1:7" ht="14.4" customHeight="1" x14ac:dyDescent="0.3">
      <c r="A71" s="688" t="s">
        <v>6021</v>
      </c>
      <c r="B71" s="665">
        <v>26</v>
      </c>
      <c r="C71" s="665">
        <v>36</v>
      </c>
      <c r="D71" s="665">
        <v>10</v>
      </c>
      <c r="E71" s="795">
        <v>7675</v>
      </c>
      <c r="F71" s="795">
        <v>12987</v>
      </c>
      <c r="G71" s="799">
        <v>3027</v>
      </c>
    </row>
    <row r="72" spans="1:7" ht="14.4" customHeight="1" x14ac:dyDescent="0.3">
      <c r="A72" s="688" t="s">
        <v>6022</v>
      </c>
      <c r="B72" s="665">
        <v>101</v>
      </c>
      <c r="C72" s="665">
        <v>82</v>
      </c>
      <c r="D72" s="665">
        <v>129</v>
      </c>
      <c r="E72" s="795">
        <v>30734</v>
      </c>
      <c r="F72" s="795">
        <v>23420</v>
      </c>
      <c r="G72" s="799">
        <v>36538</v>
      </c>
    </row>
    <row r="73" spans="1:7" ht="14.4" customHeight="1" x14ac:dyDescent="0.3">
      <c r="A73" s="688" t="s">
        <v>3174</v>
      </c>
      <c r="B73" s="665">
        <v>10</v>
      </c>
      <c r="C73" s="665">
        <v>27</v>
      </c>
      <c r="D73" s="665">
        <v>55</v>
      </c>
      <c r="E73" s="795">
        <v>2547</v>
      </c>
      <c r="F73" s="795">
        <v>8324</v>
      </c>
      <c r="G73" s="799">
        <v>15140.33</v>
      </c>
    </row>
    <row r="74" spans="1:7" ht="14.4" customHeight="1" x14ac:dyDescent="0.3">
      <c r="A74" s="688" t="s">
        <v>6023</v>
      </c>
      <c r="B74" s="665">
        <v>6</v>
      </c>
      <c r="C74" s="665"/>
      <c r="D74" s="665"/>
      <c r="E74" s="795">
        <v>1116</v>
      </c>
      <c r="F74" s="795"/>
      <c r="G74" s="799"/>
    </row>
    <row r="75" spans="1:7" ht="14.4" customHeight="1" x14ac:dyDescent="0.3">
      <c r="A75" s="688" t="s">
        <v>3175</v>
      </c>
      <c r="B75" s="665">
        <v>8</v>
      </c>
      <c r="C75" s="665">
        <v>11</v>
      </c>
      <c r="D75" s="665">
        <v>9</v>
      </c>
      <c r="E75" s="795">
        <v>1337</v>
      </c>
      <c r="F75" s="795">
        <v>2633</v>
      </c>
      <c r="G75" s="799">
        <v>1536</v>
      </c>
    </row>
    <row r="76" spans="1:7" ht="14.4" customHeight="1" x14ac:dyDescent="0.3">
      <c r="A76" s="688" t="s">
        <v>3176</v>
      </c>
      <c r="B76" s="665">
        <v>31</v>
      </c>
      <c r="C76" s="665">
        <v>66</v>
      </c>
      <c r="D76" s="665">
        <v>14</v>
      </c>
      <c r="E76" s="795">
        <v>7018</v>
      </c>
      <c r="F76" s="795">
        <v>14758</v>
      </c>
      <c r="G76" s="799">
        <v>3266</v>
      </c>
    </row>
    <row r="77" spans="1:7" ht="14.4" customHeight="1" x14ac:dyDescent="0.3">
      <c r="A77" s="688" t="s">
        <v>6024</v>
      </c>
      <c r="B77" s="665">
        <v>486</v>
      </c>
      <c r="C77" s="665">
        <v>283</v>
      </c>
      <c r="D77" s="665">
        <v>64</v>
      </c>
      <c r="E77" s="795">
        <v>73552</v>
      </c>
      <c r="F77" s="795">
        <v>61675</v>
      </c>
      <c r="G77" s="799">
        <v>14689</v>
      </c>
    </row>
    <row r="78" spans="1:7" ht="14.4" customHeight="1" x14ac:dyDescent="0.3">
      <c r="A78" s="688" t="s">
        <v>6025</v>
      </c>
      <c r="B78" s="665">
        <v>128</v>
      </c>
      <c r="C78" s="665">
        <v>168</v>
      </c>
      <c r="D78" s="665">
        <v>140</v>
      </c>
      <c r="E78" s="795">
        <v>19077</v>
      </c>
      <c r="F78" s="795">
        <v>37916</v>
      </c>
      <c r="G78" s="799">
        <v>31128</v>
      </c>
    </row>
    <row r="79" spans="1:7" ht="14.4" customHeight="1" x14ac:dyDescent="0.3">
      <c r="A79" s="688" t="s">
        <v>3177</v>
      </c>
      <c r="B79" s="665">
        <v>540</v>
      </c>
      <c r="C79" s="665">
        <v>843</v>
      </c>
      <c r="D79" s="665">
        <v>981</v>
      </c>
      <c r="E79" s="795">
        <v>110898</v>
      </c>
      <c r="F79" s="795">
        <v>222863</v>
      </c>
      <c r="G79" s="799">
        <v>271209</v>
      </c>
    </row>
    <row r="80" spans="1:7" ht="14.4" customHeight="1" x14ac:dyDescent="0.3">
      <c r="A80" s="688" t="s">
        <v>6026</v>
      </c>
      <c r="B80" s="665"/>
      <c r="C80" s="665"/>
      <c r="D80" s="665">
        <v>12</v>
      </c>
      <c r="E80" s="795"/>
      <c r="F80" s="795"/>
      <c r="G80" s="799">
        <v>2903</v>
      </c>
    </row>
    <row r="81" spans="1:7" ht="14.4" customHeight="1" x14ac:dyDescent="0.3">
      <c r="A81" s="688" t="s">
        <v>6027</v>
      </c>
      <c r="B81" s="665"/>
      <c r="C81" s="665"/>
      <c r="D81" s="665">
        <v>16</v>
      </c>
      <c r="E81" s="795"/>
      <c r="F81" s="795"/>
      <c r="G81" s="799">
        <v>2945</v>
      </c>
    </row>
    <row r="82" spans="1:7" ht="14.4" customHeight="1" thickBot="1" x14ac:dyDescent="0.35">
      <c r="A82" s="797" t="s">
        <v>3178</v>
      </c>
      <c r="B82" s="671"/>
      <c r="C82" s="671">
        <v>158</v>
      </c>
      <c r="D82" s="671">
        <v>205</v>
      </c>
      <c r="E82" s="796"/>
      <c r="F82" s="796">
        <v>40082</v>
      </c>
      <c r="G82" s="800">
        <v>54969</v>
      </c>
    </row>
    <row r="83" spans="1:7" ht="14.4" customHeight="1" x14ac:dyDescent="0.3">
      <c r="A83" s="716" t="s">
        <v>3133</v>
      </c>
    </row>
    <row r="84" spans="1:7" ht="14.4" customHeight="1" x14ac:dyDescent="0.3">
      <c r="A84" s="717" t="s">
        <v>3134</v>
      </c>
    </row>
    <row r="85" spans="1:7" ht="14.4" customHeight="1" x14ac:dyDescent="0.3">
      <c r="A85" s="716" t="s">
        <v>5989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6166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24151.63</v>
      </c>
      <c r="G3" s="212">
        <f t="shared" si="0"/>
        <v>3929637.3600000003</v>
      </c>
      <c r="H3" s="78"/>
      <c r="I3" s="78"/>
      <c r="J3" s="212">
        <f t="shared" si="0"/>
        <v>22079.33</v>
      </c>
      <c r="K3" s="212">
        <f t="shared" si="0"/>
        <v>4294249.1900000004</v>
      </c>
      <c r="L3" s="78"/>
      <c r="M3" s="78"/>
      <c r="N3" s="212">
        <f t="shared" si="0"/>
        <v>25274.58</v>
      </c>
      <c r="O3" s="212">
        <f t="shared" si="0"/>
        <v>5082563.34</v>
      </c>
      <c r="P3" s="79">
        <f>IF(G3=0,0,O3/G3)</f>
        <v>1.2933924620464214</v>
      </c>
      <c r="Q3" s="213">
        <f>IF(N3=0,0,O3/N3)</f>
        <v>201.0938793048193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6029</v>
      </c>
      <c r="B6" s="737" t="s">
        <v>556</v>
      </c>
      <c r="C6" s="737" t="s">
        <v>6030</v>
      </c>
      <c r="D6" s="737" t="s">
        <v>6031</v>
      </c>
      <c r="E6" s="737" t="s">
        <v>6032</v>
      </c>
      <c r="F6" s="229"/>
      <c r="G6" s="229"/>
      <c r="H6" s="737"/>
      <c r="I6" s="737"/>
      <c r="J6" s="229"/>
      <c r="K6" s="229"/>
      <c r="L6" s="737"/>
      <c r="M6" s="737"/>
      <c r="N6" s="229">
        <v>61</v>
      </c>
      <c r="O6" s="229">
        <v>15311</v>
      </c>
      <c r="P6" s="742"/>
      <c r="Q6" s="750">
        <v>251</v>
      </c>
    </row>
    <row r="7" spans="1:17" ht="14.4" customHeight="1" x14ac:dyDescent="0.3">
      <c r="A7" s="661" t="s">
        <v>6029</v>
      </c>
      <c r="B7" s="662" t="s">
        <v>556</v>
      </c>
      <c r="C7" s="662" t="s">
        <v>6030</v>
      </c>
      <c r="D7" s="662" t="s">
        <v>6033</v>
      </c>
      <c r="E7" s="662" t="s">
        <v>6034</v>
      </c>
      <c r="F7" s="665"/>
      <c r="G7" s="665"/>
      <c r="H7" s="662"/>
      <c r="I7" s="662"/>
      <c r="J7" s="665"/>
      <c r="K7" s="665"/>
      <c r="L7" s="662"/>
      <c r="M7" s="662"/>
      <c r="N7" s="665">
        <v>93</v>
      </c>
      <c r="O7" s="665">
        <v>11718</v>
      </c>
      <c r="P7" s="678"/>
      <c r="Q7" s="666">
        <v>126</v>
      </c>
    </row>
    <row r="8" spans="1:17" ht="14.4" customHeight="1" x14ac:dyDescent="0.3">
      <c r="A8" s="661" t="s">
        <v>6029</v>
      </c>
      <c r="B8" s="662" t="s">
        <v>556</v>
      </c>
      <c r="C8" s="662" t="s">
        <v>6030</v>
      </c>
      <c r="D8" s="662" t="s">
        <v>6035</v>
      </c>
      <c r="E8" s="662" t="s">
        <v>6036</v>
      </c>
      <c r="F8" s="665"/>
      <c r="G8" s="665"/>
      <c r="H8" s="662"/>
      <c r="I8" s="662"/>
      <c r="J8" s="665"/>
      <c r="K8" s="665"/>
      <c r="L8" s="662"/>
      <c r="M8" s="662"/>
      <c r="N8" s="665">
        <v>15</v>
      </c>
      <c r="O8" s="665">
        <v>8520</v>
      </c>
      <c r="P8" s="678"/>
      <c r="Q8" s="666">
        <v>568</v>
      </c>
    </row>
    <row r="9" spans="1:17" ht="14.4" customHeight="1" x14ac:dyDescent="0.3">
      <c r="A9" s="661" t="s">
        <v>6029</v>
      </c>
      <c r="B9" s="662" t="s">
        <v>556</v>
      </c>
      <c r="C9" s="662" t="s">
        <v>6030</v>
      </c>
      <c r="D9" s="662" t="s">
        <v>6037</v>
      </c>
      <c r="E9" s="662" t="s">
        <v>6038</v>
      </c>
      <c r="F9" s="665"/>
      <c r="G9" s="665"/>
      <c r="H9" s="662"/>
      <c r="I9" s="662"/>
      <c r="J9" s="665"/>
      <c r="K9" s="665"/>
      <c r="L9" s="662"/>
      <c r="M9" s="662"/>
      <c r="N9" s="665">
        <v>4</v>
      </c>
      <c r="O9" s="665">
        <v>1848</v>
      </c>
      <c r="P9" s="678"/>
      <c r="Q9" s="666">
        <v>462</v>
      </c>
    </row>
    <row r="10" spans="1:17" ht="14.4" customHeight="1" x14ac:dyDescent="0.3">
      <c r="A10" s="661" t="s">
        <v>6029</v>
      </c>
      <c r="B10" s="662" t="s">
        <v>556</v>
      </c>
      <c r="C10" s="662" t="s">
        <v>6030</v>
      </c>
      <c r="D10" s="662" t="s">
        <v>6039</v>
      </c>
      <c r="E10" s="662" t="s">
        <v>6040</v>
      </c>
      <c r="F10" s="665"/>
      <c r="G10" s="665"/>
      <c r="H10" s="662"/>
      <c r="I10" s="662"/>
      <c r="J10" s="665"/>
      <c r="K10" s="665"/>
      <c r="L10" s="662"/>
      <c r="M10" s="662"/>
      <c r="N10" s="665">
        <v>6</v>
      </c>
      <c r="O10" s="665">
        <v>510</v>
      </c>
      <c r="P10" s="678"/>
      <c r="Q10" s="666">
        <v>85</v>
      </c>
    </row>
    <row r="11" spans="1:17" ht="14.4" customHeight="1" x14ac:dyDescent="0.3">
      <c r="A11" s="661" t="s">
        <v>6029</v>
      </c>
      <c r="B11" s="662" t="s">
        <v>556</v>
      </c>
      <c r="C11" s="662" t="s">
        <v>6030</v>
      </c>
      <c r="D11" s="662" t="s">
        <v>6041</v>
      </c>
      <c r="E11" s="662" t="s">
        <v>6042</v>
      </c>
      <c r="F11" s="665"/>
      <c r="G11" s="665"/>
      <c r="H11" s="662"/>
      <c r="I11" s="662"/>
      <c r="J11" s="665"/>
      <c r="K11" s="665"/>
      <c r="L11" s="662"/>
      <c r="M11" s="662"/>
      <c r="N11" s="665">
        <v>59</v>
      </c>
      <c r="O11" s="665">
        <v>22420</v>
      </c>
      <c r="P11" s="678"/>
      <c r="Q11" s="666">
        <v>380</v>
      </c>
    </row>
    <row r="12" spans="1:17" ht="14.4" customHeight="1" x14ac:dyDescent="0.3">
      <c r="A12" s="661" t="s">
        <v>6043</v>
      </c>
      <c r="B12" s="662" t="s">
        <v>556</v>
      </c>
      <c r="C12" s="662" t="s">
        <v>6030</v>
      </c>
      <c r="D12" s="662" t="s">
        <v>6031</v>
      </c>
      <c r="E12" s="662" t="s">
        <v>6032</v>
      </c>
      <c r="F12" s="665"/>
      <c r="G12" s="665"/>
      <c r="H12" s="662"/>
      <c r="I12" s="662"/>
      <c r="J12" s="665"/>
      <c r="K12" s="665"/>
      <c r="L12" s="662"/>
      <c r="M12" s="662"/>
      <c r="N12" s="665">
        <v>1</v>
      </c>
      <c r="O12" s="665">
        <v>251</v>
      </c>
      <c r="P12" s="678"/>
      <c r="Q12" s="666">
        <v>251</v>
      </c>
    </row>
    <row r="13" spans="1:17" ht="14.4" customHeight="1" x14ac:dyDescent="0.3">
      <c r="A13" s="661" t="s">
        <v>6044</v>
      </c>
      <c r="B13" s="662" t="s">
        <v>556</v>
      </c>
      <c r="C13" s="662" t="s">
        <v>6030</v>
      </c>
      <c r="D13" s="662" t="s">
        <v>6031</v>
      </c>
      <c r="E13" s="662" t="s">
        <v>6032</v>
      </c>
      <c r="F13" s="665"/>
      <c r="G13" s="665"/>
      <c r="H13" s="662"/>
      <c r="I13" s="662"/>
      <c r="J13" s="665"/>
      <c r="K13" s="665"/>
      <c r="L13" s="662"/>
      <c r="M13" s="662"/>
      <c r="N13" s="665">
        <v>5</v>
      </c>
      <c r="O13" s="665">
        <v>1255</v>
      </c>
      <c r="P13" s="678"/>
      <c r="Q13" s="666">
        <v>251</v>
      </c>
    </row>
    <row r="14" spans="1:17" ht="14.4" customHeight="1" x14ac:dyDescent="0.3">
      <c r="A14" s="661" t="s">
        <v>6044</v>
      </c>
      <c r="B14" s="662" t="s">
        <v>556</v>
      </c>
      <c r="C14" s="662" t="s">
        <v>6030</v>
      </c>
      <c r="D14" s="662" t="s">
        <v>6033</v>
      </c>
      <c r="E14" s="662" t="s">
        <v>6034</v>
      </c>
      <c r="F14" s="665"/>
      <c r="G14" s="665"/>
      <c r="H14" s="662"/>
      <c r="I14" s="662"/>
      <c r="J14" s="665"/>
      <c r="K14" s="665"/>
      <c r="L14" s="662"/>
      <c r="M14" s="662"/>
      <c r="N14" s="665">
        <v>3</v>
      </c>
      <c r="O14" s="665">
        <v>378</v>
      </c>
      <c r="P14" s="678"/>
      <c r="Q14" s="666">
        <v>126</v>
      </c>
    </row>
    <row r="15" spans="1:17" ht="14.4" customHeight="1" x14ac:dyDescent="0.3">
      <c r="A15" s="661" t="s">
        <v>6044</v>
      </c>
      <c r="B15" s="662" t="s">
        <v>556</v>
      </c>
      <c r="C15" s="662" t="s">
        <v>6030</v>
      </c>
      <c r="D15" s="662" t="s">
        <v>6035</v>
      </c>
      <c r="E15" s="662" t="s">
        <v>6036</v>
      </c>
      <c r="F15" s="665"/>
      <c r="G15" s="665"/>
      <c r="H15" s="662"/>
      <c r="I15" s="662"/>
      <c r="J15" s="665"/>
      <c r="K15" s="665"/>
      <c r="L15" s="662"/>
      <c r="M15" s="662"/>
      <c r="N15" s="665">
        <v>2</v>
      </c>
      <c r="O15" s="665">
        <v>1136</v>
      </c>
      <c r="P15" s="678"/>
      <c r="Q15" s="666">
        <v>568</v>
      </c>
    </row>
    <row r="16" spans="1:17" ht="14.4" customHeight="1" x14ac:dyDescent="0.3">
      <c r="A16" s="661" t="s">
        <v>6044</v>
      </c>
      <c r="B16" s="662" t="s">
        <v>556</v>
      </c>
      <c r="C16" s="662" t="s">
        <v>6030</v>
      </c>
      <c r="D16" s="662" t="s">
        <v>6045</v>
      </c>
      <c r="E16" s="662" t="s">
        <v>6042</v>
      </c>
      <c r="F16" s="665"/>
      <c r="G16" s="665"/>
      <c r="H16" s="662"/>
      <c r="I16" s="662"/>
      <c r="J16" s="665"/>
      <c r="K16" s="665"/>
      <c r="L16" s="662"/>
      <c r="M16" s="662"/>
      <c r="N16" s="665">
        <v>3</v>
      </c>
      <c r="O16" s="665">
        <v>921</v>
      </c>
      <c r="P16" s="678"/>
      <c r="Q16" s="666">
        <v>307</v>
      </c>
    </row>
    <row r="17" spans="1:17" ht="14.4" customHeight="1" x14ac:dyDescent="0.3">
      <c r="A17" s="661" t="s">
        <v>6046</v>
      </c>
      <c r="B17" s="662" t="s">
        <v>556</v>
      </c>
      <c r="C17" s="662" t="s">
        <v>6030</v>
      </c>
      <c r="D17" s="662" t="s">
        <v>6031</v>
      </c>
      <c r="E17" s="662" t="s">
        <v>6032</v>
      </c>
      <c r="F17" s="665"/>
      <c r="G17" s="665"/>
      <c r="H17" s="662"/>
      <c r="I17" s="662"/>
      <c r="J17" s="665"/>
      <c r="K17" s="665"/>
      <c r="L17" s="662"/>
      <c r="M17" s="662"/>
      <c r="N17" s="665">
        <v>5</v>
      </c>
      <c r="O17" s="665">
        <v>1255</v>
      </c>
      <c r="P17" s="678"/>
      <c r="Q17" s="666">
        <v>251</v>
      </c>
    </row>
    <row r="18" spans="1:17" ht="14.4" customHeight="1" x14ac:dyDescent="0.3">
      <c r="A18" s="661" t="s">
        <v>6046</v>
      </c>
      <c r="B18" s="662" t="s">
        <v>556</v>
      </c>
      <c r="C18" s="662" t="s">
        <v>6030</v>
      </c>
      <c r="D18" s="662" t="s">
        <v>6033</v>
      </c>
      <c r="E18" s="662" t="s">
        <v>6034</v>
      </c>
      <c r="F18" s="665"/>
      <c r="G18" s="665"/>
      <c r="H18" s="662"/>
      <c r="I18" s="662"/>
      <c r="J18" s="665"/>
      <c r="K18" s="665"/>
      <c r="L18" s="662"/>
      <c r="M18" s="662"/>
      <c r="N18" s="665">
        <v>5</v>
      </c>
      <c r="O18" s="665">
        <v>630</v>
      </c>
      <c r="P18" s="678"/>
      <c r="Q18" s="666">
        <v>126</v>
      </c>
    </row>
    <row r="19" spans="1:17" ht="14.4" customHeight="1" x14ac:dyDescent="0.3">
      <c r="A19" s="661" t="s">
        <v>6046</v>
      </c>
      <c r="B19" s="662" t="s">
        <v>556</v>
      </c>
      <c r="C19" s="662" t="s">
        <v>6030</v>
      </c>
      <c r="D19" s="662" t="s">
        <v>6047</v>
      </c>
      <c r="E19" s="662" t="s">
        <v>6048</v>
      </c>
      <c r="F19" s="665"/>
      <c r="G19" s="665"/>
      <c r="H19" s="662"/>
      <c r="I19" s="662"/>
      <c r="J19" s="665"/>
      <c r="K19" s="665"/>
      <c r="L19" s="662"/>
      <c r="M19" s="662"/>
      <c r="N19" s="665">
        <v>1</v>
      </c>
      <c r="O19" s="665">
        <v>215</v>
      </c>
      <c r="P19" s="678"/>
      <c r="Q19" s="666">
        <v>215</v>
      </c>
    </row>
    <row r="20" spans="1:17" ht="14.4" customHeight="1" x14ac:dyDescent="0.3">
      <c r="A20" s="661" t="s">
        <v>6046</v>
      </c>
      <c r="B20" s="662" t="s">
        <v>556</v>
      </c>
      <c r="C20" s="662" t="s">
        <v>6030</v>
      </c>
      <c r="D20" s="662" t="s">
        <v>6039</v>
      </c>
      <c r="E20" s="662" t="s">
        <v>6040</v>
      </c>
      <c r="F20" s="665"/>
      <c r="G20" s="665"/>
      <c r="H20" s="662"/>
      <c r="I20" s="662"/>
      <c r="J20" s="665"/>
      <c r="K20" s="665"/>
      <c r="L20" s="662"/>
      <c r="M20" s="662"/>
      <c r="N20" s="665">
        <v>8</v>
      </c>
      <c r="O20" s="665">
        <v>680</v>
      </c>
      <c r="P20" s="678"/>
      <c r="Q20" s="666">
        <v>85</v>
      </c>
    </row>
    <row r="21" spans="1:17" ht="14.4" customHeight="1" x14ac:dyDescent="0.3">
      <c r="A21" s="661" t="s">
        <v>6046</v>
      </c>
      <c r="B21" s="662" t="s">
        <v>556</v>
      </c>
      <c r="C21" s="662" t="s">
        <v>6030</v>
      </c>
      <c r="D21" s="662" t="s">
        <v>6045</v>
      </c>
      <c r="E21" s="662" t="s">
        <v>6042</v>
      </c>
      <c r="F21" s="665"/>
      <c r="G21" s="665"/>
      <c r="H21" s="662"/>
      <c r="I21" s="662"/>
      <c r="J21" s="665"/>
      <c r="K21" s="665"/>
      <c r="L21" s="662"/>
      <c r="M21" s="662"/>
      <c r="N21" s="665">
        <v>2</v>
      </c>
      <c r="O21" s="665">
        <v>614</v>
      </c>
      <c r="P21" s="678"/>
      <c r="Q21" s="666">
        <v>307</v>
      </c>
    </row>
    <row r="22" spans="1:17" ht="14.4" customHeight="1" x14ac:dyDescent="0.3">
      <c r="A22" s="661" t="s">
        <v>6046</v>
      </c>
      <c r="B22" s="662" t="s">
        <v>556</v>
      </c>
      <c r="C22" s="662" t="s">
        <v>6030</v>
      </c>
      <c r="D22" s="662" t="s">
        <v>6041</v>
      </c>
      <c r="E22" s="662" t="s">
        <v>6042</v>
      </c>
      <c r="F22" s="665"/>
      <c r="G22" s="665"/>
      <c r="H22" s="662"/>
      <c r="I22" s="662"/>
      <c r="J22" s="665"/>
      <c r="K22" s="665"/>
      <c r="L22" s="662"/>
      <c r="M22" s="662"/>
      <c r="N22" s="665">
        <v>10</v>
      </c>
      <c r="O22" s="665">
        <v>3800</v>
      </c>
      <c r="P22" s="678"/>
      <c r="Q22" s="666">
        <v>380</v>
      </c>
    </row>
    <row r="23" spans="1:17" ht="14.4" customHeight="1" x14ac:dyDescent="0.3">
      <c r="A23" s="661" t="s">
        <v>6049</v>
      </c>
      <c r="B23" s="662" t="s">
        <v>556</v>
      </c>
      <c r="C23" s="662" t="s">
        <v>6030</v>
      </c>
      <c r="D23" s="662" t="s">
        <v>6031</v>
      </c>
      <c r="E23" s="662" t="s">
        <v>6032</v>
      </c>
      <c r="F23" s="665"/>
      <c r="G23" s="665"/>
      <c r="H23" s="662"/>
      <c r="I23" s="662"/>
      <c r="J23" s="665"/>
      <c r="K23" s="665"/>
      <c r="L23" s="662"/>
      <c r="M23" s="662"/>
      <c r="N23" s="665">
        <v>12</v>
      </c>
      <c r="O23" s="665">
        <v>3012</v>
      </c>
      <c r="P23" s="678"/>
      <c r="Q23" s="666">
        <v>251</v>
      </c>
    </row>
    <row r="24" spans="1:17" ht="14.4" customHeight="1" x14ac:dyDescent="0.3">
      <c r="A24" s="661" t="s">
        <v>6049</v>
      </c>
      <c r="B24" s="662" t="s">
        <v>556</v>
      </c>
      <c r="C24" s="662" t="s">
        <v>6030</v>
      </c>
      <c r="D24" s="662" t="s">
        <v>6033</v>
      </c>
      <c r="E24" s="662" t="s">
        <v>6034</v>
      </c>
      <c r="F24" s="665"/>
      <c r="G24" s="665"/>
      <c r="H24" s="662"/>
      <c r="I24" s="662"/>
      <c r="J24" s="665"/>
      <c r="K24" s="665"/>
      <c r="L24" s="662"/>
      <c r="M24" s="662"/>
      <c r="N24" s="665">
        <v>13</v>
      </c>
      <c r="O24" s="665">
        <v>1638</v>
      </c>
      <c r="P24" s="678"/>
      <c r="Q24" s="666">
        <v>126</v>
      </c>
    </row>
    <row r="25" spans="1:17" ht="14.4" customHeight="1" x14ac:dyDescent="0.3">
      <c r="A25" s="661" t="s">
        <v>6049</v>
      </c>
      <c r="B25" s="662" t="s">
        <v>556</v>
      </c>
      <c r="C25" s="662" t="s">
        <v>6030</v>
      </c>
      <c r="D25" s="662" t="s">
        <v>6050</v>
      </c>
      <c r="E25" s="662" t="s">
        <v>6051</v>
      </c>
      <c r="F25" s="665"/>
      <c r="G25" s="665"/>
      <c r="H25" s="662"/>
      <c r="I25" s="662"/>
      <c r="J25" s="665"/>
      <c r="K25" s="665"/>
      <c r="L25" s="662"/>
      <c r="M25" s="662"/>
      <c r="N25" s="665">
        <v>1</v>
      </c>
      <c r="O25" s="665">
        <v>331</v>
      </c>
      <c r="P25" s="678"/>
      <c r="Q25" s="666">
        <v>331</v>
      </c>
    </row>
    <row r="26" spans="1:17" ht="14.4" customHeight="1" x14ac:dyDescent="0.3">
      <c r="A26" s="661" t="s">
        <v>6049</v>
      </c>
      <c r="B26" s="662" t="s">
        <v>556</v>
      </c>
      <c r="C26" s="662" t="s">
        <v>6030</v>
      </c>
      <c r="D26" s="662" t="s">
        <v>6045</v>
      </c>
      <c r="E26" s="662" t="s">
        <v>6042</v>
      </c>
      <c r="F26" s="665"/>
      <c r="G26" s="665"/>
      <c r="H26" s="662"/>
      <c r="I26" s="662"/>
      <c r="J26" s="665"/>
      <c r="K26" s="665"/>
      <c r="L26" s="662"/>
      <c r="M26" s="662"/>
      <c r="N26" s="665">
        <v>4</v>
      </c>
      <c r="O26" s="665">
        <v>1228</v>
      </c>
      <c r="P26" s="678"/>
      <c r="Q26" s="666">
        <v>307</v>
      </c>
    </row>
    <row r="27" spans="1:17" ht="14.4" customHeight="1" x14ac:dyDescent="0.3">
      <c r="A27" s="661" t="s">
        <v>6049</v>
      </c>
      <c r="B27" s="662" t="s">
        <v>556</v>
      </c>
      <c r="C27" s="662" t="s">
        <v>6030</v>
      </c>
      <c r="D27" s="662" t="s">
        <v>6041</v>
      </c>
      <c r="E27" s="662" t="s">
        <v>6042</v>
      </c>
      <c r="F27" s="665"/>
      <c r="G27" s="665"/>
      <c r="H27" s="662"/>
      <c r="I27" s="662"/>
      <c r="J27" s="665"/>
      <c r="K27" s="665"/>
      <c r="L27" s="662"/>
      <c r="M27" s="662"/>
      <c r="N27" s="665">
        <v>7</v>
      </c>
      <c r="O27" s="665">
        <v>2660</v>
      </c>
      <c r="P27" s="678"/>
      <c r="Q27" s="666">
        <v>380</v>
      </c>
    </row>
    <row r="28" spans="1:17" ht="14.4" customHeight="1" x14ac:dyDescent="0.3">
      <c r="A28" s="661" t="s">
        <v>6052</v>
      </c>
      <c r="B28" s="662" t="s">
        <v>556</v>
      </c>
      <c r="C28" s="662" t="s">
        <v>6030</v>
      </c>
      <c r="D28" s="662" t="s">
        <v>6053</v>
      </c>
      <c r="E28" s="662" t="s">
        <v>6054</v>
      </c>
      <c r="F28" s="665"/>
      <c r="G28" s="665"/>
      <c r="H28" s="662"/>
      <c r="I28" s="662"/>
      <c r="J28" s="665"/>
      <c r="K28" s="665"/>
      <c r="L28" s="662"/>
      <c r="M28" s="662"/>
      <c r="N28" s="665">
        <v>0</v>
      </c>
      <c r="O28" s="665">
        <v>0</v>
      </c>
      <c r="P28" s="678"/>
      <c r="Q28" s="666"/>
    </row>
    <row r="29" spans="1:17" ht="14.4" customHeight="1" x14ac:dyDescent="0.3">
      <c r="A29" s="661" t="s">
        <v>6052</v>
      </c>
      <c r="B29" s="662" t="s">
        <v>556</v>
      </c>
      <c r="C29" s="662" t="s">
        <v>6030</v>
      </c>
      <c r="D29" s="662" t="s">
        <v>6031</v>
      </c>
      <c r="E29" s="662" t="s">
        <v>6032</v>
      </c>
      <c r="F29" s="665"/>
      <c r="G29" s="665"/>
      <c r="H29" s="662"/>
      <c r="I29" s="662"/>
      <c r="J29" s="665"/>
      <c r="K29" s="665"/>
      <c r="L29" s="662"/>
      <c r="M29" s="662"/>
      <c r="N29" s="665">
        <v>2</v>
      </c>
      <c r="O29" s="665">
        <v>502</v>
      </c>
      <c r="P29" s="678"/>
      <c r="Q29" s="666">
        <v>251</v>
      </c>
    </row>
    <row r="30" spans="1:17" ht="14.4" customHeight="1" x14ac:dyDescent="0.3">
      <c r="A30" s="661" t="s">
        <v>6052</v>
      </c>
      <c r="B30" s="662" t="s">
        <v>556</v>
      </c>
      <c r="C30" s="662" t="s">
        <v>6030</v>
      </c>
      <c r="D30" s="662" t="s">
        <v>6055</v>
      </c>
      <c r="E30" s="662" t="s">
        <v>6056</v>
      </c>
      <c r="F30" s="665"/>
      <c r="G30" s="665"/>
      <c r="H30" s="662"/>
      <c r="I30" s="662"/>
      <c r="J30" s="665"/>
      <c r="K30" s="665"/>
      <c r="L30" s="662"/>
      <c r="M30" s="662"/>
      <c r="N30" s="665">
        <v>1</v>
      </c>
      <c r="O30" s="665">
        <v>446</v>
      </c>
      <c r="P30" s="678"/>
      <c r="Q30" s="666">
        <v>446</v>
      </c>
    </row>
    <row r="31" spans="1:17" ht="14.4" customHeight="1" x14ac:dyDescent="0.3">
      <c r="A31" s="661" t="s">
        <v>6052</v>
      </c>
      <c r="B31" s="662" t="s">
        <v>556</v>
      </c>
      <c r="C31" s="662" t="s">
        <v>6030</v>
      </c>
      <c r="D31" s="662" t="s">
        <v>6047</v>
      </c>
      <c r="E31" s="662" t="s">
        <v>6048</v>
      </c>
      <c r="F31" s="665"/>
      <c r="G31" s="665"/>
      <c r="H31" s="662"/>
      <c r="I31" s="662"/>
      <c r="J31" s="665"/>
      <c r="K31" s="665"/>
      <c r="L31" s="662"/>
      <c r="M31" s="662"/>
      <c r="N31" s="665">
        <v>2</v>
      </c>
      <c r="O31" s="665">
        <v>430</v>
      </c>
      <c r="P31" s="678"/>
      <c r="Q31" s="666">
        <v>215</v>
      </c>
    </row>
    <row r="32" spans="1:17" ht="14.4" customHeight="1" x14ac:dyDescent="0.3">
      <c r="A32" s="661" t="s">
        <v>6052</v>
      </c>
      <c r="B32" s="662" t="s">
        <v>556</v>
      </c>
      <c r="C32" s="662" t="s">
        <v>6030</v>
      </c>
      <c r="D32" s="662" t="s">
        <v>6039</v>
      </c>
      <c r="E32" s="662" t="s">
        <v>6040</v>
      </c>
      <c r="F32" s="665"/>
      <c r="G32" s="665"/>
      <c r="H32" s="662"/>
      <c r="I32" s="662"/>
      <c r="J32" s="665"/>
      <c r="K32" s="665"/>
      <c r="L32" s="662"/>
      <c r="M32" s="662"/>
      <c r="N32" s="665">
        <v>20</v>
      </c>
      <c r="O32" s="665">
        <v>1700</v>
      </c>
      <c r="P32" s="678"/>
      <c r="Q32" s="666">
        <v>85</v>
      </c>
    </row>
    <row r="33" spans="1:17" ht="14.4" customHeight="1" x14ac:dyDescent="0.3">
      <c r="A33" s="661" t="s">
        <v>6052</v>
      </c>
      <c r="B33" s="662" t="s">
        <v>556</v>
      </c>
      <c r="C33" s="662" t="s">
        <v>6030</v>
      </c>
      <c r="D33" s="662" t="s">
        <v>6057</v>
      </c>
      <c r="E33" s="662" t="s">
        <v>6058</v>
      </c>
      <c r="F33" s="665"/>
      <c r="G33" s="665"/>
      <c r="H33" s="662"/>
      <c r="I33" s="662"/>
      <c r="J33" s="665"/>
      <c r="K33" s="665"/>
      <c r="L33" s="662"/>
      <c r="M33" s="662"/>
      <c r="N33" s="665">
        <v>1</v>
      </c>
      <c r="O33" s="665">
        <v>719</v>
      </c>
      <c r="P33" s="678"/>
      <c r="Q33" s="666">
        <v>719</v>
      </c>
    </row>
    <row r="34" spans="1:17" ht="14.4" customHeight="1" x14ac:dyDescent="0.3">
      <c r="A34" s="661" t="s">
        <v>6059</v>
      </c>
      <c r="B34" s="662" t="s">
        <v>556</v>
      </c>
      <c r="C34" s="662" t="s">
        <v>6030</v>
      </c>
      <c r="D34" s="662" t="s">
        <v>6031</v>
      </c>
      <c r="E34" s="662" t="s">
        <v>6032</v>
      </c>
      <c r="F34" s="665"/>
      <c r="G34" s="665"/>
      <c r="H34" s="662"/>
      <c r="I34" s="662"/>
      <c r="J34" s="665"/>
      <c r="K34" s="665"/>
      <c r="L34" s="662"/>
      <c r="M34" s="662"/>
      <c r="N34" s="665">
        <v>3</v>
      </c>
      <c r="O34" s="665">
        <v>753</v>
      </c>
      <c r="P34" s="678"/>
      <c r="Q34" s="666">
        <v>251</v>
      </c>
    </row>
    <row r="35" spans="1:17" ht="14.4" customHeight="1" x14ac:dyDescent="0.3">
      <c r="A35" s="661" t="s">
        <v>6059</v>
      </c>
      <c r="B35" s="662" t="s">
        <v>556</v>
      </c>
      <c r="C35" s="662" t="s">
        <v>6030</v>
      </c>
      <c r="D35" s="662" t="s">
        <v>6033</v>
      </c>
      <c r="E35" s="662" t="s">
        <v>6034</v>
      </c>
      <c r="F35" s="665"/>
      <c r="G35" s="665"/>
      <c r="H35" s="662"/>
      <c r="I35" s="662"/>
      <c r="J35" s="665"/>
      <c r="K35" s="665"/>
      <c r="L35" s="662"/>
      <c r="M35" s="662"/>
      <c r="N35" s="665">
        <v>2</v>
      </c>
      <c r="O35" s="665">
        <v>252</v>
      </c>
      <c r="P35" s="678"/>
      <c r="Q35" s="666">
        <v>126</v>
      </c>
    </row>
    <row r="36" spans="1:17" ht="14.4" customHeight="1" x14ac:dyDescent="0.3">
      <c r="A36" s="661" t="s">
        <v>6059</v>
      </c>
      <c r="B36" s="662" t="s">
        <v>556</v>
      </c>
      <c r="C36" s="662" t="s">
        <v>6030</v>
      </c>
      <c r="D36" s="662" t="s">
        <v>6047</v>
      </c>
      <c r="E36" s="662" t="s">
        <v>6048</v>
      </c>
      <c r="F36" s="665"/>
      <c r="G36" s="665"/>
      <c r="H36" s="662"/>
      <c r="I36" s="662"/>
      <c r="J36" s="665"/>
      <c r="K36" s="665"/>
      <c r="L36" s="662"/>
      <c r="M36" s="662"/>
      <c r="N36" s="665">
        <v>3</v>
      </c>
      <c r="O36" s="665">
        <v>645</v>
      </c>
      <c r="P36" s="678"/>
      <c r="Q36" s="666">
        <v>215</v>
      </c>
    </row>
    <row r="37" spans="1:17" ht="14.4" customHeight="1" x14ac:dyDescent="0.3">
      <c r="A37" s="661" t="s">
        <v>6059</v>
      </c>
      <c r="B37" s="662" t="s">
        <v>556</v>
      </c>
      <c r="C37" s="662" t="s">
        <v>6030</v>
      </c>
      <c r="D37" s="662" t="s">
        <v>6039</v>
      </c>
      <c r="E37" s="662" t="s">
        <v>6040</v>
      </c>
      <c r="F37" s="665"/>
      <c r="G37" s="665"/>
      <c r="H37" s="662"/>
      <c r="I37" s="662"/>
      <c r="J37" s="665"/>
      <c r="K37" s="665"/>
      <c r="L37" s="662"/>
      <c r="M37" s="662"/>
      <c r="N37" s="665">
        <v>13</v>
      </c>
      <c r="O37" s="665">
        <v>1105</v>
      </c>
      <c r="P37" s="678"/>
      <c r="Q37" s="666">
        <v>85</v>
      </c>
    </row>
    <row r="38" spans="1:17" ht="14.4" customHeight="1" x14ac:dyDescent="0.3">
      <c r="A38" s="661" t="s">
        <v>6059</v>
      </c>
      <c r="B38" s="662" t="s">
        <v>556</v>
      </c>
      <c r="C38" s="662" t="s">
        <v>6030</v>
      </c>
      <c r="D38" s="662" t="s">
        <v>6041</v>
      </c>
      <c r="E38" s="662" t="s">
        <v>6042</v>
      </c>
      <c r="F38" s="665"/>
      <c r="G38" s="665"/>
      <c r="H38" s="662"/>
      <c r="I38" s="662"/>
      <c r="J38" s="665"/>
      <c r="K38" s="665"/>
      <c r="L38" s="662"/>
      <c r="M38" s="662"/>
      <c r="N38" s="665">
        <v>13</v>
      </c>
      <c r="O38" s="665">
        <v>4940</v>
      </c>
      <c r="P38" s="678"/>
      <c r="Q38" s="666">
        <v>380</v>
      </c>
    </row>
    <row r="39" spans="1:17" ht="14.4" customHeight="1" x14ac:dyDescent="0.3">
      <c r="A39" s="661" t="s">
        <v>6060</v>
      </c>
      <c r="B39" s="662" t="s">
        <v>556</v>
      </c>
      <c r="C39" s="662" t="s">
        <v>6030</v>
      </c>
      <c r="D39" s="662" t="s">
        <v>6031</v>
      </c>
      <c r="E39" s="662" t="s">
        <v>6032</v>
      </c>
      <c r="F39" s="665"/>
      <c r="G39" s="665"/>
      <c r="H39" s="662"/>
      <c r="I39" s="662"/>
      <c r="J39" s="665"/>
      <c r="K39" s="665"/>
      <c r="L39" s="662"/>
      <c r="M39" s="662"/>
      <c r="N39" s="665">
        <v>1</v>
      </c>
      <c r="O39" s="665">
        <v>251</v>
      </c>
      <c r="P39" s="678"/>
      <c r="Q39" s="666">
        <v>251</v>
      </c>
    </row>
    <row r="40" spans="1:17" ht="14.4" customHeight="1" x14ac:dyDescent="0.3">
      <c r="A40" s="661" t="s">
        <v>6060</v>
      </c>
      <c r="B40" s="662" t="s">
        <v>556</v>
      </c>
      <c r="C40" s="662" t="s">
        <v>6030</v>
      </c>
      <c r="D40" s="662" t="s">
        <v>6039</v>
      </c>
      <c r="E40" s="662" t="s">
        <v>6040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85</v>
      </c>
      <c r="P40" s="678"/>
      <c r="Q40" s="666">
        <v>85</v>
      </c>
    </row>
    <row r="41" spans="1:17" ht="14.4" customHeight="1" x14ac:dyDescent="0.3">
      <c r="A41" s="661" t="s">
        <v>6060</v>
      </c>
      <c r="B41" s="662" t="s">
        <v>556</v>
      </c>
      <c r="C41" s="662" t="s">
        <v>6030</v>
      </c>
      <c r="D41" s="662" t="s">
        <v>6061</v>
      </c>
      <c r="E41" s="662" t="s">
        <v>6051</v>
      </c>
      <c r="F41" s="665"/>
      <c r="G41" s="665"/>
      <c r="H41" s="662"/>
      <c r="I41" s="662"/>
      <c r="J41" s="665"/>
      <c r="K41" s="665"/>
      <c r="L41" s="662"/>
      <c r="M41" s="662"/>
      <c r="N41" s="665">
        <v>1</v>
      </c>
      <c r="O41" s="665">
        <v>404</v>
      </c>
      <c r="P41" s="678"/>
      <c r="Q41" s="666">
        <v>404</v>
      </c>
    </row>
    <row r="42" spans="1:17" ht="14.4" customHeight="1" x14ac:dyDescent="0.3">
      <c r="A42" s="661" t="s">
        <v>6062</v>
      </c>
      <c r="B42" s="662" t="s">
        <v>556</v>
      </c>
      <c r="C42" s="662" t="s">
        <v>6030</v>
      </c>
      <c r="D42" s="662" t="s">
        <v>6031</v>
      </c>
      <c r="E42" s="662" t="s">
        <v>6032</v>
      </c>
      <c r="F42" s="665"/>
      <c r="G42" s="665"/>
      <c r="H42" s="662"/>
      <c r="I42" s="662"/>
      <c r="J42" s="665"/>
      <c r="K42" s="665"/>
      <c r="L42" s="662"/>
      <c r="M42" s="662"/>
      <c r="N42" s="665">
        <v>1</v>
      </c>
      <c r="O42" s="665">
        <v>251</v>
      </c>
      <c r="P42" s="678"/>
      <c r="Q42" s="666">
        <v>251</v>
      </c>
    </row>
    <row r="43" spans="1:17" ht="14.4" customHeight="1" x14ac:dyDescent="0.3">
      <c r="A43" s="661" t="s">
        <v>6062</v>
      </c>
      <c r="B43" s="662" t="s">
        <v>556</v>
      </c>
      <c r="C43" s="662" t="s">
        <v>6030</v>
      </c>
      <c r="D43" s="662" t="s">
        <v>6033</v>
      </c>
      <c r="E43" s="662" t="s">
        <v>6034</v>
      </c>
      <c r="F43" s="665"/>
      <c r="G43" s="665"/>
      <c r="H43" s="662"/>
      <c r="I43" s="662"/>
      <c r="J43" s="665"/>
      <c r="K43" s="665"/>
      <c r="L43" s="662"/>
      <c r="M43" s="662"/>
      <c r="N43" s="665">
        <v>1</v>
      </c>
      <c r="O43" s="665">
        <v>126</v>
      </c>
      <c r="P43" s="678"/>
      <c r="Q43" s="666">
        <v>126</v>
      </c>
    </row>
    <row r="44" spans="1:17" ht="14.4" customHeight="1" x14ac:dyDescent="0.3">
      <c r="A44" s="661" t="s">
        <v>6062</v>
      </c>
      <c r="B44" s="662" t="s">
        <v>556</v>
      </c>
      <c r="C44" s="662" t="s">
        <v>6030</v>
      </c>
      <c r="D44" s="662" t="s">
        <v>6035</v>
      </c>
      <c r="E44" s="662" t="s">
        <v>6036</v>
      </c>
      <c r="F44" s="665"/>
      <c r="G44" s="665"/>
      <c r="H44" s="662"/>
      <c r="I44" s="662"/>
      <c r="J44" s="665"/>
      <c r="K44" s="665"/>
      <c r="L44" s="662"/>
      <c r="M44" s="662"/>
      <c r="N44" s="665">
        <v>1</v>
      </c>
      <c r="O44" s="665">
        <v>568</v>
      </c>
      <c r="P44" s="678"/>
      <c r="Q44" s="666">
        <v>568</v>
      </c>
    </row>
    <row r="45" spans="1:17" ht="14.4" customHeight="1" x14ac:dyDescent="0.3">
      <c r="A45" s="661" t="s">
        <v>6063</v>
      </c>
      <c r="B45" s="662" t="s">
        <v>548</v>
      </c>
      <c r="C45" s="662" t="s">
        <v>6064</v>
      </c>
      <c r="D45" s="662" t="s">
        <v>6065</v>
      </c>
      <c r="E45" s="662" t="s">
        <v>3372</v>
      </c>
      <c r="F45" s="665">
        <v>2.4000000000000004</v>
      </c>
      <c r="G45" s="665">
        <v>135.72</v>
      </c>
      <c r="H45" s="662">
        <v>1</v>
      </c>
      <c r="I45" s="662">
        <v>56.54999999999999</v>
      </c>
      <c r="J45" s="665">
        <v>0.4</v>
      </c>
      <c r="K45" s="665">
        <v>21.64</v>
      </c>
      <c r="L45" s="662">
        <v>0.15944591806660774</v>
      </c>
      <c r="M45" s="662">
        <v>54.1</v>
      </c>
      <c r="N45" s="665">
        <v>12.999999999999998</v>
      </c>
      <c r="O45" s="665">
        <v>703.66</v>
      </c>
      <c r="P45" s="678">
        <v>5.1846448570586503</v>
      </c>
      <c r="Q45" s="666">
        <v>54.127692307692314</v>
      </c>
    </row>
    <row r="46" spans="1:17" ht="14.4" customHeight="1" x14ac:dyDescent="0.3">
      <c r="A46" s="661" t="s">
        <v>6063</v>
      </c>
      <c r="B46" s="662" t="s">
        <v>548</v>
      </c>
      <c r="C46" s="662" t="s">
        <v>6064</v>
      </c>
      <c r="D46" s="662" t="s">
        <v>6066</v>
      </c>
      <c r="E46" s="662" t="s">
        <v>6067</v>
      </c>
      <c r="F46" s="665">
        <v>8.2999999999999989</v>
      </c>
      <c r="G46" s="665">
        <v>1310.6099999999999</v>
      </c>
      <c r="H46" s="662">
        <v>1</v>
      </c>
      <c r="I46" s="662">
        <v>157.90481927710843</v>
      </c>
      <c r="J46" s="665">
        <v>9.6</v>
      </c>
      <c r="K46" s="665">
        <v>1449.6100000000001</v>
      </c>
      <c r="L46" s="662">
        <v>1.1060574846827051</v>
      </c>
      <c r="M46" s="662">
        <v>151.00104166666668</v>
      </c>
      <c r="N46" s="665">
        <v>10.3</v>
      </c>
      <c r="O46" s="665">
        <v>1555.36</v>
      </c>
      <c r="P46" s="678">
        <v>1.1867451034251226</v>
      </c>
      <c r="Q46" s="666">
        <v>151.00582524271843</v>
      </c>
    </row>
    <row r="47" spans="1:17" ht="14.4" customHeight="1" x14ac:dyDescent="0.3">
      <c r="A47" s="661" t="s">
        <v>6063</v>
      </c>
      <c r="B47" s="662" t="s">
        <v>548</v>
      </c>
      <c r="C47" s="662" t="s">
        <v>6064</v>
      </c>
      <c r="D47" s="662" t="s">
        <v>6068</v>
      </c>
      <c r="E47" s="662" t="s">
        <v>6069</v>
      </c>
      <c r="F47" s="665">
        <v>0.1</v>
      </c>
      <c r="G47" s="665">
        <v>13.65</v>
      </c>
      <c r="H47" s="662">
        <v>1</v>
      </c>
      <c r="I47" s="662">
        <v>136.5</v>
      </c>
      <c r="J47" s="665">
        <v>0.30000000000000004</v>
      </c>
      <c r="K47" s="665">
        <v>39.18</v>
      </c>
      <c r="L47" s="662">
        <v>2.8703296703296703</v>
      </c>
      <c r="M47" s="662">
        <v>130.59999999999997</v>
      </c>
      <c r="N47" s="665"/>
      <c r="O47" s="665"/>
      <c r="P47" s="678"/>
      <c r="Q47" s="666"/>
    </row>
    <row r="48" spans="1:17" ht="14.4" customHeight="1" x14ac:dyDescent="0.3">
      <c r="A48" s="661" t="s">
        <v>6063</v>
      </c>
      <c r="B48" s="662" t="s">
        <v>548</v>
      </c>
      <c r="C48" s="662" t="s">
        <v>6064</v>
      </c>
      <c r="D48" s="662" t="s">
        <v>6070</v>
      </c>
      <c r="E48" s="662" t="s">
        <v>6071</v>
      </c>
      <c r="F48" s="665">
        <v>46.4</v>
      </c>
      <c r="G48" s="665">
        <v>12300.640000000001</v>
      </c>
      <c r="H48" s="662">
        <v>1</v>
      </c>
      <c r="I48" s="662">
        <v>265.10000000000002</v>
      </c>
      <c r="J48" s="665">
        <v>63.599999999999987</v>
      </c>
      <c r="K48" s="665">
        <v>16125.830000000002</v>
      </c>
      <c r="L48" s="662">
        <v>1.3109748761040076</v>
      </c>
      <c r="M48" s="662">
        <v>253.5507861635221</v>
      </c>
      <c r="N48" s="665">
        <v>90.2</v>
      </c>
      <c r="O48" s="665">
        <v>22870.59</v>
      </c>
      <c r="P48" s="678">
        <v>1.8593008168680651</v>
      </c>
      <c r="Q48" s="666">
        <v>253.55421286031043</v>
      </c>
    </row>
    <row r="49" spans="1:17" ht="14.4" customHeight="1" x14ac:dyDescent="0.3">
      <c r="A49" s="661" t="s">
        <v>6063</v>
      </c>
      <c r="B49" s="662" t="s">
        <v>548</v>
      </c>
      <c r="C49" s="662" t="s">
        <v>6064</v>
      </c>
      <c r="D49" s="662" t="s">
        <v>6072</v>
      </c>
      <c r="E49" s="662" t="s">
        <v>4452</v>
      </c>
      <c r="F49" s="665">
        <v>1</v>
      </c>
      <c r="G49" s="665">
        <v>105.4</v>
      </c>
      <c r="H49" s="662">
        <v>1</v>
      </c>
      <c r="I49" s="662">
        <v>105.4</v>
      </c>
      <c r="J49" s="665">
        <v>2.5</v>
      </c>
      <c r="K49" s="665">
        <v>161.38</v>
      </c>
      <c r="L49" s="662">
        <v>1.5311195445920303</v>
      </c>
      <c r="M49" s="662">
        <v>64.551999999999992</v>
      </c>
      <c r="N49" s="665">
        <v>2</v>
      </c>
      <c r="O49" s="665">
        <v>122.8</v>
      </c>
      <c r="P49" s="678">
        <v>1.1650853889943074</v>
      </c>
      <c r="Q49" s="666">
        <v>61.4</v>
      </c>
    </row>
    <row r="50" spans="1:17" ht="14.4" customHeight="1" x14ac:dyDescent="0.3">
      <c r="A50" s="661" t="s">
        <v>6063</v>
      </c>
      <c r="B50" s="662" t="s">
        <v>548</v>
      </c>
      <c r="C50" s="662" t="s">
        <v>6064</v>
      </c>
      <c r="D50" s="662" t="s">
        <v>6073</v>
      </c>
      <c r="E50" s="662" t="s">
        <v>6074</v>
      </c>
      <c r="F50" s="665">
        <v>40</v>
      </c>
      <c r="G50" s="665">
        <v>548.17999999999995</v>
      </c>
      <c r="H50" s="662">
        <v>1</v>
      </c>
      <c r="I50" s="662">
        <v>13.704499999999999</v>
      </c>
      <c r="J50" s="665">
        <v>86</v>
      </c>
      <c r="K50" s="665">
        <v>1181.6400000000001</v>
      </c>
      <c r="L50" s="662">
        <v>2.1555693385384367</v>
      </c>
      <c r="M50" s="662">
        <v>13.740000000000002</v>
      </c>
      <c r="N50" s="665">
        <v>81</v>
      </c>
      <c r="O50" s="665">
        <v>1112.94</v>
      </c>
      <c r="P50" s="678">
        <v>2.0302455397862018</v>
      </c>
      <c r="Q50" s="666">
        <v>13.74</v>
      </c>
    </row>
    <row r="51" spans="1:17" ht="14.4" customHeight="1" x14ac:dyDescent="0.3">
      <c r="A51" s="661" t="s">
        <v>6063</v>
      </c>
      <c r="B51" s="662" t="s">
        <v>548</v>
      </c>
      <c r="C51" s="662" t="s">
        <v>6064</v>
      </c>
      <c r="D51" s="662" t="s">
        <v>6075</v>
      </c>
      <c r="E51" s="662" t="s">
        <v>6076</v>
      </c>
      <c r="F51" s="665"/>
      <c r="G51" s="665"/>
      <c r="H51" s="662"/>
      <c r="I51" s="662"/>
      <c r="J51" s="665">
        <v>0.08</v>
      </c>
      <c r="K51" s="665">
        <v>6.12</v>
      </c>
      <c r="L51" s="662"/>
      <c r="M51" s="662">
        <v>76.5</v>
      </c>
      <c r="N51" s="665"/>
      <c r="O51" s="665"/>
      <c r="P51" s="678"/>
      <c r="Q51" s="666"/>
    </row>
    <row r="52" spans="1:17" ht="14.4" customHeight="1" x14ac:dyDescent="0.3">
      <c r="A52" s="661" t="s">
        <v>6063</v>
      </c>
      <c r="B52" s="662" t="s">
        <v>548</v>
      </c>
      <c r="C52" s="662" t="s">
        <v>6064</v>
      </c>
      <c r="D52" s="662" t="s">
        <v>6075</v>
      </c>
      <c r="E52" s="662"/>
      <c r="F52" s="665">
        <v>0.08</v>
      </c>
      <c r="G52" s="665">
        <v>10.5</v>
      </c>
      <c r="H52" s="662">
        <v>1</v>
      </c>
      <c r="I52" s="662">
        <v>131.25</v>
      </c>
      <c r="J52" s="665"/>
      <c r="K52" s="665"/>
      <c r="L52" s="662"/>
      <c r="M52" s="662"/>
      <c r="N52" s="665"/>
      <c r="O52" s="665"/>
      <c r="P52" s="678"/>
      <c r="Q52" s="666"/>
    </row>
    <row r="53" spans="1:17" ht="14.4" customHeight="1" x14ac:dyDescent="0.3">
      <c r="A53" s="661" t="s">
        <v>6063</v>
      </c>
      <c r="B53" s="662" t="s">
        <v>548</v>
      </c>
      <c r="C53" s="662" t="s">
        <v>6064</v>
      </c>
      <c r="D53" s="662" t="s">
        <v>6077</v>
      </c>
      <c r="E53" s="662" t="s">
        <v>6078</v>
      </c>
      <c r="F53" s="665"/>
      <c r="G53" s="665"/>
      <c r="H53" s="662"/>
      <c r="I53" s="662"/>
      <c r="J53" s="665">
        <v>2</v>
      </c>
      <c r="K53" s="665">
        <v>97.48</v>
      </c>
      <c r="L53" s="662"/>
      <c r="M53" s="662">
        <v>48.74</v>
      </c>
      <c r="N53" s="665"/>
      <c r="O53" s="665"/>
      <c r="P53" s="678"/>
      <c r="Q53" s="666"/>
    </row>
    <row r="54" spans="1:17" ht="14.4" customHeight="1" x14ac:dyDescent="0.3">
      <c r="A54" s="661" t="s">
        <v>6063</v>
      </c>
      <c r="B54" s="662" t="s">
        <v>548</v>
      </c>
      <c r="C54" s="662" t="s">
        <v>6064</v>
      </c>
      <c r="D54" s="662" t="s">
        <v>6079</v>
      </c>
      <c r="E54" s="662" t="s">
        <v>6080</v>
      </c>
      <c r="F54" s="665">
        <v>0.9</v>
      </c>
      <c r="G54" s="665">
        <v>99.539999999999992</v>
      </c>
      <c r="H54" s="662">
        <v>1</v>
      </c>
      <c r="I54" s="662">
        <v>110.6</v>
      </c>
      <c r="J54" s="665">
        <v>1.7</v>
      </c>
      <c r="K54" s="665">
        <v>274.33999999999997</v>
      </c>
      <c r="L54" s="662">
        <v>2.756077958609604</v>
      </c>
      <c r="M54" s="662">
        <v>161.37647058823529</v>
      </c>
      <c r="N54" s="665">
        <v>0.70000000000000007</v>
      </c>
      <c r="O54" s="665">
        <v>123.89999999999999</v>
      </c>
      <c r="P54" s="678">
        <v>1.2447257383966246</v>
      </c>
      <c r="Q54" s="666">
        <v>176.99999999999997</v>
      </c>
    </row>
    <row r="55" spans="1:17" ht="14.4" customHeight="1" x14ac:dyDescent="0.3">
      <c r="A55" s="661" t="s">
        <v>6063</v>
      </c>
      <c r="B55" s="662" t="s">
        <v>548</v>
      </c>
      <c r="C55" s="662" t="s">
        <v>6064</v>
      </c>
      <c r="D55" s="662" t="s">
        <v>6081</v>
      </c>
      <c r="E55" s="662" t="s">
        <v>613</v>
      </c>
      <c r="F55" s="665">
        <v>2.1</v>
      </c>
      <c r="G55" s="665">
        <v>170.81</v>
      </c>
      <c r="H55" s="662">
        <v>1</v>
      </c>
      <c r="I55" s="662">
        <v>81.338095238095235</v>
      </c>
      <c r="J55" s="665">
        <v>0.89999999999999991</v>
      </c>
      <c r="K55" s="665">
        <v>70.199999999999989</v>
      </c>
      <c r="L55" s="662">
        <v>0.41098296352672553</v>
      </c>
      <c r="M55" s="662">
        <v>78</v>
      </c>
      <c r="N55" s="665">
        <v>2.1</v>
      </c>
      <c r="O55" s="665">
        <v>163.79999999999998</v>
      </c>
      <c r="P55" s="678">
        <v>0.95896024822902626</v>
      </c>
      <c r="Q55" s="666">
        <v>77.999999999999986</v>
      </c>
    </row>
    <row r="56" spans="1:17" ht="14.4" customHeight="1" x14ac:dyDescent="0.3">
      <c r="A56" s="661" t="s">
        <v>6063</v>
      </c>
      <c r="B56" s="662" t="s">
        <v>548</v>
      </c>
      <c r="C56" s="662" t="s">
        <v>6064</v>
      </c>
      <c r="D56" s="662" t="s">
        <v>6082</v>
      </c>
      <c r="E56" s="662" t="s">
        <v>598</v>
      </c>
      <c r="F56" s="665"/>
      <c r="G56" s="665"/>
      <c r="H56" s="662"/>
      <c r="I56" s="662"/>
      <c r="J56" s="665">
        <v>0.6</v>
      </c>
      <c r="K56" s="665">
        <v>42.42</v>
      </c>
      <c r="L56" s="662"/>
      <c r="M56" s="662">
        <v>70.7</v>
      </c>
      <c r="N56" s="665">
        <v>2.9</v>
      </c>
      <c r="O56" s="665">
        <v>205.03</v>
      </c>
      <c r="P56" s="678"/>
      <c r="Q56" s="666">
        <v>70.7</v>
      </c>
    </row>
    <row r="57" spans="1:17" ht="14.4" customHeight="1" x14ac:dyDescent="0.3">
      <c r="A57" s="661" t="s">
        <v>6063</v>
      </c>
      <c r="B57" s="662" t="s">
        <v>548</v>
      </c>
      <c r="C57" s="662" t="s">
        <v>6064</v>
      </c>
      <c r="D57" s="662" t="s">
        <v>6083</v>
      </c>
      <c r="E57" s="662" t="s">
        <v>6084</v>
      </c>
      <c r="F57" s="665"/>
      <c r="G57" s="665"/>
      <c r="H57" s="662"/>
      <c r="I57" s="662"/>
      <c r="J57" s="665">
        <v>2</v>
      </c>
      <c r="K57" s="665">
        <v>139.46</v>
      </c>
      <c r="L57" s="662"/>
      <c r="M57" s="662">
        <v>69.73</v>
      </c>
      <c r="N57" s="665"/>
      <c r="O57" s="665"/>
      <c r="P57" s="678"/>
      <c r="Q57" s="666"/>
    </row>
    <row r="58" spans="1:17" ht="14.4" customHeight="1" x14ac:dyDescent="0.3">
      <c r="A58" s="661" t="s">
        <v>6063</v>
      </c>
      <c r="B58" s="662" t="s">
        <v>548</v>
      </c>
      <c r="C58" s="662" t="s">
        <v>6064</v>
      </c>
      <c r="D58" s="662" t="s">
        <v>6085</v>
      </c>
      <c r="E58" s="662" t="s">
        <v>1626</v>
      </c>
      <c r="F58" s="665">
        <v>6.2000000000000011</v>
      </c>
      <c r="G58" s="665">
        <v>3821.37</v>
      </c>
      <c r="H58" s="662">
        <v>1</v>
      </c>
      <c r="I58" s="662">
        <v>616.34999999999991</v>
      </c>
      <c r="J58" s="665">
        <v>12.399999999999997</v>
      </c>
      <c r="K58" s="665">
        <v>7346.6899999999987</v>
      </c>
      <c r="L58" s="662">
        <v>1.9225277845380058</v>
      </c>
      <c r="M58" s="662">
        <v>592.47500000000002</v>
      </c>
      <c r="N58" s="665">
        <v>19.600000000000005</v>
      </c>
      <c r="O58" s="665">
        <v>12740.12</v>
      </c>
      <c r="P58" s="678">
        <v>3.3339142768169534</v>
      </c>
      <c r="Q58" s="666">
        <v>650.00612244897945</v>
      </c>
    </row>
    <row r="59" spans="1:17" ht="14.4" customHeight="1" x14ac:dyDescent="0.3">
      <c r="A59" s="661" t="s">
        <v>6063</v>
      </c>
      <c r="B59" s="662" t="s">
        <v>548</v>
      </c>
      <c r="C59" s="662" t="s">
        <v>6064</v>
      </c>
      <c r="D59" s="662" t="s">
        <v>6086</v>
      </c>
      <c r="E59" s="662" t="s">
        <v>6087</v>
      </c>
      <c r="F59" s="665">
        <v>18</v>
      </c>
      <c r="G59" s="665">
        <v>370.92</v>
      </c>
      <c r="H59" s="662">
        <v>1</v>
      </c>
      <c r="I59" s="662">
        <v>20.606666666666669</v>
      </c>
      <c r="J59" s="665">
        <v>38</v>
      </c>
      <c r="K59" s="665">
        <v>795.55</v>
      </c>
      <c r="L59" s="662">
        <v>2.1448021136633235</v>
      </c>
      <c r="M59" s="662">
        <v>20.935526315789474</v>
      </c>
      <c r="N59" s="665">
        <v>23</v>
      </c>
      <c r="O59" s="665">
        <v>485.99</v>
      </c>
      <c r="P59" s="678">
        <v>1.3102286207268414</v>
      </c>
      <c r="Q59" s="666">
        <v>21.13</v>
      </c>
    </row>
    <row r="60" spans="1:17" ht="14.4" customHeight="1" x14ac:dyDescent="0.3">
      <c r="A60" s="661" t="s">
        <v>6063</v>
      </c>
      <c r="B60" s="662" t="s">
        <v>548</v>
      </c>
      <c r="C60" s="662" t="s">
        <v>6064</v>
      </c>
      <c r="D60" s="662" t="s">
        <v>6088</v>
      </c>
      <c r="E60" s="662" t="s">
        <v>6089</v>
      </c>
      <c r="F60" s="665">
        <v>2.6</v>
      </c>
      <c r="G60" s="665">
        <v>139.75</v>
      </c>
      <c r="H60" s="662">
        <v>1</v>
      </c>
      <c r="I60" s="662">
        <v>53.75</v>
      </c>
      <c r="J60" s="665">
        <v>0.8</v>
      </c>
      <c r="K60" s="665">
        <v>41.12</v>
      </c>
      <c r="L60" s="662">
        <v>0.29423971377459746</v>
      </c>
      <c r="M60" s="662">
        <v>51.399999999999991</v>
      </c>
      <c r="N60" s="665">
        <v>0.2</v>
      </c>
      <c r="O60" s="665">
        <v>10.28</v>
      </c>
      <c r="P60" s="678">
        <v>7.3559928443649364E-2</v>
      </c>
      <c r="Q60" s="666">
        <v>51.399999999999991</v>
      </c>
    </row>
    <row r="61" spans="1:17" ht="14.4" customHeight="1" x14ac:dyDescent="0.3">
      <c r="A61" s="661" t="s">
        <v>6063</v>
      </c>
      <c r="B61" s="662" t="s">
        <v>548</v>
      </c>
      <c r="C61" s="662" t="s">
        <v>6064</v>
      </c>
      <c r="D61" s="662" t="s">
        <v>6090</v>
      </c>
      <c r="E61" s="662" t="s">
        <v>606</v>
      </c>
      <c r="F61" s="665">
        <v>0.32</v>
      </c>
      <c r="G61" s="665">
        <v>60.480000000000004</v>
      </c>
      <c r="H61" s="662">
        <v>1</v>
      </c>
      <c r="I61" s="662">
        <v>189</v>
      </c>
      <c r="J61" s="665">
        <v>0.2</v>
      </c>
      <c r="K61" s="665">
        <v>33.74</v>
      </c>
      <c r="L61" s="662">
        <v>0.55787037037037035</v>
      </c>
      <c r="M61" s="662">
        <v>168.7</v>
      </c>
      <c r="N61" s="665">
        <v>0.19999999999999998</v>
      </c>
      <c r="O61" s="665">
        <v>24.3</v>
      </c>
      <c r="P61" s="678">
        <v>0.40178571428571425</v>
      </c>
      <c r="Q61" s="666">
        <v>121.50000000000001</v>
      </c>
    </row>
    <row r="62" spans="1:17" ht="14.4" customHeight="1" x14ac:dyDescent="0.3">
      <c r="A62" s="661" t="s">
        <v>6063</v>
      </c>
      <c r="B62" s="662" t="s">
        <v>548</v>
      </c>
      <c r="C62" s="662" t="s">
        <v>6064</v>
      </c>
      <c r="D62" s="662" t="s">
        <v>6091</v>
      </c>
      <c r="E62" s="662" t="s">
        <v>606</v>
      </c>
      <c r="F62" s="665">
        <v>0.48</v>
      </c>
      <c r="G62" s="665">
        <v>149.6</v>
      </c>
      <c r="H62" s="662">
        <v>1</v>
      </c>
      <c r="I62" s="662">
        <v>311.66666666666669</v>
      </c>
      <c r="J62" s="665">
        <v>0.75000000000000022</v>
      </c>
      <c r="K62" s="665">
        <v>214.95999999999998</v>
      </c>
      <c r="L62" s="662">
        <v>1.436898395721925</v>
      </c>
      <c r="M62" s="662">
        <v>286.61333333333323</v>
      </c>
      <c r="N62" s="665">
        <v>0.32999999999999996</v>
      </c>
      <c r="O62" s="665">
        <v>66.22</v>
      </c>
      <c r="P62" s="678">
        <v>0.44264705882352939</v>
      </c>
      <c r="Q62" s="666">
        <v>200.66666666666669</v>
      </c>
    </row>
    <row r="63" spans="1:17" ht="14.4" customHeight="1" x14ac:dyDescent="0.3">
      <c r="A63" s="661" t="s">
        <v>6063</v>
      </c>
      <c r="B63" s="662" t="s">
        <v>548</v>
      </c>
      <c r="C63" s="662" t="s">
        <v>6064</v>
      </c>
      <c r="D63" s="662" t="s">
        <v>6092</v>
      </c>
      <c r="E63" s="662" t="s">
        <v>606</v>
      </c>
      <c r="F63" s="665">
        <v>12.799999999999997</v>
      </c>
      <c r="G63" s="665">
        <v>4838.54</v>
      </c>
      <c r="H63" s="662">
        <v>1</v>
      </c>
      <c r="I63" s="662">
        <v>378.01093750000007</v>
      </c>
      <c r="J63" s="665">
        <v>17.200000000000003</v>
      </c>
      <c r="K63" s="665">
        <v>5209.0399999999991</v>
      </c>
      <c r="L63" s="662">
        <v>1.0765726851488258</v>
      </c>
      <c r="M63" s="662">
        <v>302.85116279069757</v>
      </c>
      <c r="N63" s="665">
        <v>33.049999999999997</v>
      </c>
      <c r="O63" s="665">
        <v>8046.0600000000022</v>
      </c>
      <c r="P63" s="678">
        <v>1.6629107127356604</v>
      </c>
      <c r="Q63" s="666">
        <v>243.45113464447815</v>
      </c>
    </row>
    <row r="64" spans="1:17" ht="14.4" customHeight="1" x14ac:dyDescent="0.3">
      <c r="A64" s="661" t="s">
        <v>6063</v>
      </c>
      <c r="B64" s="662" t="s">
        <v>548</v>
      </c>
      <c r="C64" s="662" t="s">
        <v>6064</v>
      </c>
      <c r="D64" s="662" t="s">
        <v>6093</v>
      </c>
      <c r="E64" s="662" t="s">
        <v>6094</v>
      </c>
      <c r="F64" s="665">
        <v>4.4000000000000004</v>
      </c>
      <c r="G64" s="665">
        <v>172.48000000000002</v>
      </c>
      <c r="H64" s="662">
        <v>1</v>
      </c>
      <c r="I64" s="662">
        <v>39.200000000000003</v>
      </c>
      <c r="J64" s="665">
        <v>6.8000000000000007</v>
      </c>
      <c r="K64" s="665">
        <v>255</v>
      </c>
      <c r="L64" s="662">
        <v>1.4784322820037104</v>
      </c>
      <c r="M64" s="662">
        <v>37.499999999999993</v>
      </c>
      <c r="N64" s="665">
        <v>13.299999999999999</v>
      </c>
      <c r="O64" s="665">
        <v>498.90000000000003</v>
      </c>
      <c r="P64" s="678">
        <v>2.8925092764378477</v>
      </c>
      <c r="Q64" s="666">
        <v>37.511278195488728</v>
      </c>
    </row>
    <row r="65" spans="1:17" ht="14.4" customHeight="1" x14ac:dyDescent="0.3">
      <c r="A65" s="661" t="s">
        <v>6063</v>
      </c>
      <c r="B65" s="662" t="s">
        <v>548</v>
      </c>
      <c r="C65" s="662" t="s">
        <v>6064</v>
      </c>
      <c r="D65" s="662" t="s">
        <v>6095</v>
      </c>
      <c r="E65" s="662" t="s">
        <v>1622</v>
      </c>
      <c r="F65" s="665">
        <v>0.5</v>
      </c>
      <c r="G65" s="665">
        <v>296.10000000000002</v>
      </c>
      <c r="H65" s="662">
        <v>1</v>
      </c>
      <c r="I65" s="662">
        <v>592.20000000000005</v>
      </c>
      <c r="J65" s="665">
        <v>0.4</v>
      </c>
      <c r="K65" s="665">
        <v>226.6</v>
      </c>
      <c r="L65" s="662">
        <v>0.76528199932455243</v>
      </c>
      <c r="M65" s="662">
        <v>566.5</v>
      </c>
      <c r="N65" s="665"/>
      <c r="O65" s="665"/>
      <c r="P65" s="678"/>
      <c r="Q65" s="666"/>
    </row>
    <row r="66" spans="1:17" ht="14.4" customHeight="1" x14ac:dyDescent="0.3">
      <c r="A66" s="661" t="s">
        <v>6063</v>
      </c>
      <c r="B66" s="662" t="s">
        <v>548</v>
      </c>
      <c r="C66" s="662" t="s">
        <v>6064</v>
      </c>
      <c r="D66" s="662" t="s">
        <v>6095</v>
      </c>
      <c r="E66" s="662"/>
      <c r="F66" s="665"/>
      <c r="G66" s="665"/>
      <c r="H66" s="662"/>
      <c r="I66" s="662"/>
      <c r="J66" s="665">
        <v>0.1</v>
      </c>
      <c r="K66" s="665">
        <v>56.65</v>
      </c>
      <c r="L66" s="662"/>
      <c r="M66" s="662">
        <v>566.5</v>
      </c>
      <c r="N66" s="665"/>
      <c r="O66" s="665"/>
      <c r="P66" s="678"/>
      <c r="Q66" s="666"/>
    </row>
    <row r="67" spans="1:17" ht="14.4" customHeight="1" x14ac:dyDescent="0.3">
      <c r="A67" s="661" t="s">
        <v>6063</v>
      </c>
      <c r="B67" s="662" t="s">
        <v>548</v>
      </c>
      <c r="C67" s="662" t="s">
        <v>6064</v>
      </c>
      <c r="D67" s="662" t="s">
        <v>6096</v>
      </c>
      <c r="E67" s="662" t="s">
        <v>1717</v>
      </c>
      <c r="F67" s="665">
        <v>0.05</v>
      </c>
      <c r="G67" s="665">
        <v>18.52</v>
      </c>
      <c r="H67" s="662">
        <v>1</v>
      </c>
      <c r="I67" s="662">
        <v>370.4</v>
      </c>
      <c r="J67" s="665"/>
      <c r="K67" s="665"/>
      <c r="L67" s="662"/>
      <c r="M67" s="662"/>
      <c r="N67" s="665">
        <v>0.05</v>
      </c>
      <c r="O67" s="665">
        <v>18.47</v>
      </c>
      <c r="P67" s="678">
        <v>0.99730021598272134</v>
      </c>
      <c r="Q67" s="666">
        <v>369.4</v>
      </c>
    </row>
    <row r="68" spans="1:17" ht="14.4" customHeight="1" x14ac:dyDescent="0.3">
      <c r="A68" s="661" t="s">
        <v>6063</v>
      </c>
      <c r="B68" s="662" t="s">
        <v>548</v>
      </c>
      <c r="C68" s="662" t="s">
        <v>6064</v>
      </c>
      <c r="D68" s="662" t="s">
        <v>6097</v>
      </c>
      <c r="E68" s="662" t="s">
        <v>1429</v>
      </c>
      <c r="F68" s="665"/>
      <c r="G68" s="665"/>
      <c r="H68" s="662"/>
      <c r="I68" s="662"/>
      <c r="J68" s="665"/>
      <c r="K68" s="665"/>
      <c r="L68" s="662"/>
      <c r="M68" s="662"/>
      <c r="N68" s="665">
        <v>0.2</v>
      </c>
      <c r="O68" s="665">
        <v>14.14</v>
      </c>
      <c r="P68" s="678"/>
      <c r="Q68" s="666">
        <v>70.7</v>
      </c>
    </row>
    <row r="69" spans="1:17" ht="14.4" customHeight="1" x14ac:dyDescent="0.3">
      <c r="A69" s="661" t="s">
        <v>6063</v>
      </c>
      <c r="B69" s="662" t="s">
        <v>548</v>
      </c>
      <c r="C69" s="662" t="s">
        <v>6098</v>
      </c>
      <c r="D69" s="662" t="s">
        <v>6099</v>
      </c>
      <c r="E69" s="662" t="s">
        <v>6100</v>
      </c>
      <c r="F69" s="665">
        <v>9</v>
      </c>
      <c r="G69" s="665">
        <v>2183.7599999999998</v>
      </c>
      <c r="H69" s="662">
        <v>1</v>
      </c>
      <c r="I69" s="662">
        <v>242.64</v>
      </c>
      <c r="J69" s="665">
        <v>6</v>
      </c>
      <c r="K69" s="665">
        <v>1455.84</v>
      </c>
      <c r="L69" s="662">
        <v>0.66666666666666674</v>
      </c>
      <c r="M69" s="662">
        <v>242.64</v>
      </c>
      <c r="N69" s="665">
        <v>16</v>
      </c>
      <c r="O69" s="665">
        <v>3882.2399999999993</v>
      </c>
      <c r="P69" s="678">
        <v>1.7777777777777777</v>
      </c>
      <c r="Q69" s="666">
        <v>242.63999999999996</v>
      </c>
    </row>
    <row r="70" spans="1:17" ht="14.4" customHeight="1" x14ac:dyDescent="0.3">
      <c r="A70" s="661" t="s">
        <v>6063</v>
      </c>
      <c r="B70" s="662" t="s">
        <v>548</v>
      </c>
      <c r="C70" s="662" t="s">
        <v>6098</v>
      </c>
      <c r="D70" s="662" t="s">
        <v>6101</v>
      </c>
      <c r="E70" s="662" t="s">
        <v>6102</v>
      </c>
      <c r="F70" s="665">
        <v>16</v>
      </c>
      <c r="G70" s="665">
        <v>3882.2400000000002</v>
      </c>
      <c r="H70" s="662">
        <v>1</v>
      </c>
      <c r="I70" s="662">
        <v>242.64000000000001</v>
      </c>
      <c r="J70" s="665">
        <v>48</v>
      </c>
      <c r="K70" s="665">
        <v>11646.72</v>
      </c>
      <c r="L70" s="662">
        <v>2.9999999999999996</v>
      </c>
      <c r="M70" s="662">
        <v>242.64</v>
      </c>
      <c r="N70" s="665">
        <v>59</v>
      </c>
      <c r="O70" s="665">
        <v>14315.76</v>
      </c>
      <c r="P70" s="678">
        <v>3.6875</v>
      </c>
      <c r="Q70" s="666">
        <v>242.64000000000001</v>
      </c>
    </row>
    <row r="71" spans="1:17" ht="14.4" customHeight="1" x14ac:dyDescent="0.3">
      <c r="A71" s="661" t="s">
        <v>6063</v>
      </c>
      <c r="B71" s="662" t="s">
        <v>548</v>
      </c>
      <c r="C71" s="662" t="s">
        <v>6098</v>
      </c>
      <c r="D71" s="662" t="s">
        <v>6103</v>
      </c>
      <c r="E71" s="662" t="s">
        <v>6104</v>
      </c>
      <c r="F71" s="665">
        <v>1</v>
      </c>
      <c r="G71" s="665">
        <v>242.64</v>
      </c>
      <c r="H71" s="662">
        <v>1</v>
      </c>
      <c r="I71" s="662">
        <v>242.64</v>
      </c>
      <c r="J71" s="665">
        <v>1</v>
      </c>
      <c r="K71" s="665">
        <v>242.64</v>
      </c>
      <c r="L71" s="662">
        <v>1</v>
      </c>
      <c r="M71" s="662">
        <v>242.64</v>
      </c>
      <c r="N71" s="665">
        <v>6</v>
      </c>
      <c r="O71" s="665">
        <v>1455.84</v>
      </c>
      <c r="P71" s="678">
        <v>6</v>
      </c>
      <c r="Q71" s="666">
        <v>242.64</v>
      </c>
    </row>
    <row r="72" spans="1:17" ht="14.4" customHeight="1" x14ac:dyDescent="0.3">
      <c r="A72" s="661" t="s">
        <v>6063</v>
      </c>
      <c r="B72" s="662" t="s">
        <v>548</v>
      </c>
      <c r="C72" s="662" t="s">
        <v>6098</v>
      </c>
      <c r="D72" s="662" t="s">
        <v>6105</v>
      </c>
      <c r="E72" s="662" t="s">
        <v>6106</v>
      </c>
      <c r="F72" s="665">
        <v>6</v>
      </c>
      <c r="G72" s="665">
        <v>2334</v>
      </c>
      <c r="H72" s="662">
        <v>1</v>
      </c>
      <c r="I72" s="662">
        <v>389</v>
      </c>
      <c r="J72" s="665">
        <v>8</v>
      </c>
      <c r="K72" s="665">
        <v>3112</v>
      </c>
      <c r="L72" s="662">
        <v>1.3333333333333333</v>
      </c>
      <c r="M72" s="662">
        <v>389</v>
      </c>
      <c r="N72" s="665">
        <v>12</v>
      </c>
      <c r="O72" s="665">
        <v>4668</v>
      </c>
      <c r="P72" s="678">
        <v>2</v>
      </c>
      <c r="Q72" s="666">
        <v>389</v>
      </c>
    </row>
    <row r="73" spans="1:17" ht="14.4" customHeight="1" x14ac:dyDescent="0.3">
      <c r="A73" s="661" t="s">
        <v>6063</v>
      </c>
      <c r="B73" s="662" t="s">
        <v>548</v>
      </c>
      <c r="C73" s="662" t="s">
        <v>6098</v>
      </c>
      <c r="D73" s="662" t="s">
        <v>6107</v>
      </c>
      <c r="E73" s="662" t="s">
        <v>6106</v>
      </c>
      <c r="F73" s="665">
        <v>130</v>
      </c>
      <c r="G73" s="665">
        <v>58370</v>
      </c>
      <c r="H73" s="662">
        <v>1</v>
      </c>
      <c r="I73" s="662">
        <v>449</v>
      </c>
      <c r="J73" s="665">
        <v>207</v>
      </c>
      <c r="K73" s="665">
        <v>92943</v>
      </c>
      <c r="L73" s="662">
        <v>1.5923076923076922</v>
      </c>
      <c r="M73" s="662">
        <v>449</v>
      </c>
      <c r="N73" s="665">
        <v>219.4</v>
      </c>
      <c r="O73" s="665">
        <v>98508.349999999991</v>
      </c>
      <c r="P73" s="678">
        <v>1.6876537604934041</v>
      </c>
      <c r="Q73" s="666">
        <v>448.98974475843204</v>
      </c>
    </row>
    <row r="74" spans="1:17" ht="14.4" customHeight="1" x14ac:dyDescent="0.3">
      <c r="A74" s="661" t="s">
        <v>6063</v>
      </c>
      <c r="B74" s="662" t="s">
        <v>548</v>
      </c>
      <c r="C74" s="662" t="s">
        <v>6098</v>
      </c>
      <c r="D74" s="662" t="s">
        <v>6108</v>
      </c>
      <c r="E74" s="662" t="s">
        <v>6106</v>
      </c>
      <c r="F74" s="665">
        <v>39</v>
      </c>
      <c r="G74" s="665">
        <v>19500</v>
      </c>
      <c r="H74" s="662">
        <v>1</v>
      </c>
      <c r="I74" s="662">
        <v>500</v>
      </c>
      <c r="J74" s="665">
        <v>46</v>
      </c>
      <c r="K74" s="665">
        <v>23000</v>
      </c>
      <c r="L74" s="662">
        <v>1.1794871794871795</v>
      </c>
      <c r="M74" s="662">
        <v>500</v>
      </c>
      <c r="N74" s="665">
        <v>108.05</v>
      </c>
      <c r="O74" s="665">
        <v>53818.5</v>
      </c>
      <c r="P74" s="678">
        <v>2.7599230769230769</v>
      </c>
      <c r="Q74" s="666">
        <v>498.08884775566867</v>
      </c>
    </row>
    <row r="75" spans="1:17" ht="14.4" customHeight="1" x14ac:dyDescent="0.3">
      <c r="A75" s="661" t="s">
        <v>6063</v>
      </c>
      <c r="B75" s="662" t="s">
        <v>548</v>
      </c>
      <c r="C75" s="662" t="s">
        <v>6030</v>
      </c>
      <c r="D75" s="662" t="s">
        <v>6109</v>
      </c>
      <c r="E75" s="662" t="s">
        <v>6110</v>
      </c>
      <c r="F75" s="665">
        <v>47</v>
      </c>
      <c r="G75" s="665">
        <v>3469</v>
      </c>
      <c r="H75" s="662">
        <v>1</v>
      </c>
      <c r="I75" s="662">
        <v>73.808510638297875</v>
      </c>
      <c r="J75" s="665">
        <v>101</v>
      </c>
      <c r="K75" s="665">
        <v>7474</v>
      </c>
      <c r="L75" s="662">
        <v>2.154511386566734</v>
      </c>
      <c r="M75" s="662">
        <v>74</v>
      </c>
      <c r="N75" s="665">
        <v>87</v>
      </c>
      <c r="O75" s="665">
        <v>6786</v>
      </c>
      <c r="P75" s="678">
        <v>1.9561833381377918</v>
      </c>
      <c r="Q75" s="666">
        <v>78</v>
      </c>
    </row>
    <row r="76" spans="1:17" ht="14.4" customHeight="1" x14ac:dyDescent="0.3">
      <c r="A76" s="661" t="s">
        <v>6063</v>
      </c>
      <c r="B76" s="662" t="s">
        <v>548</v>
      </c>
      <c r="C76" s="662" t="s">
        <v>6030</v>
      </c>
      <c r="D76" s="662" t="s">
        <v>6111</v>
      </c>
      <c r="E76" s="662" t="s">
        <v>6112</v>
      </c>
      <c r="F76" s="665">
        <v>551</v>
      </c>
      <c r="G76" s="665">
        <v>79261</v>
      </c>
      <c r="H76" s="662">
        <v>1</v>
      </c>
      <c r="I76" s="662">
        <v>143.84936479128856</v>
      </c>
      <c r="J76" s="665">
        <v>1393</v>
      </c>
      <c r="K76" s="665">
        <v>200592</v>
      </c>
      <c r="L76" s="662">
        <v>2.5307780623509673</v>
      </c>
      <c r="M76" s="662">
        <v>144</v>
      </c>
      <c r="N76" s="665">
        <v>1793</v>
      </c>
      <c r="O76" s="665">
        <v>261778</v>
      </c>
      <c r="P76" s="678">
        <v>3.3027340053746483</v>
      </c>
      <c r="Q76" s="666">
        <v>146</v>
      </c>
    </row>
    <row r="77" spans="1:17" ht="14.4" customHeight="1" x14ac:dyDescent="0.3">
      <c r="A77" s="661" t="s">
        <v>6063</v>
      </c>
      <c r="B77" s="662" t="s">
        <v>548</v>
      </c>
      <c r="C77" s="662" t="s">
        <v>6030</v>
      </c>
      <c r="D77" s="662" t="s">
        <v>6113</v>
      </c>
      <c r="E77" s="662" t="s">
        <v>6114</v>
      </c>
      <c r="F77" s="665">
        <v>755</v>
      </c>
      <c r="G77" s="665">
        <v>26267</v>
      </c>
      <c r="H77" s="662">
        <v>1</v>
      </c>
      <c r="I77" s="662">
        <v>34.790728476821194</v>
      </c>
      <c r="J77" s="665">
        <v>603</v>
      </c>
      <c r="K77" s="665">
        <v>21105</v>
      </c>
      <c r="L77" s="662">
        <v>0.80347965127346099</v>
      </c>
      <c r="M77" s="662">
        <v>35</v>
      </c>
      <c r="N77" s="665">
        <v>631</v>
      </c>
      <c r="O77" s="665">
        <v>23347</v>
      </c>
      <c r="P77" s="678">
        <v>0.8888338980469791</v>
      </c>
      <c r="Q77" s="666">
        <v>37</v>
      </c>
    </row>
    <row r="78" spans="1:17" ht="14.4" customHeight="1" x14ac:dyDescent="0.3">
      <c r="A78" s="661" t="s">
        <v>6063</v>
      </c>
      <c r="B78" s="662" t="s">
        <v>548</v>
      </c>
      <c r="C78" s="662" t="s">
        <v>6030</v>
      </c>
      <c r="D78" s="662" t="s">
        <v>6115</v>
      </c>
      <c r="E78" s="662" t="s">
        <v>6116</v>
      </c>
      <c r="F78" s="665">
        <v>18</v>
      </c>
      <c r="G78" s="665">
        <v>1958</v>
      </c>
      <c r="H78" s="662">
        <v>1</v>
      </c>
      <c r="I78" s="662">
        <v>108.77777777777777</v>
      </c>
      <c r="J78" s="665">
        <v>37</v>
      </c>
      <c r="K78" s="665">
        <v>4070</v>
      </c>
      <c r="L78" s="662">
        <v>2.0786516853932584</v>
      </c>
      <c r="M78" s="662">
        <v>110</v>
      </c>
      <c r="N78" s="665">
        <v>31</v>
      </c>
      <c r="O78" s="665">
        <v>3596</v>
      </c>
      <c r="P78" s="678">
        <v>1.836567926455567</v>
      </c>
      <c r="Q78" s="666">
        <v>116</v>
      </c>
    </row>
    <row r="79" spans="1:17" ht="14.4" customHeight="1" x14ac:dyDescent="0.3">
      <c r="A79" s="661" t="s">
        <v>6063</v>
      </c>
      <c r="B79" s="662" t="s">
        <v>548</v>
      </c>
      <c r="C79" s="662" t="s">
        <v>6030</v>
      </c>
      <c r="D79" s="662" t="s">
        <v>6117</v>
      </c>
      <c r="E79" s="662" t="s">
        <v>6118</v>
      </c>
      <c r="F79" s="665">
        <v>94</v>
      </c>
      <c r="G79" s="665">
        <v>11450</v>
      </c>
      <c r="H79" s="662">
        <v>1</v>
      </c>
      <c r="I79" s="662">
        <v>121.80851063829788</v>
      </c>
      <c r="J79" s="665">
        <v>120</v>
      </c>
      <c r="K79" s="665">
        <v>14760</v>
      </c>
      <c r="L79" s="662">
        <v>1.2890829694323145</v>
      </c>
      <c r="M79" s="662">
        <v>123</v>
      </c>
      <c r="N79" s="665">
        <v>165</v>
      </c>
      <c r="O79" s="665">
        <v>21285</v>
      </c>
      <c r="P79" s="678">
        <v>1.8589519650655022</v>
      </c>
      <c r="Q79" s="666">
        <v>129</v>
      </c>
    </row>
    <row r="80" spans="1:17" ht="14.4" customHeight="1" x14ac:dyDescent="0.3">
      <c r="A80" s="661" t="s">
        <v>6063</v>
      </c>
      <c r="B80" s="662" t="s">
        <v>548</v>
      </c>
      <c r="C80" s="662" t="s">
        <v>6030</v>
      </c>
      <c r="D80" s="662" t="s">
        <v>6031</v>
      </c>
      <c r="E80" s="662" t="s">
        <v>6032</v>
      </c>
      <c r="F80" s="665">
        <v>6334</v>
      </c>
      <c r="G80" s="665">
        <v>1478636</v>
      </c>
      <c r="H80" s="662">
        <v>1</v>
      </c>
      <c r="I80" s="662">
        <v>233.44426902431323</v>
      </c>
      <c r="J80" s="665">
        <v>5964</v>
      </c>
      <c r="K80" s="665">
        <v>1401540</v>
      </c>
      <c r="L80" s="662">
        <v>0.94786005480726832</v>
      </c>
      <c r="M80" s="662">
        <v>235</v>
      </c>
      <c r="N80" s="665">
        <v>6240</v>
      </c>
      <c r="O80" s="665">
        <v>1566240</v>
      </c>
      <c r="P80" s="678">
        <v>1.0592464947424518</v>
      </c>
      <c r="Q80" s="666">
        <v>251</v>
      </c>
    </row>
    <row r="81" spans="1:17" ht="14.4" customHeight="1" x14ac:dyDescent="0.3">
      <c r="A81" s="661" t="s">
        <v>6063</v>
      </c>
      <c r="B81" s="662" t="s">
        <v>548</v>
      </c>
      <c r="C81" s="662" t="s">
        <v>6030</v>
      </c>
      <c r="D81" s="662" t="s">
        <v>6119</v>
      </c>
      <c r="E81" s="662" t="s">
        <v>6120</v>
      </c>
      <c r="F81" s="665">
        <v>313</v>
      </c>
      <c r="G81" s="665">
        <v>203235</v>
      </c>
      <c r="H81" s="662">
        <v>1</v>
      </c>
      <c r="I81" s="662">
        <v>649.31309904153352</v>
      </c>
      <c r="J81" s="665">
        <v>300</v>
      </c>
      <c r="K81" s="665">
        <v>195900</v>
      </c>
      <c r="L81" s="662">
        <v>0.96390877555539156</v>
      </c>
      <c r="M81" s="662">
        <v>653</v>
      </c>
      <c r="N81" s="665">
        <v>343</v>
      </c>
      <c r="O81" s="665">
        <v>240443</v>
      </c>
      <c r="P81" s="678">
        <v>1.1830787019952271</v>
      </c>
      <c r="Q81" s="666">
        <v>701</v>
      </c>
    </row>
    <row r="82" spans="1:17" ht="14.4" customHeight="1" x14ac:dyDescent="0.3">
      <c r="A82" s="661" t="s">
        <v>6063</v>
      </c>
      <c r="B82" s="662" t="s">
        <v>548</v>
      </c>
      <c r="C82" s="662" t="s">
        <v>6030</v>
      </c>
      <c r="D82" s="662" t="s">
        <v>6121</v>
      </c>
      <c r="E82" s="662" t="s">
        <v>6122</v>
      </c>
      <c r="F82" s="665">
        <v>5</v>
      </c>
      <c r="G82" s="665">
        <v>1650</v>
      </c>
      <c r="H82" s="662">
        <v>1</v>
      </c>
      <c r="I82" s="662">
        <v>330</v>
      </c>
      <c r="J82" s="665">
        <v>2</v>
      </c>
      <c r="K82" s="665">
        <v>662</v>
      </c>
      <c r="L82" s="662">
        <v>0.40121212121212119</v>
      </c>
      <c r="M82" s="662">
        <v>331</v>
      </c>
      <c r="N82" s="665">
        <v>7</v>
      </c>
      <c r="O82" s="665">
        <v>2478</v>
      </c>
      <c r="P82" s="678">
        <v>1.5018181818181817</v>
      </c>
      <c r="Q82" s="666">
        <v>354</v>
      </c>
    </row>
    <row r="83" spans="1:17" ht="14.4" customHeight="1" x14ac:dyDescent="0.3">
      <c r="A83" s="661" t="s">
        <v>6063</v>
      </c>
      <c r="B83" s="662" t="s">
        <v>548</v>
      </c>
      <c r="C83" s="662" t="s">
        <v>6030</v>
      </c>
      <c r="D83" s="662" t="s">
        <v>6123</v>
      </c>
      <c r="E83" s="662" t="s">
        <v>6124</v>
      </c>
      <c r="F83" s="665">
        <v>25</v>
      </c>
      <c r="G83" s="665">
        <v>0</v>
      </c>
      <c r="H83" s="662"/>
      <c r="I83" s="662">
        <v>0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6063</v>
      </c>
      <c r="B84" s="662" t="s">
        <v>548</v>
      </c>
      <c r="C84" s="662" t="s">
        <v>6030</v>
      </c>
      <c r="D84" s="662" t="s">
        <v>6057</v>
      </c>
      <c r="E84" s="662" t="s">
        <v>6058</v>
      </c>
      <c r="F84" s="665">
        <v>1</v>
      </c>
      <c r="G84" s="665">
        <v>706</v>
      </c>
      <c r="H84" s="662">
        <v>1</v>
      </c>
      <c r="I84" s="662">
        <v>706</v>
      </c>
      <c r="J84" s="665">
        <v>1</v>
      </c>
      <c r="K84" s="665">
        <v>707</v>
      </c>
      <c r="L84" s="662">
        <v>1.0014164305949009</v>
      </c>
      <c r="M84" s="662">
        <v>707</v>
      </c>
      <c r="N84" s="665"/>
      <c r="O84" s="665"/>
      <c r="P84" s="678"/>
      <c r="Q84" s="666"/>
    </row>
    <row r="85" spans="1:17" ht="14.4" customHeight="1" x14ac:dyDescent="0.3">
      <c r="A85" s="661" t="s">
        <v>6063</v>
      </c>
      <c r="B85" s="662" t="s">
        <v>548</v>
      </c>
      <c r="C85" s="662" t="s">
        <v>6030</v>
      </c>
      <c r="D85" s="662" t="s">
        <v>6125</v>
      </c>
      <c r="E85" s="662" t="s">
        <v>6126</v>
      </c>
      <c r="F85" s="665">
        <v>5677</v>
      </c>
      <c r="G85" s="665">
        <v>0</v>
      </c>
      <c r="H85" s="662"/>
      <c r="I85" s="662">
        <v>0</v>
      </c>
      <c r="J85" s="665">
        <v>2039</v>
      </c>
      <c r="K85" s="665">
        <v>36033.339999999997</v>
      </c>
      <c r="L85" s="662"/>
      <c r="M85" s="662">
        <v>17.672064737616477</v>
      </c>
      <c r="N85" s="665">
        <v>2368</v>
      </c>
      <c r="O85" s="665">
        <v>78933.34</v>
      </c>
      <c r="P85" s="678"/>
      <c r="Q85" s="666">
        <v>33.333336148648648</v>
      </c>
    </row>
    <row r="86" spans="1:17" ht="14.4" customHeight="1" x14ac:dyDescent="0.3">
      <c r="A86" s="661" t="s">
        <v>6063</v>
      </c>
      <c r="B86" s="662" t="s">
        <v>548</v>
      </c>
      <c r="C86" s="662" t="s">
        <v>6030</v>
      </c>
      <c r="D86" s="662" t="s">
        <v>6127</v>
      </c>
      <c r="E86" s="662" t="s">
        <v>6128</v>
      </c>
      <c r="F86" s="665">
        <v>520</v>
      </c>
      <c r="G86" s="665">
        <v>55894</v>
      </c>
      <c r="H86" s="662">
        <v>1</v>
      </c>
      <c r="I86" s="662">
        <v>107.48846153846154</v>
      </c>
      <c r="J86" s="665">
        <v>425</v>
      </c>
      <c r="K86" s="665">
        <v>45900</v>
      </c>
      <c r="L86" s="662">
        <v>0.82119726625398071</v>
      </c>
      <c r="M86" s="662">
        <v>108</v>
      </c>
      <c r="N86" s="665">
        <v>362</v>
      </c>
      <c r="O86" s="665">
        <v>41992</v>
      </c>
      <c r="P86" s="678">
        <v>0.75127920707052631</v>
      </c>
      <c r="Q86" s="666">
        <v>116</v>
      </c>
    </row>
    <row r="87" spans="1:17" ht="14.4" customHeight="1" x14ac:dyDescent="0.3">
      <c r="A87" s="661" t="s">
        <v>6063</v>
      </c>
      <c r="B87" s="662" t="s">
        <v>548</v>
      </c>
      <c r="C87" s="662" t="s">
        <v>6030</v>
      </c>
      <c r="D87" s="662" t="s">
        <v>6129</v>
      </c>
      <c r="E87" s="662" t="s">
        <v>6130</v>
      </c>
      <c r="F87" s="665">
        <v>2581</v>
      </c>
      <c r="G87" s="665">
        <v>291037</v>
      </c>
      <c r="H87" s="662">
        <v>1</v>
      </c>
      <c r="I87" s="662">
        <v>112.76133281673769</v>
      </c>
      <c r="J87" s="665">
        <v>2975</v>
      </c>
      <c r="K87" s="665">
        <v>339150</v>
      </c>
      <c r="L87" s="662">
        <v>1.1653157502310703</v>
      </c>
      <c r="M87" s="662">
        <v>114</v>
      </c>
      <c r="N87" s="665">
        <v>3689</v>
      </c>
      <c r="O87" s="665">
        <v>442680</v>
      </c>
      <c r="P87" s="678">
        <v>1.5210437160910812</v>
      </c>
      <c r="Q87" s="666">
        <v>120</v>
      </c>
    </row>
    <row r="88" spans="1:17" ht="14.4" customHeight="1" x14ac:dyDescent="0.3">
      <c r="A88" s="661" t="s">
        <v>6063</v>
      </c>
      <c r="B88" s="662" t="s">
        <v>548</v>
      </c>
      <c r="C88" s="662" t="s">
        <v>6030</v>
      </c>
      <c r="D88" s="662" t="s">
        <v>6131</v>
      </c>
      <c r="E88" s="662" t="s">
        <v>6132</v>
      </c>
      <c r="F88" s="665">
        <v>6</v>
      </c>
      <c r="G88" s="665">
        <v>486</v>
      </c>
      <c r="H88" s="662">
        <v>1</v>
      </c>
      <c r="I88" s="662">
        <v>81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6063</v>
      </c>
      <c r="B89" s="662" t="s">
        <v>548</v>
      </c>
      <c r="C89" s="662" t="s">
        <v>6030</v>
      </c>
      <c r="D89" s="662" t="s">
        <v>6133</v>
      </c>
      <c r="E89" s="662" t="s">
        <v>6134</v>
      </c>
      <c r="F89" s="665">
        <v>26</v>
      </c>
      <c r="G89" s="665">
        <v>802</v>
      </c>
      <c r="H89" s="662">
        <v>1</v>
      </c>
      <c r="I89" s="662">
        <v>30.846153846153847</v>
      </c>
      <c r="J89" s="665">
        <v>8</v>
      </c>
      <c r="K89" s="665">
        <v>248</v>
      </c>
      <c r="L89" s="662">
        <v>0.30922693266832918</v>
      </c>
      <c r="M89" s="662">
        <v>31</v>
      </c>
      <c r="N89" s="665">
        <v>25</v>
      </c>
      <c r="O89" s="665">
        <v>800</v>
      </c>
      <c r="P89" s="678">
        <v>0.99750623441396513</v>
      </c>
      <c r="Q89" s="666">
        <v>32</v>
      </c>
    </row>
    <row r="90" spans="1:17" ht="14.4" customHeight="1" x14ac:dyDescent="0.3">
      <c r="A90" s="661" t="s">
        <v>6063</v>
      </c>
      <c r="B90" s="662" t="s">
        <v>548</v>
      </c>
      <c r="C90" s="662" t="s">
        <v>6030</v>
      </c>
      <c r="D90" s="662" t="s">
        <v>6135</v>
      </c>
      <c r="E90" s="662" t="s">
        <v>6136</v>
      </c>
      <c r="F90" s="665">
        <v>22</v>
      </c>
      <c r="G90" s="665">
        <v>1527</v>
      </c>
      <c r="H90" s="662">
        <v>1</v>
      </c>
      <c r="I90" s="662">
        <v>69.409090909090907</v>
      </c>
      <c r="J90" s="665">
        <v>24</v>
      </c>
      <c r="K90" s="665">
        <v>1680</v>
      </c>
      <c r="L90" s="662">
        <v>1.1001964636542241</v>
      </c>
      <c r="M90" s="662">
        <v>70</v>
      </c>
      <c r="N90" s="665">
        <v>56</v>
      </c>
      <c r="O90" s="665">
        <v>4144</v>
      </c>
      <c r="P90" s="678">
        <v>2.7138179436804193</v>
      </c>
      <c r="Q90" s="666">
        <v>74</v>
      </c>
    </row>
    <row r="91" spans="1:17" ht="14.4" customHeight="1" x14ac:dyDescent="0.3">
      <c r="A91" s="661" t="s">
        <v>6063</v>
      </c>
      <c r="B91" s="662" t="s">
        <v>548</v>
      </c>
      <c r="C91" s="662" t="s">
        <v>6030</v>
      </c>
      <c r="D91" s="662" t="s">
        <v>6137</v>
      </c>
      <c r="E91" s="662" t="s">
        <v>6138</v>
      </c>
      <c r="F91" s="665">
        <v>340</v>
      </c>
      <c r="G91" s="665">
        <v>26099</v>
      </c>
      <c r="H91" s="662">
        <v>1</v>
      </c>
      <c r="I91" s="662">
        <v>76.761764705882356</v>
      </c>
      <c r="J91" s="665">
        <v>387</v>
      </c>
      <c r="K91" s="665">
        <v>29799</v>
      </c>
      <c r="L91" s="662">
        <v>1.1417678838269665</v>
      </c>
      <c r="M91" s="662">
        <v>77</v>
      </c>
      <c r="N91" s="665">
        <v>467</v>
      </c>
      <c r="O91" s="665">
        <v>35959</v>
      </c>
      <c r="P91" s="678">
        <v>1.377792252576727</v>
      </c>
      <c r="Q91" s="666">
        <v>77</v>
      </c>
    </row>
    <row r="92" spans="1:17" ht="14.4" customHeight="1" x14ac:dyDescent="0.3">
      <c r="A92" s="661" t="s">
        <v>6063</v>
      </c>
      <c r="B92" s="662" t="s">
        <v>548</v>
      </c>
      <c r="C92" s="662" t="s">
        <v>6030</v>
      </c>
      <c r="D92" s="662" t="s">
        <v>6139</v>
      </c>
      <c r="E92" s="662" t="s">
        <v>6140</v>
      </c>
      <c r="F92" s="665">
        <v>68</v>
      </c>
      <c r="G92" s="665">
        <v>41044</v>
      </c>
      <c r="H92" s="662">
        <v>1</v>
      </c>
      <c r="I92" s="662">
        <v>603.58823529411768</v>
      </c>
      <c r="J92" s="665">
        <v>75</v>
      </c>
      <c r="K92" s="665">
        <v>45450</v>
      </c>
      <c r="L92" s="662">
        <v>1.1073482116752753</v>
      </c>
      <c r="M92" s="662">
        <v>606</v>
      </c>
      <c r="N92" s="665">
        <v>111</v>
      </c>
      <c r="O92" s="665">
        <v>68598</v>
      </c>
      <c r="P92" s="678">
        <v>1.671328330572069</v>
      </c>
      <c r="Q92" s="666">
        <v>618</v>
      </c>
    </row>
    <row r="93" spans="1:17" ht="14.4" customHeight="1" x14ac:dyDescent="0.3">
      <c r="A93" s="661" t="s">
        <v>6063</v>
      </c>
      <c r="B93" s="662" t="s">
        <v>548</v>
      </c>
      <c r="C93" s="662" t="s">
        <v>6030</v>
      </c>
      <c r="D93" s="662" t="s">
        <v>6141</v>
      </c>
      <c r="E93" s="662" t="s">
        <v>6038</v>
      </c>
      <c r="F93" s="665"/>
      <c r="G93" s="665"/>
      <c r="H93" s="662"/>
      <c r="I93" s="662"/>
      <c r="J93" s="665">
        <v>1</v>
      </c>
      <c r="K93" s="665">
        <v>340</v>
      </c>
      <c r="L93" s="662"/>
      <c r="M93" s="662">
        <v>340</v>
      </c>
      <c r="N93" s="665"/>
      <c r="O93" s="665"/>
      <c r="P93" s="678"/>
      <c r="Q93" s="666"/>
    </row>
    <row r="94" spans="1:17" ht="14.4" customHeight="1" x14ac:dyDescent="0.3">
      <c r="A94" s="661" t="s">
        <v>6063</v>
      </c>
      <c r="B94" s="662" t="s">
        <v>548</v>
      </c>
      <c r="C94" s="662" t="s">
        <v>6030</v>
      </c>
      <c r="D94" s="662" t="s">
        <v>6142</v>
      </c>
      <c r="E94" s="662" t="s">
        <v>6056</v>
      </c>
      <c r="F94" s="665">
        <v>22</v>
      </c>
      <c r="G94" s="665">
        <v>7998</v>
      </c>
      <c r="H94" s="662">
        <v>1</v>
      </c>
      <c r="I94" s="662">
        <v>363.54545454545456</v>
      </c>
      <c r="J94" s="665">
        <v>33</v>
      </c>
      <c r="K94" s="665">
        <v>12045</v>
      </c>
      <c r="L94" s="662">
        <v>1.5060015003750937</v>
      </c>
      <c r="M94" s="662">
        <v>365</v>
      </c>
      <c r="N94" s="665">
        <v>44</v>
      </c>
      <c r="O94" s="665">
        <v>16412</v>
      </c>
      <c r="P94" s="678">
        <v>2.0520130032508126</v>
      </c>
      <c r="Q94" s="666">
        <v>373</v>
      </c>
    </row>
    <row r="95" spans="1:17" ht="14.4" customHeight="1" x14ac:dyDescent="0.3">
      <c r="A95" s="661" t="s">
        <v>6063</v>
      </c>
      <c r="B95" s="662" t="s">
        <v>548</v>
      </c>
      <c r="C95" s="662" t="s">
        <v>6030</v>
      </c>
      <c r="D95" s="662" t="s">
        <v>6143</v>
      </c>
      <c r="E95" s="662" t="s">
        <v>6144</v>
      </c>
      <c r="F95" s="665">
        <v>1477</v>
      </c>
      <c r="G95" s="665">
        <v>241863</v>
      </c>
      <c r="H95" s="662">
        <v>1</v>
      </c>
      <c r="I95" s="662">
        <v>163.75287745429927</v>
      </c>
      <c r="J95" s="665">
        <v>1737</v>
      </c>
      <c r="K95" s="665">
        <v>286605</v>
      </c>
      <c r="L95" s="662">
        <v>1.1849890227112043</v>
      </c>
      <c r="M95" s="662">
        <v>165</v>
      </c>
      <c r="N95" s="665">
        <v>2048</v>
      </c>
      <c r="O95" s="665">
        <v>362496</v>
      </c>
      <c r="P95" s="678">
        <v>1.4987658302427407</v>
      </c>
      <c r="Q95" s="666">
        <v>177</v>
      </c>
    </row>
    <row r="96" spans="1:17" ht="14.4" customHeight="1" x14ac:dyDescent="0.3">
      <c r="A96" s="661" t="s">
        <v>6063</v>
      </c>
      <c r="B96" s="662" t="s">
        <v>548</v>
      </c>
      <c r="C96" s="662" t="s">
        <v>6030</v>
      </c>
      <c r="D96" s="662" t="s">
        <v>6145</v>
      </c>
      <c r="E96" s="662" t="s">
        <v>6146</v>
      </c>
      <c r="F96" s="665"/>
      <c r="G96" s="665"/>
      <c r="H96" s="662"/>
      <c r="I96" s="662"/>
      <c r="J96" s="665"/>
      <c r="K96" s="665"/>
      <c r="L96" s="662"/>
      <c r="M96" s="662"/>
      <c r="N96" s="665">
        <v>1</v>
      </c>
      <c r="O96" s="665">
        <v>623</v>
      </c>
      <c r="P96" s="678"/>
      <c r="Q96" s="666">
        <v>623</v>
      </c>
    </row>
    <row r="97" spans="1:17" ht="14.4" customHeight="1" x14ac:dyDescent="0.3">
      <c r="A97" s="661" t="s">
        <v>6063</v>
      </c>
      <c r="B97" s="662" t="s">
        <v>548</v>
      </c>
      <c r="C97" s="662" t="s">
        <v>6030</v>
      </c>
      <c r="D97" s="662" t="s">
        <v>6147</v>
      </c>
      <c r="E97" s="662" t="s">
        <v>6148</v>
      </c>
      <c r="F97" s="665">
        <v>61</v>
      </c>
      <c r="G97" s="665">
        <v>63923</v>
      </c>
      <c r="H97" s="662">
        <v>1</v>
      </c>
      <c r="I97" s="662">
        <v>1047.9180327868853</v>
      </c>
      <c r="J97" s="665">
        <v>71</v>
      </c>
      <c r="K97" s="665">
        <v>89460</v>
      </c>
      <c r="L97" s="662">
        <v>1.3994962689485788</v>
      </c>
      <c r="M97" s="662">
        <v>1260</v>
      </c>
      <c r="N97" s="665">
        <v>88</v>
      </c>
      <c r="O97" s="665">
        <v>114048</v>
      </c>
      <c r="P97" s="678">
        <v>1.7841465513195562</v>
      </c>
      <c r="Q97" s="666">
        <v>1296</v>
      </c>
    </row>
    <row r="98" spans="1:17" ht="14.4" customHeight="1" x14ac:dyDescent="0.3">
      <c r="A98" s="661" t="s">
        <v>6063</v>
      </c>
      <c r="B98" s="662" t="s">
        <v>556</v>
      </c>
      <c r="C98" s="662" t="s">
        <v>6098</v>
      </c>
      <c r="D98" s="662" t="s">
        <v>6149</v>
      </c>
      <c r="E98" s="662" t="s">
        <v>6150</v>
      </c>
      <c r="F98" s="665"/>
      <c r="G98" s="665"/>
      <c r="H98" s="662"/>
      <c r="I98" s="662"/>
      <c r="J98" s="665"/>
      <c r="K98" s="665"/>
      <c r="L98" s="662"/>
      <c r="M98" s="662"/>
      <c r="N98" s="665">
        <v>5</v>
      </c>
      <c r="O98" s="665">
        <v>4523.75</v>
      </c>
      <c r="P98" s="678"/>
      <c r="Q98" s="666">
        <v>904.75</v>
      </c>
    </row>
    <row r="99" spans="1:17" ht="14.4" customHeight="1" x14ac:dyDescent="0.3">
      <c r="A99" s="661" t="s">
        <v>6063</v>
      </c>
      <c r="B99" s="662" t="s">
        <v>556</v>
      </c>
      <c r="C99" s="662" t="s">
        <v>6030</v>
      </c>
      <c r="D99" s="662" t="s">
        <v>6031</v>
      </c>
      <c r="E99" s="662" t="s">
        <v>6032</v>
      </c>
      <c r="F99" s="665">
        <v>922</v>
      </c>
      <c r="G99" s="665">
        <v>215336</v>
      </c>
      <c r="H99" s="662">
        <v>1</v>
      </c>
      <c r="I99" s="662">
        <v>233.55314533622558</v>
      </c>
      <c r="J99" s="665">
        <v>997</v>
      </c>
      <c r="K99" s="665">
        <v>234295</v>
      </c>
      <c r="L99" s="662">
        <v>1.0880438013151541</v>
      </c>
      <c r="M99" s="662">
        <v>235</v>
      </c>
      <c r="N99" s="665">
        <v>1051</v>
      </c>
      <c r="O99" s="665">
        <v>263801</v>
      </c>
      <c r="P99" s="678">
        <v>1.2250668722368763</v>
      </c>
      <c r="Q99" s="666">
        <v>251</v>
      </c>
    </row>
    <row r="100" spans="1:17" ht="14.4" customHeight="1" x14ac:dyDescent="0.3">
      <c r="A100" s="661" t="s">
        <v>6063</v>
      </c>
      <c r="B100" s="662" t="s">
        <v>556</v>
      </c>
      <c r="C100" s="662" t="s">
        <v>6030</v>
      </c>
      <c r="D100" s="662" t="s">
        <v>6033</v>
      </c>
      <c r="E100" s="662" t="s">
        <v>6034</v>
      </c>
      <c r="F100" s="665">
        <v>1116</v>
      </c>
      <c r="G100" s="665">
        <v>131160</v>
      </c>
      <c r="H100" s="662">
        <v>1</v>
      </c>
      <c r="I100" s="662">
        <v>117.52688172043011</v>
      </c>
      <c r="J100" s="665">
        <v>1432</v>
      </c>
      <c r="K100" s="665">
        <v>168976</v>
      </c>
      <c r="L100" s="662">
        <v>1.2883196096370846</v>
      </c>
      <c r="M100" s="662">
        <v>118</v>
      </c>
      <c r="N100" s="665">
        <v>1751</v>
      </c>
      <c r="O100" s="665">
        <v>220626</v>
      </c>
      <c r="P100" s="678">
        <v>1.682113449222324</v>
      </c>
      <c r="Q100" s="666">
        <v>126</v>
      </c>
    </row>
    <row r="101" spans="1:17" ht="14.4" customHeight="1" x14ac:dyDescent="0.3">
      <c r="A101" s="661" t="s">
        <v>6063</v>
      </c>
      <c r="B101" s="662" t="s">
        <v>556</v>
      </c>
      <c r="C101" s="662" t="s">
        <v>6030</v>
      </c>
      <c r="D101" s="662" t="s">
        <v>6050</v>
      </c>
      <c r="E101" s="662" t="s">
        <v>6051</v>
      </c>
      <c r="F101" s="665">
        <v>6</v>
      </c>
      <c r="G101" s="665">
        <v>1928</v>
      </c>
      <c r="H101" s="662">
        <v>1</v>
      </c>
      <c r="I101" s="662">
        <v>321.33333333333331</v>
      </c>
      <c r="J101" s="665">
        <v>8</v>
      </c>
      <c r="K101" s="665">
        <v>2584</v>
      </c>
      <c r="L101" s="662">
        <v>1.3402489626556016</v>
      </c>
      <c r="M101" s="662">
        <v>323</v>
      </c>
      <c r="N101" s="665">
        <v>6</v>
      </c>
      <c r="O101" s="665">
        <v>1986</v>
      </c>
      <c r="P101" s="678">
        <v>1.0300829875518671</v>
      </c>
      <c r="Q101" s="666">
        <v>331</v>
      </c>
    </row>
    <row r="102" spans="1:17" ht="14.4" customHeight="1" x14ac:dyDescent="0.3">
      <c r="A102" s="661" t="s">
        <v>6063</v>
      </c>
      <c r="B102" s="662" t="s">
        <v>556</v>
      </c>
      <c r="C102" s="662" t="s">
        <v>6030</v>
      </c>
      <c r="D102" s="662" t="s">
        <v>6151</v>
      </c>
      <c r="E102" s="662" t="s">
        <v>6036</v>
      </c>
      <c r="F102" s="665">
        <v>225</v>
      </c>
      <c r="G102" s="665">
        <v>109286</v>
      </c>
      <c r="H102" s="662">
        <v>1</v>
      </c>
      <c r="I102" s="662">
        <v>485.71555555555557</v>
      </c>
      <c r="J102" s="665">
        <v>320</v>
      </c>
      <c r="K102" s="665">
        <v>155840</v>
      </c>
      <c r="L102" s="662">
        <v>1.4259832000439214</v>
      </c>
      <c r="M102" s="662">
        <v>487</v>
      </c>
      <c r="N102" s="665">
        <v>451</v>
      </c>
      <c r="O102" s="665">
        <v>223245</v>
      </c>
      <c r="P102" s="678">
        <v>2.0427593653349927</v>
      </c>
      <c r="Q102" s="666">
        <v>495</v>
      </c>
    </row>
    <row r="103" spans="1:17" ht="14.4" customHeight="1" x14ac:dyDescent="0.3">
      <c r="A103" s="661" t="s">
        <v>6063</v>
      </c>
      <c r="B103" s="662" t="s">
        <v>556</v>
      </c>
      <c r="C103" s="662" t="s">
        <v>6030</v>
      </c>
      <c r="D103" s="662" t="s">
        <v>6152</v>
      </c>
      <c r="E103" s="662" t="s">
        <v>6153</v>
      </c>
      <c r="F103" s="665">
        <v>5</v>
      </c>
      <c r="G103" s="665">
        <v>3393</v>
      </c>
      <c r="H103" s="662">
        <v>1</v>
      </c>
      <c r="I103" s="662">
        <v>678.6</v>
      </c>
      <c r="J103" s="665">
        <v>4</v>
      </c>
      <c r="K103" s="665">
        <v>2720</v>
      </c>
      <c r="L103" s="662">
        <v>0.80165045682287062</v>
      </c>
      <c r="M103" s="662">
        <v>680</v>
      </c>
      <c r="N103" s="665"/>
      <c r="O103" s="665"/>
      <c r="P103" s="678"/>
      <c r="Q103" s="666"/>
    </row>
    <row r="104" spans="1:17" ht="14.4" customHeight="1" x14ac:dyDescent="0.3">
      <c r="A104" s="661" t="s">
        <v>6063</v>
      </c>
      <c r="B104" s="662" t="s">
        <v>556</v>
      </c>
      <c r="C104" s="662" t="s">
        <v>6030</v>
      </c>
      <c r="D104" s="662" t="s">
        <v>6035</v>
      </c>
      <c r="E104" s="662" t="s">
        <v>6036</v>
      </c>
      <c r="F104" s="665">
        <v>231</v>
      </c>
      <c r="G104" s="665">
        <v>128343</v>
      </c>
      <c r="H104" s="662">
        <v>1</v>
      </c>
      <c r="I104" s="662">
        <v>555.59740259740261</v>
      </c>
      <c r="J104" s="665">
        <v>234</v>
      </c>
      <c r="K104" s="665">
        <v>130806</v>
      </c>
      <c r="L104" s="662">
        <v>1.0191907622542717</v>
      </c>
      <c r="M104" s="662">
        <v>559</v>
      </c>
      <c r="N104" s="665">
        <v>131</v>
      </c>
      <c r="O104" s="665">
        <v>74408</v>
      </c>
      <c r="P104" s="678">
        <v>0.57975892724963574</v>
      </c>
      <c r="Q104" s="666">
        <v>568</v>
      </c>
    </row>
    <row r="105" spans="1:17" ht="14.4" customHeight="1" x14ac:dyDescent="0.3">
      <c r="A105" s="661" t="s">
        <v>6063</v>
      </c>
      <c r="B105" s="662" t="s">
        <v>556</v>
      </c>
      <c r="C105" s="662" t="s">
        <v>6030</v>
      </c>
      <c r="D105" s="662" t="s">
        <v>6154</v>
      </c>
      <c r="E105" s="662" t="s">
        <v>6153</v>
      </c>
      <c r="F105" s="665">
        <v>7</v>
      </c>
      <c r="G105" s="665">
        <v>5250</v>
      </c>
      <c r="H105" s="662">
        <v>1</v>
      </c>
      <c r="I105" s="662">
        <v>750</v>
      </c>
      <c r="J105" s="665">
        <v>3</v>
      </c>
      <c r="K105" s="665">
        <v>2256</v>
      </c>
      <c r="L105" s="662">
        <v>0.42971428571428572</v>
      </c>
      <c r="M105" s="662">
        <v>752</v>
      </c>
      <c r="N105" s="665">
        <v>5</v>
      </c>
      <c r="O105" s="665">
        <v>3805</v>
      </c>
      <c r="P105" s="678">
        <v>0.72476190476190472</v>
      </c>
      <c r="Q105" s="666">
        <v>761</v>
      </c>
    </row>
    <row r="106" spans="1:17" ht="14.4" customHeight="1" x14ac:dyDescent="0.3">
      <c r="A106" s="661" t="s">
        <v>6063</v>
      </c>
      <c r="B106" s="662" t="s">
        <v>556</v>
      </c>
      <c r="C106" s="662" t="s">
        <v>6030</v>
      </c>
      <c r="D106" s="662" t="s">
        <v>6037</v>
      </c>
      <c r="E106" s="662" t="s">
        <v>6038</v>
      </c>
      <c r="F106" s="665">
        <v>7</v>
      </c>
      <c r="G106" s="665">
        <v>3122</v>
      </c>
      <c r="H106" s="662">
        <v>1</v>
      </c>
      <c r="I106" s="662">
        <v>446</v>
      </c>
      <c r="J106" s="665">
        <v>16</v>
      </c>
      <c r="K106" s="665">
        <v>7184</v>
      </c>
      <c r="L106" s="662">
        <v>2.3010890454836641</v>
      </c>
      <c r="M106" s="662">
        <v>449</v>
      </c>
      <c r="N106" s="665">
        <v>8</v>
      </c>
      <c r="O106" s="665">
        <v>3696</v>
      </c>
      <c r="P106" s="678">
        <v>1.1838565022421526</v>
      </c>
      <c r="Q106" s="666">
        <v>462</v>
      </c>
    </row>
    <row r="107" spans="1:17" ht="14.4" customHeight="1" x14ac:dyDescent="0.3">
      <c r="A107" s="661" t="s">
        <v>6063</v>
      </c>
      <c r="B107" s="662" t="s">
        <v>556</v>
      </c>
      <c r="C107" s="662" t="s">
        <v>6030</v>
      </c>
      <c r="D107" s="662" t="s">
        <v>6055</v>
      </c>
      <c r="E107" s="662" t="s">
        <v>6056</v>
      </c>
      <c r="F107" s="665"/>
      <c r="G107" s="665"/>
      <c r="H107" s="662"/>
      <c r="I107" s="662"/>
      <c r="J107" s="665"/>
      <c r="K107" s="665"/>
      <c r="L107" s="662"/>
      <c r="M107" s="662"/>
      <c r="N107" s="665">
        <v>1</v>
      </c>
      <c r="O107" s="665">
        <v>446</v>
      </c>
      <c r="P107" s="678"/>
      <c r="Q107" s="666">
        <v>446</v>
      </c>
    </row>
    <row r="108" spans="1:17" ht="14.4" customHeight="1" x14ac:dyDescent="0.3">
      <c r="A108" s="661" t="s">
        <v>6063</v>
      </c>
      <c r="B108" s="662" t="s">
        <v>556</v>
      </c>
      <c r="C108" s="662" t="s">
        <v>6030</v>
      </c>
      <c r="D108" s="662" t="s">
        <v>6047</v>
      </c>
      <c r="E108" s="662" t="s">
        <v>6048</v>
      </c>
      <c r="F108" s="665">
        <v>3</v>
      </c>
      <c r="G108" s="665">
        <v>627</v>
      </c>
      <c r="H108" s="662">
        <v>1</v>
      </c>
      <c r="I108" s="662">
        <v>209</v>
      </c>
      <c r="J108" s="665">
        <v>4</v>
      </c>
      <c r="K108" s="665">
        <v>840</v>
      </c>
      <c r="L108" s="662">
        <v>1.3397129186602872</v>
      </c>
      <c r="M108" s="662">
        <v>210</v>
      </c>
      <c r="N108" s="665">
        <v>8</v>
      </c>
      <c r="O108" s="665">
        <v>1720</v>
      </c>
      <c r="P108" s="678">
        <v>2.7432216905901115</v>
      </c>
      <c r="Q108" s="666">
        <v>215</v>
      </c>
    </row>
    <row r="109" spans="1:17" ht="14.4" customHeight="1" x14ac:dyDescent="0.3">
      <c r="A109" s="661" t="s">
        <v>6063</v>
      </c>
      <c r="B109" s="662" t="s">
        <v>556</v>
      </c>
      <c r="C109" s="662" t="s">
        <v>6030</v>
      </c>
      <c r="D109" s="662" t="s">
        <v>6039</v>
      </c>
      <c r="E109" s="662" t="s">
        <v>6040</v>
      </c>
      <c r="F109" s="665">
        <v>243</v>
      </c>
      <c r="G109" s="665">
        <v>20174</v>
      </c>
      <c r="H109" s="662">
        <v>1</v>
      </c>
      <c r="I109" s="662">
        <v>83.02057613168725</v>
      </c>
      <c r="J109" s="665">
        <v>80</v>
      </c>
      <c r="K109" s="665">
        <v>6800</v>
      </c>
      <c r="L109" s="662">
        <v>0.33706751264003171</v>
      </c>
      <c r="M109" s="662">
        <v>85</v>
      </c>
      <c r="N109" s="665">
        <v>70</v>
      </c>
      <c r="O109" s="665">
        <v>5950</v>
      </c>
      <c r="P109" s="678">
        <v>0.29493407356002777</v>
      </c>
      <c r="Q109" s="666">
        <v>85</v>
      </c>
    </row>
    <row r="110" spans="1:17" ht="14.4" customHeight="1" x14ac:dyDescent="0.3">
      <c r="A110" s="661" t="s">
        <v>6063</v>
      </c>
      <c r="B110" s="662" t="s">
        <v>556</v>
      </c>
      <c r="C110" s="662" t="s">
        <v>6030</v>
      </c>
      <c r="D110" s="662" t="s">
        <v>6129</v>
      </c>
      <c r="E110" s="662" t="s">
        <v>6130</v>
      </c>
      <c r="F110" s="665"/>
      <c r="G110" s="665"/>
      <c r="H110" s="662"/>
      <c r="I110" s="662"/>
      <c r="J110" s="665">
        <v>2</v>
      </c>
      <c r="K110" s="665">
        <v>228</v>
      </c>
      <c r="L110" s="662"/>
      <c r="M110" s="662">
        <v>114</v>
      </c>
      <c r="N110" s="665"/>
      <c r="O110" s="665"/>
      <c r="P110" s="678"/>
      <c r="Q110" s="666"/>
    </row>
    <row r="111" spans="1:17" ht="14.4" customHeight="1" x14ac:dyDescent="0.3">
      <c r="A111" s="661" t="s">
        <v>6063</v>
      </c>
      <c r="B111" s="662" t="s">
        <v>556</v>
      </c>
      <c r="C111" s="662" t="s">
        <v>6030</v>
      </c>
      <c r="D111" s="662" t="s">
        <v>6045</v>
      </c>
      <c r="E111" s="662" t="s">
        <v>6042</v>
      </c>
      <c r="F111" s="665">
        <v>579</v>
      </c>
      <c r="G111" s="665">
        <v>172236</v>
      </c>
      <c r="H111" s="662">
        <v>1</v>
      </c>
      <c r="I111" s="662">
        <v>297.47150259067359</v>
      </c>
      <c r="J111" s="665">
        <v>446</v>
      </c>
      <c r="K111" s="665">
        <v>133354</v>
      </c>
      <c r="L111" s="662">
        <v>0.77425160825843609</v>
      </c>
      <c r="M111" s="662">
        <v>299</v>
      </c>
      <c r="N111" s="665">
        <v>464</v>
      </c>
      <c r="O111" s="665">
        <v>142448</v>
      </c>
      <c r="P111" s="678">
        <v>0.82705125525441836</v>
      </c>
      <c r="Q111" s="666">
        <v>307</v>
      </c>
    </row>
    <row r="112" spans="1:17" ht="14.4" customHeight="1" x14ac:dyDescent="0.3">
      <c r="A112" s="661" t="s">
        <v>6063</v>
      </c>
      <c r="B112" s="662" t="s">
        <v>556</v>
      </c>
      <c r="C112" s="662" t="s">
        <v>6030</v>
      </c>
      <c r="D112" s="662" t="s">
        <v>6155</v>
      </c>
      <c r="E112" s="662" t="s">
        <v>6048</v>
      </c>
      <c r="F112" s="665">
        <v>3</v>
      </c>
      <c r="G112" s="665">
        <v>522</v>
      </c>
      <c r="H112" s="662">
        <v>1</v>
      </c>
      <c r="I112" s="662">
        <v>174</v>
      </c>
      <c r="J112" s="665">
        <v>1</v>
      </c>
      <c r="K112" s="665">
        <v>174</v>
      </c>
      <c r="L112" s="662">
        <v>0.33333333333333331</v>
      </c>
      <c r="M112" s="662">
        <v>174</v>
      </c>
      <c r="N112" s="665"/>
      <c r="O112" s="665"/>
      <c r="P112" s="678"/>
      <c r="Q112" s="666"/>
    </row>
    <row r="113" spans="1:17" ht="14.4" customHeight="1" x14ac:dyDescent="0.3">
      <c r="A113" s="661" t="s">
        <v>6063</v>
      </c>
      <c r="B113" s="662" t="s">
        <v>556</v>
      </c>
      <c r="C113" s="662" t="s">
        <v>6030</v>
      </c>
      <c r="D113" s="662" t="s">
        <v>6041</v>
      </c>
      <c r="E113" s="662" t="s">
        <v>6042</v>
      </c>
      <c r="F113" s="665">
        <v>586</v>
      </c>
      <c r="G113" s="665">
        <v>215794</v>
      </c>
      <c r="H113" s="662">
        <v>1</v>
      </c>
      <c r="I113" s="662">
        <v>368.24914675767917</v>
      </c>
      <c r="J113" s="665">
        <v>544</v>
      </c>
      <c r="K113" s="665">
        <v>201824</v>
      </c>
      <c r="L113" s="662">
        <v>0.93526233352178467</v>
      </c>
      <c r="M113" s="662">
        <v>371</v>
      </c>
      <c r="N113" s="665">
        <v>590</v>
      </c>
      <c r="O113" s="665">
        <v>224200</v>
      </c>
      <c r="P113" s="678">
        <v>1.0389538170662762</v>
      </c>
      <c r="Q113" s="666">
        <v>380</v>
      </c>
    </row>
    <row r="114" spans="1:17" ht="14.4" customHeight="1" x14ac:dyDescent="0.3">
      <c r="A114" s="661" t="s">
        <v>6063</v>
      </c>
      <c r="B114" s="662" t="s">
        <v>556</v>
      </c>
      <c r="C114" s="662" t="s">
        <v>6030</v>
      </c>
      <c r="D114" s="662" t="s">
        <v>6156</v>
      </c>
      <c r="E114" s="662" t="s">
        <v>6157</v>
      </c>
      <c r="F114" s="665">
        <v>14</v>
      </c>
      <c r="G114" s="665">
        <v>3790</v>
      </c>
      <c r="H114" s="662">
        <v>1</v>
      </c>
      <c r="I114" s="662">
        <v>270.71428571428572</v>
      </c>
      <c r="J114" s="665">
        <v>12</v>
      </c>
      <c r="K114" s="665">
        <v>3264</v>
      </c>
      <c r="L114" s="662">
        <v>0.86121372031662269</v>
      </c>
      <c r="M114" s="662">
        <v>272</v>
      </c>
      <c r="N114" s="665">
        <v>7</v>
      </c>
      <c r="O114" s="665">
        <v>1904</v>
      </c>
      <c r="P114" s="678">
        <v>0.50237467018469661</v>
      </c>
      <c r="Q114" s="666">
        <v>272</v>
      </c>
    </row>
    <row r="115" spans="1:17" ht="14.4" customHeight="1" x14ac:dyDescent="0.3">
      <c r="A115" s="661" t="s">
        <v>6063</v>
      </c>
      <c r="B115" s="662" t="s">
        <v>556</v>
      </c>
      <c r="C115" s="662" t="s">
        <v>6030</v>
      </c>
      <c r="D115" s="662" t="s">
        <v>6141</v>
      </c>
      <c r="E115" s="662" t="s">
        <v>6038</v>
      </c>
      <c r="F115" s="665">
        <v>15</v>
      </c>
      <c r="G115" s="665">
        <v>5045</v>
      </c>
      <c r="H115" s="662">
        <v>1</v>
      </c>
      <c r="I115" s="662">
        <v>336.33333333333331</v>
      </c>
      <c r="J115" s="665">
        <v>12</v>
      </c>
      <c r="K115" s="665">
        <v>4080</v>
      </c>
      <c r="L115" s="662">
        <v>0.80872150644202179</v>
      </c>
      <c r="M115" s="662">
        <v>340</v>
      </c>
      <c r="N115" s="665">
        <v>16</v>
      </c>
      <c r="O115" s="665">
        <v>5632</v>
      </c>
      <c r="P115" s="678">
        <v>1.1163528245787908</v>
      </c>
      <c r="Q115" s="666">
        <v>352</v>
      </c>
    </row>
    <row r="116" spans="1:17" ht="14.4" customHeight="1" x14ac:dyDescent="0.3">
      <c r="A116" s="661" t="s">
        <v>6063</v>
      </c>
      <c r="B116" s="662" t="s">
        <v>556</v>
      </c>
      <c r="C116" s="662" t="s">
        <v>6030</v>
      </c>
      <c r="D116" s="662" t="s">
        <v>6142</v>
      </c>
      <c r="E116" s="662" t="s">
        <v>6056</v>
      </c>
      <c r="F116" s="665"/>
      <c r="G116" s="665"/>
      <c r="H116" s="662"/>
      <c r="I116" s="662"/>
      <c r="J116" s="665"/>
      <c r="K116" s="665"/>
      <c r="L116" s="662"/>
      <c r="M116" s="662"/>
      <c r="N116" s="665">
        <v>3</v>
      </c>
      <c r="O116" s="665">
        <v>1119</v>
      </c>
      <c r="P116" s="678"/>
      <c r="Q116" s="666">
        <v>373</v>
      </c>
    </row>
    <row r="117" spans="1:17" ht="14.4" customHeight="1" x14ac:dyDescent="0.3">
      <c r="A117" s="661" t="s">
        <v>6063</v>
      </c>
      <c r="B117" s="662" t="s">
        <v>556</v>
      </c>
      <c r="C117" s="662" t="s">
        <v>6030</v>
      </c>
      <c r="D117" s="662" t="s">
        <v>6061</v>
      </c>
      <c r="E117" s="662" t="s">
        <v>6051</v>
      </c>
      <c r="F117" s="665">
        <v>21</v>
      </c>
      <c r="G117" s="665">
        <v>8225</v>
      </c>
      <c r="H117" s="662">
        <v>1</v>
      </c>
      <c r="I117" s="662">
        <v>391.66666666666669</v>
      </c>
      <c r="J117" s="665">
        <v>5</v>
      </c>
      <c r="K117" s="665">
        <v>1975</v>
      </c>
      <c r="L117" s="662">
        <v>0.24012158054711247</v>
      </c>
      <c r="M117" s="662">
        <v>395</v>
      </c>
      <c r="N117" s="665">
        <v>12</v>
      </c>
      <c r="O117" s="665">
        <v>4848</v>
      </c>
      <c r="P117" s="678">
        <v>0.5894224924012158</v>
      </c>
      <c r="Q117" s="666">
        <v>404</v>
      </c>
    </row>
    <row r="118" spans="1:17" ht="14.4" customHeight="1" x14ac:dyDescent="0.3">
      <c r="A118" s="661" t="s">
        <v>6063</v>
      </c>
      <c r="B118" s="662" t="s">
        <v>556</v>
      </c>
      <c r="C118" s="662" t="s">
        <v>6030</v>
      </c>
      <c r="D118" s="662" t="s">
        <v>6145</v>
      </c>
      <c r="E118" s="662" t="s">
        <v>6146</v>
      </c>
      <c r="F118" s="665"/>
      <c r="G118" s="665"/>
      <c r="H118" s="662"/>
      <c r="I118" s="662"/>
      <c r="J118" s="665">
        <v>1</v>
      </c>
      <c r="K118" s="665">
        <v>611</v>
      </c>
      <c r="L118" s="662"/>
      <c r="M118" s="662">
        <v>611</v>
      </c>
      <c r="N118" s="665"/>
      <c r="O118" s="665"/>
      <c r="P118" s="678"/>
      <c r="Q118" s="666"/>
    </row>
    <row r="119" spans="1:17" ht="14.4" customHeight="1" x14ac:dyDescent="0.3">
      <c r="A119" s="661" t="s">
        <v>6063</v>
      </c>
      <c r="B119" s="662" t="s">
        <v>556</v>
      </c>
      <c r="C119" s="662" t="s">
        <v>6030</v>
      </c>
      <c r="D119" s="662" t="s">
        <v>6158</v>
      </c>
      <c r="E119" s="662" t="s">
        <v>6159</v>
      </c>
      <c r="F119" s="665">
        <v>3</v>
      </c>
      <c r="G119" s="665">
        <v>1299</v>
      </c>
      <c r="H119" s="662">
        <v>1</v>
      </c>
      <c r="I119" s="662">
        <v>433</v>
      </c>
      <c r="J119" s="665"/>
      <c r="K119" s="665"/>
      <c r="L119" s="662"/>
      <c r="M119" s="662"/>
      <c r="N119" s="665">
        <v>1</v>
      </c>
      <c r="O119" s="665">
        <v>449</v>
      </c>
      <c r="P119" s="678">
        <v>0.34565050038491146</v>
      </c>
      <c r="Q119" s="666">
        <v>449</v>
      </c>
    </row>
    <row r="120" spans="1:17" ht="14.4" customHeight="1" x14ac:dyDescent="0.3">
      <c r="A120" s="661" t="s">
        <v>6063</v>
      </c>
      <c r="B120" s="662" t="s">
        <v>559</v>
      </c>
      <c r="C120" s="662" t="s">
        <v>6098</v>
      </c>
      <c r="D120" s="662" t="s">
        <v>6070</v>
      </c>
      <c r="E120" s="662" t="s">
        <v>6160</v>
      </c>
      <c r="F120" s="665">
        <v>1</v>
      </c>
      <c r="G120" s="665">
        <v>3889.27</v>
      </c>
      <c r="H120" s="662">
        <v>1</v>
      </c>
      <c r="I120" s="662">
        <v>3889.27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6063</v>
      </c>
      <c r="B121" s="662" t="s">
        <v>559</v>
      </c>
      <c r="C121" s="662" t="s">
        <v>6098</v>
      </c>
      <c r="D121" s="662" t="s">
        <v>6101</v>
      </c>
      <c r="E121" s="662" t="s">
        <v>6102</v>
      </c>
      <c r="F121" s="665">
        <v>1</v>
      </c>
      <c r="G121" s="665">
        <v>242.64</v>
      </c>
      <c r="H121" s="662">
        <v>1</v>
      </c>
      <c r="I121" s="662">
        <v>242.64</v>
      </c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6063</v>
      </c>
      <c r="B122" s="662" t="s">
        <v>559</v>
      </c>
      <c r="C122" s="662" t="s">
        <v>6030</v>
      </c>
      <c r="D122" s="662" t="s">
        <v>6053</v>
      </c>
      <c r="E122" s="662" t="s">
        <v>6054</v>
      </c>
      <c r="F122" s="665"/>
      <c r="G122" s="665"/>
      <c r="H122" s="662"/>
      <c r="I122" s="662"/>
      <c r="J122" s="665"/>
      <c r="K122" s="665"/>
      <c r="L122" s="662"/>
      <c r="M122" s="662"/>
      <c r="N122" s="665">
        <v>1</v>
      </c>
      <c r="O122" s="665">
        <v>195</v>
      </c>
      <c r="P122" s="678"/>
      <c r="Q122" s="666">
        <v>195</v>
      </c>
    </row>
    <row r="123" spans="1:17" ht="14.4" customHeight="1" x14ac:dyDescent="0.3">
      <c r="A123" s="661" t="s">
        <v>6063</v>
      </c>
      <c r="B123" s="662" t="s">
        <v>559</v>
      </c>
      <c r="C123" s="662" t="s">
        <v>6030</v>
      </c>
      <c r="D123" s="662" t="s">
        <v>6031</v>
      </c>
      <c r="E123" s="662" t="s">
        <v>6032</v>
      </c>
      <c r="F123" s="665">
        <v>147</v>
      </c>
      <c r="G123" s="665">
        <v>34328</v>
      </c>
      <c r="H123" s="662">
        <v>1</v>
      </c>
      <c r="I123" s="662">
        <v>233.52380952380952</v>
      </c>
      <c r="J123" s="665">
        <v>188</v>
      </c>
      <c r="K123" s="665">
        <v>44180</v>
      </c>
      <c r="L123" s="662">
        <v>1.2869960382195293</v>
      </c>
      <c r="M123" s="662">
        <v>235</v>
      </c>
      <c r="N123" s="665">
        <v>152</v>
      </c>
      <c r="O123" s="665">
        <v>38152</v>
      </c>
      <c r="P123" s="678">
        <v>1.1113959450011652</v>
      </c>
      <c r="Q123" s="666">
        <v>251</v>
      </c>
    </row>
    <row r="124" spans="1:17" ht="14.4" customHeight="1" x14ac:dyDescent="0.3">
      <c r="A124" s="661" t="s">
        <v>6063</v>
      </c>
      <c r="B124" s="662" t="s">
        <v>559</v>
      </c>
      <c r="C124" s="662" t="s">
        <v>6030</v>
      </c>
      <c r="D124" s="662" t="s">
        <v>6033</v>
      </c>
      <c r="E124" s="662" t="s">
        <v>6034</v>
      </c>
      <c r="F124" s="665">
        <v>211</v>
      </c>
      <c r="G124" s="665">
        <v>24798</v>
      </c>
      <c r="H124" s="662">
        <v>1</v>
      </c>
      <c r="I124" s="662">
        <v>117.52606635071091</v>
      </c>
      <c r="J124" s="665">
        <v>268</v>
      </c>
      <c r="K124" s="665">
        <v>31624</v>
      </c>
      <c r="L124" s="662">
        <v>1.2752641342043713</v>
      </c>
      <c r="M124" s="662">
        <v>118</v>
      </c>
      <c r="N124" s="665">
        <v>330</v>
      </c>
      <c r="O124" s="665">
        <v>41580</v>
      </c>
      <c r="P124" s="678">
        <v>1.6767481248487781</v>
      </c>
      <c r="Q124" s="666">
        <v>126</v>
      </c>
    </row>
    <row r="125" spans="1:17" ht="14.4" customHeight="1" x14ac:dyDescent="0.3">
      <c r="A125" s="661" t="s">
        <v>6063</v>
      </c>
      <c r="B125" s="662" t="s">
        <v>559</v>
      </c>
      <c r="C125" s="662" t="s">
        <v>6030</v>
      </c>
      <c r="D125" s="662" t="s">
        <v>6050</v>
      </c>
      <c r="E125" s="662" t="s">
        <v>6051</v>
      </c>
      <c r="F125" s="665">
        <v>16</v>
      </c>
      <c r="G125" s="665">
        <v>5136</v>
      </c>
      <c r="H125" s="662">
        <v>1</v>
      </c>
      <c r="I125" s="662">
        <v>321</v>
      </c>
      <c r="J125" s="665">
        <v>9</v>
      </c>
      <c r="K125" s="665">
        <v>2907</v>
      </c>
      <c r="L125" s="662">
        <v>0.56600467289719625</v>
      </c>
      <c r="M125" s="662">
        <v>323</v>
      </c>
      <c r="N125" s="665">
        <v>25</v>
      </c>
      <c r="O125" s="665">
        <v>8275</v>
      </c>
      <c r="P125" s="678">
        <v>1.6111760124610592</v>
      </c>
      <c r="Q125" s="666">
        <v>331</v>
      </c>
    </row>
    <row r="126" spans="1:17" ht="14.4" customHeight="1" x14ac:dyDescent="0.3">
      <c r="A126" s="661" t="s">
        <v>6063</v>
      </c>
      <c r="B126" s="662" t="s">
        <v>559</v>
      </c>
      <c r="C126" s="662" t="s">
        <v>6030</v>
      </c>
      <c r="D126" s="662" t="s">
        <v>6151</v>
      </c>
      <c r="E126" s="662" t="s">
        <v>6036</v>
      </c>
      <c r="F126" s="665">
        <v>50</v>
      </c>
      <c r="G126" s="665">
        <v>24274</v>
      </c>
      <c r="H126" s="662">
        <v>1</v>
      </c>
      <c r="I126" s="662">
        <v>485.48</v>
      </c>
      <c r="J126" s="665">
        <v>89</v>
      </c>
      <c r="K126" s="665">
        <v>43343</v>
      </c>
      <c r="L126" s="662">
        <v>1.785573041113949</v>
      </c>
      <c r="M126" s="662">
        <v>487</v>
      </c>
      <c r="N126" s="665">
        <v>52</v>
      </c>
      <c r="O126" s="665">
        <v>25740</v>
      </c>
      <c r="P126" s="678">
        <v>1.0603938370272721</v>
      </c>
      <c r="Q126" s="666">
        <v>495</v>
      </c>
    </row>
    <row r="127" spans="1:17" ht="14.4" customHeight="1" x14ac:dyDescent="0.3">
      <c r="A127" s="661" t="s">
        <v>6063</v>
      </c>
      <c r="B127" s="662" t="s">
        <v>559</v>
      </c>
      <c r="C127" s="662" t="s">
        <v>6030</v>
      </c>
      <c r="D127" s="662" t="s">
        <v>6152</v>
      </c>
      <c r="E127" s="662" t="s">
        <v>6153</v>
      </c>
      <c r="F127" s="665"/>
      <c r="G127" s="665"/>
      <c r="H127" s="662"/>
      <c r="I127" s="662"/>
      <c r="J127" s="665"/>
      <c r="K127" s="665"/>
      <c r="L127" s="662"/>
      <c r="M127" s="662"/>
      <c r="N127" s="665">
        <v>2</v>
      </c>
      <c r="O127" s="665">
        <v>1376</v>
      </c>
      <c r="P127" s="678"/>
      <c r="Q127" s="666">
        <v>688</v>
      </c>
    </row>
    <row r="128" spans="1:17" ht="14.4" customHeight="1" x14ac:dyDescent="0.3">
      <c r="A128" s="661" t="s">
        <v>6063</v>
      </c>
      <c r="B128" s="662" t="s">
        <v>559</v>
      </c>
      <c r="C128" s="662" t="s">
        <v>6030</v>
      </c>
      <c r="D128" s="662" t="s">
        <v>6035</v>
      </c>
      <c r="E128" s="662" t="s">
        <v>6036</v>
      </c>
      <c r="F128" s="665">
        <v>78</v>
      </c>
      <c r="G128" s="665">
        <v>43342</v>
      </c>
      <c r="H128" s="662">
        <v>1</v>
      </c>
      <c r="I128" s="662">
        <v>555.66666666666663</v>
      </c>
      <c r="J128" s="665">
        <v>151</v>
      </c>
      <c r="K128" s="665">
        <v>84409</v>
      </c>
      <c r="L128" s="662">
        <v>1.9475104979004199</v>
      </c>
      <c r="M128" s="662">
        <v>559</v>
      </c>
      <c r="N128" s="665">
        <v>109</v>
      </c>
      <c r="O128" s="665">
        <v>61912</v>
      </c>
      <c r="P128" s="678">
        <v>1.4284527709842647</v>
      </c>
      <c r="Q128" s="666">
        <v>568</v>
      </c>
    </row>
    <row r="129" spans="1:17" ht="14.4" customHeight="1" x14ac:dyDescent="0.3">
      <c r="A129" s="661" t="s">
        <v>6063</v>
      </c>
      <c r="B129" s="662" t="s">
        <v>559</v>
      </c>
      <c r="C129" s="662" t="s">
        <v>6030</v>
      </c>
      <c r="D129" s="662" t="s">
        <v>6154</v>
      </c>
      <c r="E129" s="662" t="s">
        <v>6153</v>
      </c>
      <c r="F129" s="665">
        <v>3</v>
      </c>
      <c r="G129" s="665">
        <v>2250</v>
      </c>
      <c r="H129" s="662">
        <v>1</v>
      </c>
      <c r="I129" s="662">
        <v>750</v>
      </c>
      <c r="J129" s="665">
        <v>7</v>
      </c>
      <c r="K129" s="665">
        <v>5264</v>
      </c>
      <c r="L129" s="662">
        <v>2.3395555555555556</v>
      </c>
      <c r="M129" s="662">
        <v>752</v>
      </c>
      <c r="N129" s="665">
        <v>9</v>
      </c>
      <c r="O129" s="665">
        <v>6849</v>
      </c>
      <c r="P129" s="678">
        <v>3.044</v>
      </c>
      <c r="Q129" s="666">
        <v>761</v>
      </c>
    </row>
    <row r="130" spans="1:17" ht="14.4" customHeight="1" x14ac:dyDescent="0.3">
      <c r="A130" s="661" t="s">
        <v>6063</v>
      </c>
      <c r="B130" s="662" t="s">
        <v>559</v>
      </c>
      <c r="C130" s="662" t="s">
        <v>6030</v>
      </c>
      <c r="D130" s="662" t="s">
        <v>6037</v>
      </c>
      <c r="E130" s="662" t="s">
        <v>6038</v>
      </c>
      <c r="F130" s="665">
        <v>18</v>
      </c>
      <c r="G130" s="665">
        <v>8007</v>
      </c>
      <c r="H130" s="662">
        <v>1</v>
      </c>
      <c r="I130" s="662">
        <v>444.83333333333331</v>
      </c>
      <c r="J130" s="665">
        <v>22</v>
      </c>
      <c r="K130" s="665">
        <v>9878</v>
      </c>
      <c r="L130" s="662">
        <v>1.2336705382790059</v>
      </c>
      <c r="M130" s="662">
        <v>449</v>
      </c>
      <c r="N130" s="665">
        <v>23</v>
      </c>
      <c r="O130" s="665">
        <v>10626</v>
      </c>
      <c r="P130" s="678">
        <v>1.3270887973023604</v>
      </c>
      <c r="Q130" s="666">
        <v>462</v>
      </c>
    </row>
    <row r="131" spans="1:17" ht="14.4" customHeight="1" x14ac:dyDescent="0.3">
      <c r="A131" s="661" t="s">
        <v>6063</v>
      </c>
      <c r="B131" s="662" t="s">
        <v>559</v>
      </c>
      <c r="C131" s="662" t="s">
        <v>6030</v>
      </c>
      <c r="D131" s="662" t="s">
        <v>6161</v>
      </c>
      <c r="E131" s="662" t="s">
        <v>6162</v>
      </c>
      <c r="F131" s="665"/>
      <c r="G131" s="665"/>
      <c r="H131" s="662"/>
      <c r="I131" s="662"/>
      <c r="J131" s="665">
        <v>3</v>
      </c>
      <c r="K131" s="665">
        <v>2472</v>
      </c>
      <c r="L131" s="662"/>
      <c r="M131" s="662">
        <v>824</v>
      </c>
      <c r="N131" s="665">
        <v>3</v>
      </c>
      <c r="O131" s="665">
        <v>2499</v>
      </c>
      <c r="P131" s="678"/>
      <c r="Q131" s="666">
        <v>833</v>
      </c>
    </row>
    <row r="132" spans="1:17" ht="14.4" customHeight="1" x14ac:dyDescent="0.3">
      <c r="A132" s="661" t="s">
        <v>6063</v>
      </c>
      <c r="B132" s="662" t="s">
        <v>559</v>
      </c>
      <c r="C132" s="662" t="s">
        <v>6030</v>
      </c>
      <c r="D132" s="662" t="s">
        <v>6047</v>
      </c>
      <c r="E132" s="662" t="s">
        <v>6048</v>
      </c>
      <c r="F132" s="665">
        <v>3</v>
      </c>
      <c r="G132" s="665">
        <v>627</v>
      </c>
      <c r="H132" s="662">
        <v>1</v>
      </c>
      <c r="I132" s="662">
        <v>209</v>
      </c>
      <c r="J132" s="665">
        <v>3</v>
      </c>
      <c r="K132" s="665">
        <v>630</v>
      </c>
      <c r="L132" s="662">
        <v>1.0047846889952152</v>
      </c>
      <c r="M132" s="662">
        <v>210</v>
      </c>
      <c r="N132" s="665">
        <v>2</v>
      </c>
      <c r="O132" s="665">
        <v>430</v>
      </c>
      <c r="P132" s="678">
        <v>0.68580542264752786</v>
      </c>
      <c r="Q132" s="666">
        <v>215</v>
      </c>
    </row>
    <row r="133" spans="1:17" ht="14.4" customHeight="1" x14ac:dyDescent="0.3">
      <c r="A133" s="661" t="s">
        <v>6063</v>
      </c>
      <c r="B133" s="662" t="s">
        <v>559</v>
      </c>
      <c r="C133" s="662" t="s">
        <v>6030</v>
      </c>
      <c r="D133" s="662" t="s">
        <v>6039</v>
      </c>
      <c r="E133" s="662" t="s">
        <v>6040</v>
      </c>
      <c r="F133" s="665">
        <v>33</v>
      </c>
      <c r="G133" s="665">
        <v>2740</v>
      </c>
      <c r="H133" s="662">
        <v>1</v>
      </c>
      <c r="I133" s="662">
        <v>83.030303030303031</v>
      </c>
      <c r="J133" s="665">
        <v>43</v>
      </c>
      <c r="K133" s="665">
        <v>3655</v>
      </c>
      <c r="L133" s="662">
        <v>1.333941605839416</v>
      </c>
      <c r="M133" s="662">
        <v>85</v>
      </c>
      <c r="N133" s="665">
        <v>42</v>
      </c>
      <c r="O133" s="665">
        <v>3570</v>
      </c>
      <c r="P133" s="678">
        <v>1.302919708029197</v>
      </c>
      <c r="Q133" s="666">
        <v>85</v>
      </c>
    </row>
    <row r="134" spans="1:17" ht="14.4" customHeight="1" x14ac:dyDescent="0.3">
      <c r="A134" s="661" t="s">
        <v>6063</v>
      </c>
      <c r="B134" s="662" t="s">
        <v>559</v>
      </c>
      <c r="C134" s="662" t="s">
        <v>6030</v>
      </c>
      <c r="D134" s="662" t="s">
        <v>6057</v>
      </c>
      <c r="E134" s="662" t="s">
        <v>6058</v>
      </c>
      <c r="F134" s="665">
        <v>1</v>
      </c>
      <c r="G134" s="665">
        <v>703</v>
      </c>
      <c r="H134" s="662">
        <v>1</v>
      </c>
      <c r="I134" s="662">
        <v>703</v>
      </c>
      <c r="J134" s="665">
        <v>1</v>
      </c>
      <c r="K134" s="665">
        <v>707</v>
      </c>
      <c r="L134" s="662">
        <v>1.0056899004267426</v>
      </c>
      <c r="M134" s="662">
        <v>707</v>
      </c>
      <c r="N134" s="665"/>
      <c r="O134" s="665"/>
      <c r="P134" s="678"/>
      <c r="Q134" s="666"/>
    </row>
    <row r="135" spans="1:17" ht="14.4" customHeight="1" x14ac:dyDescent="0.3">
      <c r="A135" s="661" t="s">
        <v>6063</v>
      </c>
      <c r="B135" s="662" t="s">
        <v>559</v>
      </c>
      <c r="C135" s="662" t="s">
        <v>6030</v>
      </c>
      <c r="D135" s="662" t="s">
        <v>6129</v>
      </c>
      <c r="E135" s="662" t="s">
        <v>6130</v>
      </c>
      <c r="F135" s="665">
        <v>12</v>
      </c>
      <c r="G135" s="665">
        <v>1354</v>
      </c>
      <c r="H135" s="662">
        <v>1</v>
      </c>
      <c r="I135" s="662">
        <v>112.83333333333333</v>
      </c>
      <c r="J135" s="665">
        <v>12</v>
      </c>
      <c r="K135" s="665">
        <v>1368</v>
      </c>
      <c r="L135" s="662">
        <v>1.0103397341211227</v>
      </c>
      <c r="M135" s="662">
        <v>114</v>
      </c>
      <c r="N135" s="665">
        <v>33</v>
      </c>
      <c r="O135" s="665">
        <v>3960</v>
      </c>
      <c r="P135" s="678">
        <v>2.9246676514032495</v>
      </c>
      <c r="Q135" s="666">
        <v>120</v>
      </c>
    </row>
    <row r="136" spans="1:17" ht="14.4" customHeight="1" x14ac:dyDescent="0.3">
      <c r="A136" s="661" t="s">
        <v>6063</v>
      </c>
      <c r="B136" s="662" t="s">
        <v>559</v>
      </c>
      <c r="C136" s="662" t="s">
        <v>6030</v>
      </c>
      <c r="D136" s="662" t="s">
        <v>6045</v>
      </c>
      <c r="E136" s="662" t="s">
        <v>6042</v>
      </c>
      <c r="F136" s="665">
        <v>80</v>
      </c>
      <c r="G136" s="665">
        <v>23800</v>
      </c>
      <c r="H136" s="662">
        <v>1</v>
      </c>
      <c r="I136" s="662">
        <v>297.5</v>
      </c>
      <c r="J136" s="665">
        <v>51</v>
      </c>
      <c r="K136" s="665">
        <v>15249</v>
      </c>
      <c r="L136" s="662">
        <v>0.64071428571428568</v>
      </c>
      <c r="M136" s="662">
        <v>299</v>
      </c>
      <c r="N136" s="665">
        <v>33</v>
      </c>
      <c r="O136" s="665">
        <v>10131</v>
      </c>
      <c r="P136" s="678">
        <v>0.42567226890756305</v>
      </c>
      <c r="Q136" s="666">
        <v>307</v>
      </c>
    </row>
    <row r="137" spans="1:17" ht="14.4" customHeight="1" x14ac:dyDescent="0.3">
      <c r="A137" s="661" t="s">
        <v>6063</v>
      </c>
      <c r="B137" s="662" t="s">
        <v>559</v>
      </c>
      <c r="C137" s="662" t="s">
        <v>6030</v>
      </c>
      <c r="D137" s="662" t="s">
        <v>6155</v>
      </c>
      <c r="E137" s="662" t="s">
        <v>6048</v>
      </c>
      <c r="F137" s="665">
        <v>1</v>
      </c>
      <c r="G137" s="665">
        <v>174</v>
      </c>
      <c r="H137" s="662">
        <v>1</v>
      </c>
      <c r="I137" s="662">
        <v>174</v>
      </c>
      <c r="J137" s="665"/>
      <c r="K137" s="665"/>
      <c r="L137" s="662"/>
      <c r="M137" s="662"/>
      <c r="N137" s="665">
        <v>2</v>
      </c>
      <c r="O137" s="665">
        <v>356</v>
      </c>
      <c r="P137" s="678">
        <v>2.0459770114942528</v>
      </c>
      <c r="Q137" s="666">
        <v>178</v>
      </c>
    </row>
    <row r="138" spans="1:17" ht="14.4" customHeight="1" x14ac:dyDescent="0.3">
      <c r="A138" s="661" t="s">
        <v>6063</v>
      </c>
      <c r="B138" s="662" t="s">
        <v>559</v>
      </c>
      <c r="C138" s="662" t="s">
        <v>6030</v>
      </c>
      <c r="D138" s="662" t="s">
        <v>6041</v>
      </c>
      <c r="E138" s="662" t="s">
        <v>6042</v>
      </c>
      <c r="F138" s="665">
        <v>64</v>
      </c>
      <c r="G138" s="665">
        <v>23568</v>
      </c>
      <c r="H138" s="662">
        <v>1</v>
      </c>
      <c r="I138" s="662">
        <v>368.25</v>
      </c>
      <c r="J138" s="665">
        <v>101</v>
      </c>
      <c r="K138" s="665">
        <v>37471</v>
      </c>
      <c r="L138" s="662">
        <v>1.5899100475220638</v>
      </c>
      <c r="M138" s="662">
        <v>371</v>
      </c>
      <c r="N138" s="665">
        <v>109</v>
      </c>
      <c r="O138" s="665">
        <v>41420</v>
      </c>
      <c r="P138" s="678">
        <v>1.7574677528852682</v>
      </c>
      <c r="Q138" s="666">
        <v>380</v>
      </c>
    </row>
    <row r="139" spans="1:17" ht="14.4" customHeight="1" x14ac:dyDescent="0.3">
      <c r="A139" s="661" t="s">
        <v>6063</v>
      </c>
      <c r="B139" s="662" t="s">
        <v>559</v>
      </c>
      <c r="C139" s="662" t="s">
        <v>6030</v>
      </c>
      <c r="D139" s="662" t="s">
        <v>6156</v>
      </c>
      <c r="E139" s="662" t="s">
        <v>6157</v>
      </c>
      <c r="F139" s="665">
        <v>37</v>
      </c>
      <c r="G139" s="665">
        <v>9995</v>
      </c>
      <c r="H139" s="662">
        <v>1</v>
      </c>
      <c r="I139" s="662">
        <v>270.13513513513516</v>
      </c>
      <c r="J139" s="665">
        <v>53</v>
      </c>
      <c r="K139" s="665">
        <v>14416</v>
      </c>
      <c r="L139" s="662">
        <v>1.4423211605802901</v>
      </c>
      <c r="M139" s="662">
        <v>272</v>
      </c>
      <c r="N139" s="665">
        <v>31</v>
      </c>
      <c r="O139" s="665">
        <v>8432</v>
      </c>
      <c r="P139" s="678">
        <v>0.84362181090545274</v>
      </c>
      <c r="Q139" s="666">
        <v>272</v>
      </c>
    </row>
    <row r="140" spans="1:17" ht="14.4" customHeight="1" x14ac:dyDescent="0.3">
      <c r="A140" s="661" t="s">
        <v>6063</v>
      </c>
      <c r="B140" s="662" t="s">
        <v>559</v>
      </c>
      <c r="C140" s="662" t="s">
        <v>6030</v>
      </c>
      <c r="D140" s="662" t="s">
        <v>6141</v>
      </c>
      <c r="E140" s="662" t="s">
        <v>6038</v>
      </c>
      <c r="F140" s="665">
        <v>4</v>
      </c>
      <c r="G140" s="665">
        <v>1356</v>
      </c>
      <c r="H140" s="662">
        <v>1</v>
      </c>
      <c r="I140" s="662">
        <v>339</v>
      </c>
      <c r="J140" s="665">
        <v>3</v>
      </c>
      <c r="K140" s="665">
        <v>1020</v>
      </c>
      <c r="L140" s="662">
        <v>0.75221238938053092</v>
      </c>
      <c r="M140" s="662">
        <v>340</v>
      </c>
      <c r="N140" s="665">
        <v>6</v>
      </c>
      <c r="O140" s="665">
        <v>2112</v>
      </c>
      <c r="P140" s="678">
        <v>1.5575221238938053</v>
      </c>
      <c r="Q140" s="666">
        <v>352</v>
      </c>
    </row>
    <row r="141" spans="1:17" ht="14.4" customHeight="1" x14ac:dyDescent="0.3">
      <c r="A141" s="661" t="s">
        <v>6063</v>
      </c>
      <c r="B141" s="662" t="s">
        <v>559</v>
      </c>
      <c r="C141" s="662" t="s">
        <v>6030</v>
      </c>
      <c r="D141" s="662" t="s">
        <v>6142</v>
      </c>
      <c r="E141" s="662" t="s">
        <v>6056</v>
      </c>
      <c r="F141" s="665">
        <v>2</v>
      </c>
      <c r="G141" s="665">
        <v>728</v>
      </c>
      <c r="H141" s="662">
        <v>1</v>
      </c>
      <c r="I141" s="662">
        <v>364</v>
      </c>
      <c r="J141" s="665"/>
      <c r="K141" s="665"/>
      <c r="L141" s="662"/>
      <c r="M141" s="662"/>
      <c r="N141" s="665"/>
      <c r="O141" s="665"/>
      <c r="P141" s="678"/>
      <c r="Q141" s="666"/>
    </row>
    <row r="142" spans="1:17" ht="14.4" customHeight="1" x14ac:dyDescent="0.3">
      <c r="A142" s="661" t="s">
        <v>6063</v>
      </c>
      <c r="B142" s="662" t="s">
        <v>559</v>
      </c>
      <c r="C142" s="662" t="s">
        <v>6030</v>
      </c>
      <c r="D142" s="662" t="s">
        <v>6061</v>
      </c>
      <c r="E142" s="662" t="s">
        <v>6051</v>
      </c>
      <c r="F142" s="665">
        <v>110</v>
      </c>
      <c r="G142" s="665">
        <v>43130</v>
      </c>
      <c r="H142" s="662">
        <v>1</v>
      </c>
      <c r="I142" s="662">
        <v>392.09090909090907</v>
      </c>
      <c r="J142" s="665">
        <v>95</v>
      </c>
      <c r="K142" s="665">
        <v>37525</v>
      </c>
      <c r="L142" s="662">
        <v>0.87004405286343611</v>
      </c>
      <c r="M142" s="662">
        <v>395</v>
      </c>
      <c r="N142" s="665">
        <v>46</v>
      </c>
      <c r="O142" s="665">
        <v>18584</v>
      </c>
      <c r="P142" s="678">
        <v>0.43088337584048225</v>
      </c>
      <c r="Q142" s="666">
        <v>404</v>
      </c>
    </row>
    <row r="143" spans="1:17" ht="14.4" customHeight="1" x14ac:dyDescent="0.3">
      <c r="A143" s="661" t="s">
        <v>6063</v>
      </c>
      <c r="B143" s="662" t="s">
        <v>559</v>
      </c>
      <c r="C143" s="662" t="s">
        <v>6030</v>
      </c>
      <c r="D143" s="662" t="s">
        <v>6145</v>
      </c>
      <c r="E143" s="662" t="s">
        <v>6146</v>
      </c>
      <c r="F143" s="665"/>
      <c r="G143" s="665"/>
      <c r="H143" s="662"/>
      <c r="I143" s="662"/>
      <c r="J143" s="665">
        <v>1</v>
      </c>
      <c r="K143" s="665">
        <v>611</v>
      </c>
      <c r="L143" s="662"/>
      <c r="M143" s="662">
        <v>611</v>
      </c>
      <c r="N143" s="665"/>
      <c r="O143" s="665"/>
      <c r="P143" s="678"/>
      <c r="Q143" s="666"/>
    </row>
    <row r="144" spans="1:17" ht="14.4" customHeight="1" x14ac:dyDescent="0.3">
      <c r="A144" s="661" t="s">
        <v>6063</v>
      </c>
      <c r="B144" s="662" t="s">
        <v>559</v>
      </c>
      <c r="C144" s="662" t="s">
        <v>6030</v>
      </c>
      <c r="D144" s="662" t="s">
        <v>6158</v>
      </c>
      <c r="E144" s="662" t="s">
        <v>6159</v>
      </c>
      <c r="F144" s="665">
        <v>3</v>
      </c>
      <c r="G144" s="665">
        <v>1285</v>
      </c>
      <c r="H144" s="662">
        <v>1</v>
      </c>
      <c r="I144" s="662">
        <v>428.33333333333331</v>
      </c>
      <c r="J144" s="665"/>
      <c r="K144" s="665"/>
      <c r="L144" s="662"/>
      <c r="M144" s="662"/>
      <c r="N144" s="665"/>
      <c r="O144" s="665"/>
      <c r="P144" s="678"/>
      <c r="Q144" s="666"/>
    </row>
    <row r="145" spans="1:17" ht="14.4" customHeight="1" thickBot="1" x14ac:dyDescent="0.35">
      <c r="A145" s="667" t="s">
        <v>6163</v>
      </c>
      <c r="B145" s="668" t="s">
        <v>553</v>
      </c>
      <c r="C145" s="668" t="s">
        <v>6030</v>
      </c>
      <c r="D145" s="668" t="s">
        <v>6164</v>
      </c>
      <c r="E145" s="668" t="s">
        <v>6165</v>
      </c>
      <c r="F145" s="671"/>
      <c r="G145" s="671"/>
      <c r="H145" s="668"/>
      <c r="I145" s="668"/>
      <c r="J145" s="671"/>
      <c r="K145" s="671"/>
      <c r="L145" s="668"/>
      <c r="M145" s="668"/>
      <c r="N145" s="671">
        <v>30</v>
      </c>
      <c r="O145" s="671">
        <v>0</v>
      </c>
      <c r="P145" s="679"/>
      <c r="Q145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170341561</v>
      </c>
      <c r="C3" s="351">
        <f t="shared" ref="C3:R3" si="0">SUBTOTAL(9,C6:C1048576)</f>
        <v>26</v>
      </c>
      <c r="D3" s="351">
        <f t="shared" si="0"/>
        <v>174218012.32999998</v>
      </c>
      <c r="E3" s="351">
        <f t="shared" si="0"/>
        <v>42.550998756868069</v>
      </c>
      <c r="F3" s="351">
        <f t="shared" si="0"/>
        <v>176014844</v>
      </c>
      <c r="G3" s="354">
        <f>IF(B3&lt;&gt;0,F3/B3,"")</f>
        <v>1.0333053364469285</v>
      </c>
      <c r="H3" s="350">
        <f t="shared" si="0"/>
        <v>17775485.630000006</v>
      </c>
      <c r="I3" s="351">
        <f t="shared" si="0"/>
        <v>22</v>
      </c>
      <c r="J3" s="351">
        <f t="shared" si="0"/>
        <v>25780265.159999996</v>
      </c>
      <c r="K3" s="351">
        <f t="shared" si="0"/>
        <v>42.153152472954766</v>
      </c>
      <c r="L3" s="351">
        <f t="shared" si="0"/>
        <v>19912483.460000001</v>
      </c>
      <c r="M3" s="352">
        <f>IF(H3&lt;&gt;0,L3/H3,"")</f>
        <v>1.1202216285102977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6167</v>
      </c>
      <c r="B6" s="794">
        <v>362585</v>
      </c>
      <c r="C6" s="737">
        <v>1</v>
      </c>
      <c r="D6" s="794">
        <v>1219706</v>
      </c>
      <c r="E6" s="737">
        <v>3.3639174262586704</v>
      </c>
      <c r="F6" s="794">
        <v>1829340</v>
      </c>
      <c r="G6" s="742">
        <v>5.0452721430836904</v>
      </c>
      <c r="H6" s="794">
        <v>6333.25</v>
      </c>
      <c r="I6" s="737">
        <v>1</v>
      </c>
      <c r="J6" s="794">
        <v>9952.25</v>
      </c>
      <c r="K6" s="737">
        <v>1.5714285714285714</v>
      </c>
      <c r="L6" s="794">
        <v>22618.75</v>
      </c>
      <c r="M6" s="742">
        <v>3.5714285714285716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6168</v>
      </c>
      <c r="B7" s="795">
        <v>280732</v>
      </c>
      <c r="C7" s="662">
        <v>1</v>
      </c>
      <c r="D7" s="795">
        <v>268913</v>
      </c>
      <c r="E7" s="662">
        <v>0.95789934884516192</v>
      </c>
      <c r="F7" s="795">
        <v>325318</v>
      </c>
      <c r="G7" s="678">
        <v>1.1588205120898223</v>
      </c>
      <c r="H7" s="795">
        <v>904.75</v>
      </c>
      <c r="I7" s="662">
        <v>1</v>
      </c>
      <c r="J7" s="795">
        <v>904.75</v>
      </c>
      <c r="K7" s="662">
        <v>1</v>
      </c>
      <c r="L7" s="795">
        <v>904.75</v>
      </c>
      <c r="M7" s="678">
        <v>1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6169</v>
      </c>
      <c r="B8" s="795">
        <v>76970</v>
      </c>
      <c r="C8" s="662">
        <v>1</v>
      </c>
      <c r="D8" s="795">
        <v>73998</v>
      </c>
      <c r="E8" s="662">
        <v>0.96138755359230865</v>
      </c>
      <c r="F8" s="795">
        <v>105130</v>
      </c>
      <c r="G8" s="678">
        <v>1.3658568273353255</v>
      </c>
      <c r="H8" s="795">
        <v>904.75</v>
      </c>
      <c r="I8" s="662">
        <v>1</v>
      </c>
      <c r="J8" s="795">
        <v>1347</v>
      </c>
      <c r="K8" s="662">
        <v>1.4888090632771485</v>
      </c>
      <c r="L8" s="795">
        <v>1941.12</v>
      </c>
      <c r="M8" s="678">
        <v>2.1454766510085657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6170</v>
      </c>
      <c r="B9" s="795">
        <v>14718476</v>
      </c>
      <c r="C9" s="662">
        <v>1</v>
      </c>
      <c r="D9" s="795">
        <v>14726084.33</v>
      </c>
      <c r="E9" s="662">
        <v>1.0005169237630309</v>
      </c>
      <c r="F9" s="795">
        <v>14709830</v>
      </c>
      <c r="G9" s="678">
        <v>0.99941257505192793</v>
      </c>
      <c r="H9" s="795">
        <v>1044641.1000000002</v>
      </c>
      <c r="I9" s="662">
        <v>1</v>
      </c>
      <c r="J9" s="795">
        <v>951620.62000000011</v>
      </c>
      <c r="K9" s="662">
        <v>0.91095460440911225</v>
      </c>
      <c r="L9" s="795">
        <v>835779.60000000009</v>
      </c>
      <c r="M9" s="678">
        <v>0.80006386882537928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6171</v>
      </c>
      <c r="B10" s="795">
        <v>4710389</v>
      </c>
      <c r="C10" s="662">
        <v>1</v>
      </c>
      <c r="D10" s="795">
        <v>4912938</v>
      </c>
      <c r="E10" s="662">
        <v>1.0430004825503796</v>
      </c>
      <c r="F10" s="795">
        <v>4853886</v>
      </c>
      <c r="G10" s="678">
        <v>1.0304639383286602</v>
      </c>
      <c r="H10" s="795">
        <v>223901.55000000008</v>
      </c>
      <c r="I10" s="662">
        <v>1</v>
      </c>
      <c r="J10" s="795">
        <v>276719.90000000014</v>
      </c>
      <c r="K10" s="662">
        <v>1.235899885463053</v>
      </c>
      <c r="L10" s="795">
        <v>244180.4000000002</v>
      </c>
      <c r="M10" s="678">
        <v>1.0905703868508285</v>
      </c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6172</v>
      </c>
      <c r="B11" s="795">
        <v>10639971</v>
      </c>
      <c r="C11" s="662">
        <v>1</v>
      </c>
      <c r="D11" s="795">
        <v>10901932</v>
      </c>
      <c r="E11" s="662">
        <v>1.0246204618414843</v>
      </c>
      <c r="F11" s="795">
        <v>11785619</v>
      </c>
      <c r="G11" s="678">
        <v>1.1076739776828339</v>
      </c>
      <c r="H11" s="795">
        <v>834907.87</v>
      </c>
      <c r="I11" s="662">
        <v>1</v>
      </c>
      <c r="J11" s="795">
        <v>873408.77000000025</v>
      </c>
      <c r="K11" s="662">
        <v>1.0461139502733401</v>
      </c>
      <c r="L11" s="795">
        <v>779353.08000000007</v>
      </c>
      <c r="M11" s="678">
        <v>0.93345997564976846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3118</v>
      </c>
      <c r="B12" s="795">
        <v>81628545</v>
      </c>
      <c r="C12" s="662">
        <v>1</v>
      </c>
      <c r="D12" s="795">
        <v>83069836</v>
      </c>
      <c r="E12" s="662">
        <v>1.0176567033015227</v>
      </c>
      <c r="F12" s="795">
        <v>79323711</v>
      </c>
      <c r="G12" s="678">
        <v>0.97176436257684118</v>
      </c>
      <c r="H12" s="795">
        <v>13542615.170000004</v>
      </c>
      <c r="I12" s="662">
        <v>1</v>
      </c>
      <c r="J12" s="795">
        <v>14873290.419999998</v>
      </c>
      <c r="K12" s="662">
        <v>1.0982583668882318</v>
      </c>
      <c r="L12" s="795">
        <v>15988037.239999996</v>
      </c>
      <c r="M12" s="678">
        <v>1.1805723665113932</v>
      </c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6173</v>
      </c>
      <c r="B13" s="795">
        <v>9766678</v>
      </c>
      <c r="C13" s="662">
        <v>1</v>
      </c>
      <c r="D13" s="795">
        <v>9704696</v>
      </c>
      <c r="E13" s="662">
        <v>0.99365372750079406</v>
      </c>
      <c r="F13" s="795">
        <v>10593609</v>
      </c>
      <c r="G13" s="678">
        <v>1.0846686048214143</v>
      </c>
      <c r="H13" s="795">
        <v>392661.5</v>
      </c>
      <c r="I13" s="662">
        <v>1</v>
      </c>
      <c r="J13" s="795">
        <v>7025626.3899999997</v>
      </c>
      <c r="K13" s="662">
        <v>17.892323005947869</v>
      </c>
      <c r="L13" s="795">
        <v>373904.39</v>
      </c>
      <c r="M13" s="678">
        <v>0.95223084004925362</v>
      </c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6174</v>
      </c>
      <c r="B14" s="795">
        <v>164375</v>
      </c>
      <c r="C14" s="662">
        <v>1</v>
      </c>
      <c r="D14" s="795">
        <v>175968</v>
      </c>
      <c r="E14" s="662">
        <v>1.0705277566539924</v>
      </c>
      <c r="F14" s="795">
        <v>163719</v>
      </c>
      <c r="G14" s="678">
        <v>0.9960091254752852</v>
      </c>
      <c r="H14" s="795">
        <v>5428.5</v>
      </c>
      <c r="I14" s="662">
        <v>1</v>
      </c>
      <c r="J14" s="795">
        <v>7238</v>
      </c>
      <c r="K14" s="662">
        <v>1.3333333333333333</v>
      </c>
      <c r="L14" s="795">
        <v>4523.75</v>
      </c>
      <c r="M14" s="678">
        <v>0.83333333333333337</v>
      </c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6175</v>
      </c>
      <c r="B15" s="795">
        <v>6768727</v>
      </c>
      <c r="C15" s="662">
        <v>1</v>
      </c>
      <c r="D15" s="795">
        <v>7636642</v>
      </c>
      <c r="E15" s="662">
        <v>1.1282242584166859</v>
      </c>
      <c r="F15" s="795">
        <v>8342498</v>
      </c>
      <c r="G15" s="678">
        <v>1.2325062009444316</v>
      </c>
      <c r="H15" s="795">
        <v>98213.5</v>
      </c>
      <c r="I15" s="662">
        <v>1</v>
      </c>
      <c r="J15" s="795">
        <v>104627.78</v>
      </c>
      <c r="K15" s="662">
        <v>1.0653095552037144</v>
      </c>
      <c r="L15" s="795">
        <v>99426.7</v>
      </c>
      <c r="M15" s="678">
        <v>1.0123526806396268</v>
      </c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6176</v>
      </c>
      <c r="B16" s="795">
        <v>10326115</v>
      </c>
      <c r="C16" s="662">
        <v>1</v>
      </c>
      <c r="D16" s="795">
        <v>10548640</v>
      </c>
      <c r="E16" s="662">
        <v>1.0215497309491517</v>
      </c>
      <c r="F16" s="795">
        <v>11116003</v>
      </c>
      <c r="G16" s="678">
        <v>1.0764942090999374</v>
      </c>
      <c r="H16" s="795">
        <v>585015.58000000019</v>
      </c>
      <c r="I16" s="662">
        <v>1</v>
      </c>
      <c r="J16" s="795">
        <v>672617.9500000003</v>
      </c>
      <c r="K16" s="662">
        <v>1.1497436529810028</v>
      </c>
      <c r="L16" s="795">
        <v>557514.81000000064</v>
      </c>
      <c r="M16" s="678">
        <v>0.95299138870797329</v>
      </c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6177</v>
      </c>
      <c r="B17" s="795">
        <v>4996543</v>
      </c>
      <c r="C17" s="662">
        <v>1</v>
      </c>
      <c r="D17" s="795">
        <v>5504537</v>
      </c>
      <c r="E17" s="662">
        <v>1.1016690940115996</v>
      </c>
      <c r="F17" s="795">
        <v>5913921</v>
      </c>
      <c r="G17" s="678">
        <v>1.1836025427980905</v>
      </c>
      <c r="H17" s="795">
        <v>252667.89</v>
      </c>
      <c r="I17" s="662">
        <v>1</v>
      </c>
      <c r="J17" s="795">
        <v>208092.5</v>
      </c>
      <c r="K17" s="662">
        <v>0.82358110482499369</v>
      </c>
      <c r="L17" s="795">
        <v>224378</v>
      </c>
      <c r="M17" s="678">
        <v>0.8880352782460802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6178</v>
      </c>
      <c r="B18" s="795">
        <v>4141495</v>
      </c>
      <c r="C18" s="662">
        <v>1</v>
      </c>
      <c r="D18" s="795">
        <v>3357546</v>
      </c>
      <c r="E18" s="662">
        <v>0.8107086933583163</v>
      </c>
      <c r="F18" s="795">
        <v>3399216</v>
      </c>
      <c r="G18" s="678">
        <v>0.82077027739982789</v>
      </c>
      <c r="H18" s="795">
        <v>18999.75</v>
      </c>
      <c r="I18" s="662">
        <v>1</v>
      </c>
      <c r="J18" s="795">
        <v>20809.25</v>
      </c>
      <c r="K18" s="662">
        <v>1.0952380952380953</v>
      </c>
      <c r="L18" s="795">
        <v>23523.5</v>
      </c>
      <c r="M18" s="678">
        <v>1.2380952380952381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6179</v>
      </c>
      <c r="B19" s="795">
        <v>901053</v>
      </c>
      <c r="C19" s="662">
        <v>1</v>
      </c>
      <c r="D19" s="795">
        <v>915439</v>
      </c>
      <c r="E19" s="662">
        <v>1.0159657644999796</v>
      </c>
      <c r="F19" s="795">
        <v>771386</v>
      </c>
      <c r="G19" s="678">
        <v>0.8560939256625304</v>
      </c>
      <c r="H19" s="795">
        <v>16285.5</v>
      </c>
      <c r="I19" s="662">
        <v>1</v>
      </c>
      <c r="J19" s="795">
        <v>38904.25</v>
      </c>
      <c r="K19" s="662">
        <v>2.3888888888888888</v>
      </c>
      <c r="L19" s="795">
        <v>28952</v>
      </c>
      <c r="M19" s="678">
        <v>1.7777777777777777</v>
      </c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6180</v>
      </c>
      <c r="B20" s="795">
        <v>447082</v>
      </c>
      <c r="C20" s="662">
        <v>1</v>
      </c>
      <c r="D20" s="795">
        <v>761804</v>
      </c>
      <c r="E20" s="662">
        <v>1.7039469269619443</v>
      </c>
      <c r="F20" s="795">
        <v>777403</v>
      </c>
      <c r="G20" s="678">
        <v>1.7388376181550589</v>
      </c>
      <c r="H20" s="795">
        <v>13571.25</v>
      </c>
      <c r="I20" s="662">
        <v>1</v>
      </c>
      <c r="J20" s="795">
        <v>19500.25</v>
      </c>
      <c r="K20" s="662">
        <v>1.4368794326241134</v>
      </c>
      <c r="L20" s="795">
        <v>14168</v>
      </c>
      <c r="M20" s="678">
        <v>1.0439716312056737</v>
      </c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6181</v>
      </c>
      <c r="B21" s="795">
        <v>455060</v>
      </c>
      <c r="C21" s="662">
        <v>1</v>
      </c>
      <c r="D21" s="795">
        <v>496384</v>
      </c>
      <c r="E21" s="662">
        <v>1.0908100030765173</v>
      </c>
      <c r="F21" s="795">
        <v>836040</v>
      </c>
      <c r="G21" s="678">
        <v>1.8372082802267833</v>
      </c>
      <c r="H21" s="795">
        <v>20832.03</v>
      </c>
      <c r="I21" s="662">
        <v>1</v>
      </c>
      <c r="J21" s="795">
        <v>12909.14</v>
      </c>
      <c r="K21" s="662">
        <v>0.61967748702358816</v>
      </c>
      <c r="L21" s="795">
        <v>29437.279999999999</v>
      </c>
      <c r="M21" s="678">
        <v>1.4130778421498049</v>
      </c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6182</v>
      </c>
      <c r="B22" s="795">
        <v>140734</v>
      </c>
      <c r="C22" s="662">
        <v>1</v>
      </c>
      <c r="D22" s="795">
        <v>96827</v>
      </c>
      <c r="E22" s="662">
        <v>0.68801426805178567</v>
      </c>
      <c r="F22" s="795">
        <v>51339</v>
      </c>
      <c r="G22" s="678">
        <v>0.36479457700342488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6183</v>
      </c>
      <c r="B23" s="795">
        <v>657</v>
      </c>
      <c r="C23" s="662">
        <v>1</v>
      </c>
      <c r="D23" s="795">
        <v>8443</v>
      </c>
      <c r="E23" s="662">
        <v>12.850837138508371</v>
      </c>
      <c r="F23" s="795">
        <v>24881</v>
      </c>
      <c r="G23" s="678">
        <v>37.87062404870624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6184</v>
      </c>
      <c r="B24" s="795">
        <v>87369</v>
      </c>
      <c r="C24" s="662">
        <v>1</v>
      </c>
      <c r="D24" s="795">
        <v>92783</v>
      </c>
      <c r="E24" s="662">
        <v>1.0619670592544266</v>
      </c>
      <c r="F24" s="795">
        <v>119627</v>
      </c>
      <c r="G24" s="678">
        <v>1.3692156256795889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6185</v>
      </c>
      <c r="B25" s="795">
        <v>1424533</v>
      </c>
      <c r="C25" s="662">
        <v>1</v>
      </c>
      <c r="D25" s="795">
        <v>1585100</v>
      </c>
      <c r="E25" s="662">
        <v>1.112715535547439</v>
      </c>
      <c r="F25" s="795">
        <v>1750567</v>
      </c>
      <c r="G25" s="678">
        <v>1.2288707948499613</v>
      </c>
      <c r="H25" s="795">
        <v>16285.5</v>
      </c>
      <c r="I25" s="662">
        <v>1</v>
      </c>
      <c r="J25" s="795">
        <v>14476</v>
      </c>
      <c r="K25" s="662">
        <v>0.88888888888888884</v>
      </c>
      <c r="L25" s="795">
        <v>27142.5</v>
      </c>
      <c r="M25" s="678">
        <v>1.6666666666666667</v>
      </c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6186</v>
      </c>
      <c r="B26" s="795">
        <v>156589</v>
      </c>
      <c r="C26" s="662">
        <v>1</v>
      </c>
      <c r="D26" s="795">
        <v>109877</v>
      </c>
      <c r="E26" s="662">
        <v>0.70169041248108099</v>
      </c>
      <c r="F26" s="795">
        <v>55586</v>
      </c>
      <c r="G26" s="678">
        <v>0.35498023488239916</v>
      </c>
      <c r="H26" s="795">
        <v>51462.139999999978</v>
      </c>
      <c r="I26" s="662">
        <v>1</v>
      </c>
      <c r="J26" s="795">
        <v>58240.629999999983</v>
      </c>
      <c r="K26" s="662">
        <v>1.1317179969585409</v>
      </c>
      <c r="L26" s="795">
        <v>36195.730000000003</v>
      </c>
      <c r="M26" s="678">
        <v>0.70334677104372301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6187</v>
      </c>
      <c r="B27" s="795">
        <v>11828</v>
      </c>
      <c r="C27" s="662">
        <v>1</v>
      </c>
      <c r="D27" s="795">
        <v>14211</v>
      </c>
      <c r="E27" s="662">
        <v>1.2014710855596888</v>
      </c>
      <c r="F27" s="795">
        <v>16218</v>
      </c>
      <c r="G27" s="678">
        <v>1.3711531958065608</v>
      </c>
      <c r="H27" s="795">
        <v>500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6188</v>
      </c>
      <c r="B28" s="795">
        <v>7631069</v>
      </c>
      <c r="C28" s="662">
        <v>1</v>
      </c>
      <c r="D28" s="795">
        <v>7620570</v>
      </c>
      <c r="E28" s="662">
        <v>0.99862417703207773</v>
      </c>
      <c r="F28" s="795">
        <v>7485551</v>
      </c>
      <c r="G28" s="678">
        <v>0.98093084992417179</v>
      </c>
      <c r="H28" s="795">
        <v>100986.90999999995</v>
      </c>
      <c r="I28" s="662">
        <v>1</v>
      </c>
      <c r="J28" s="795">
        <v>107361.35999999994</v>
      </c>
      <c r="K28" s="662">
        <v>1.0631215471391293</v>
      </c>
      <c r="L28" s="795">
        <v>89670.40999999996</v>
      </c>
      <c r="M28" s="678">
        <v>0.88794092224427912</v>
      </c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6189</v>
      </c>
      <c r="B29" s="795">
        <v>10079</v>
      </c>
      <c r="C29" s="662">
        <v>1</v>
      </c>
      <c r="D29" s="795">
        <v>17655</v>
      </c>
      <c r="E29" s="662">
        <v>1.7516618712173826</v>
      </c>
      <c r="F29" s="795">
        <v>11171</v>
      </c>
      <c r="G29" s="678">
        <v>1.1083440817541423</v>
      </c>
      <c r="H29" s="795"/>
      <c r="I29" s="662"/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6190</v>
      </c>
      <c r="B30" s="795">
        <v>63566</v>
      </c>
      <c r="C30" s="662">
        <v>1</v>
      </c>
      <c r="D30" s="795">
        <v>120308</v>
      </c>
      <c r="E30" s="662">
        <v>1.892647012553881</v>
      </c>
      <c r="F30" s="795">
        <v>89458</v>
      </c>
      <c r="G30" s="678">
        <v>1.4073246704212945</v>
      </c>
      <c r="H30" s="795">
        <v>1809.5</v>
      </c>
      <c r="I30" s="662">
        <v>1</v>
      </c>
      <c r="J30" s="795">
        <v>3619</v>
      </c>
      <c r="K30" s="662">
        <v>2</v>
      </c>
      <c r="L30" s="795">
        <v>5671.14</v>
      </c>
      <c r="M30" s="678">
        <v>3.1340922906880357</v>
      </c>
      <c r="N30" s="795"/>
      <c r="O30" s="662"/>
      <c r="P30" s="795"/>
      <c r="Q30" s="662"/>
      <c r="R30" s="795"/>
      <c r="S30" s="701"/>
    </row>
    <row r="31" spans="1:19" ht="14.4" customHeight="1" thickBot="1" x14ac:dyDescent="0.35">
      <c r="A31" s="797" t="s">
        <v>6191</v>
      </c>
      <c r="B31" s="796">
        <v>10430341</v>
      </c>
      <c r="C31" s="668">
        <v>1</v>
      </c>
      <c r="D31" s="796">
        <v>10277175</v>
      </c>
      <c r="E31" s="668">
        <v>0.98531534108041141</v>
      </c>
      <c r="F31" s="796">
        <v>11563817</v>
      </c>
      <c r="G31" s="679">
        <v>1.108671039614141</v>
      </c>
      <c r="H31" s="796">
        <v>546557.64</v>
      </c>
      <c r="I31" s="668">
        <v>1</v>
      </c>
      <c r="J31" s="796">
        <v>498998.95</v>
      </c>
      <c r="K31" s="668">
        <v>0.91298504216316512</v>
      </c>
      <c r="L31" s="796">
        <v>525160.31000000006</v>
      </c>
      <c r="M31" s="679">
        <v>0.96085073479166816</v>
      </c>
      <c r="N31" s="796"/>
      <c r="O31" s="668"/>
      <c r="P31" s="796"/>
      <c r="Q31" s="668"/>
      <c r="R31" s="796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7291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248643.58000000007</v>
      </c>
      <c r="G3" s="212">
        <f t="shared" si="0"/>
        <v>188117046.62999994</v>
      </c>
      <c r="H3" s="212"/>
      <c r="I3" s="212"/>
      <c r="J3" s="212">
        <f t="shared" si="0"/>
        <v>260556.88000000006</v>
      </c>
      <c r="K3" s="212">
        <f t="shared" si="0"/>
        <v>199998277.49000001</v>
      </c>
      <c r="L3" s="212"/>
      <c r="M3" s="212"/>
      <c r="N3" s="212">
        <f t="shared" si="0"/>
        <v>263636.84000000008</v>
      </c>
      <c r="O3" s="212">
        <f t="shared" si="0"/>
        <v>195927327.46000004</v>
      </c>
      <c r="P3" s="79">
        <f>IF(G3=0,0,O3/G3)</f>
        <v>1.0415181982171018</v>
      </c>
      <c r="Q3" s="213">
        <f>IF(N3=0,0,O3/N3)</f>
        <v>743.17127856637933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6192</v>
      </c>
      <c r="B6" s="737" t="s">
        <v>6063</v>
      </c>
      <c r="C6" s="737" t="s">
        <v>6098</v>
      </c>
      <c r="D6" s="737" t="s">
        <v>6149</v>
      </c>
      <c r="E6" s="737" t="s">
        <v>6150</v>
      </c>
      <c r="F6" s="229">
        <v>7</v>
      </c>
      <c r="G6" s="229">
        <v>6333.25</v>
      </c>
      <c r="H6" s="229">
        <v>1</v>
      </c>
      <c r="I6" s="229">
        <v>904.75</v>
      </c>
      <c r="J6" s="229">
        <v>11</v>
      </c>
      <c r="K6" s="229">
        <v>9952.25</v>
      </c>
      <c r="L6" s="229">
        <v>1.5714285714285714</v>
      </c>
      <c r="M6" s="229">
        <v>904.75</v>
      </c>
      <c r="N6" s="229">
        <v>25</v>
      </c>
      <c r="O6" s="229">
        <v>22618.75</v>
      </c>
      <c r="P6" s="742">
        <v>3.5714285714285716</v>
      </c>
      <c r="Q6" s="750">
        <v>904.75</v>
      </c>
    </row>
    <row r="7" spans="1:17" ht="14.4" customHeight="1" x14ac:dyDescent="0.3">
      <c r="A7" s="661" t="s">
        <v>6192</v>
      </c>
      <c r="B7" s="662" t="s">
        <v>6063</v>
      </c>
      <c r="C7" s="662" t="s">
        <v>6030</v>
      </c>
      <c r="D7" s="662" t="s">
        <v>6053</v>
      </c>
      <c r="E7" s="662" t="s">
        <v>6054</v>
      </c>
      <c r="F7" s="665"/>
      <c r="G7" s="665"/>
      <c r="H7" s="665"/>
      <c r="I7" s="665"/>
      <c r="J7" s="665"/>
      <c r="K7" s="665"/>
      <c r="L7" s="665"/>
      <c r="M7" s="665"/>
      <c r="N7" s="665">
        <v>3</v>
      </c>
      <c r="O7" s="665">
        <v>585</v>
      </c>
      <c r="P7" s="678"/>
      <c r="Q7" s="666">
        <v>195</v>
      </c>
    </row>
    <row r="8" spans="1:17" ht="14.4" customHeight="1" x14ac:dyDescent="0.3">
      <c r="A8" s="661" t="s">
        <v>6192</v>
      </c>
      <c r="B8" s="662" t="s">
        <v>6063</v>
      </c>
      <c r="C8" s="662" t="s">
        <v>6030</v>
      </c>
      <c r="D8" s="662" t="s">
        <v>6193</v>
      </c>
      <c r="E8" s="662" t="s">
        <v>6194</v>
      </c>
      <c r="F8" s="665">
        <v>1</v>
      </c>
      <c r="G8" s="665">
        <v>1138</v>
      </c>
      <c r="H8" s="665">
        <v>1</v>
      </c>
      <c r="I8" s="665">
        <v>1138</v>
      </c>
      <c r="J8" s="665"/>
      <c r="K8" s="665"/>
      <c r="L8" s="665"/>
      <c r="M8" s="665"/>
      <c r="N8" s="665">
        <v>3</v>
      </c>
      <c r="O8" s="665">
        <v>3474</v>
      </c>
      <c r="P8" s="678">
        <v>3.0527240773286466</v>
      </c>
      <c r="Q8" s="666">
        <v>1158</v>
      </c>
    </row>
    <row r="9" spans="1:17" ht="14.4" customHeight="1" x14ac:dyDescent="0.3">
      <c r="A9" s="661" t="s">
        <v>6192</v>
      </c>
      <c r="B9" s="662" t="s">
        <v>6063</v>
      </c>
      <c r="C9" s="662" t="s">
        <v>6030</v>
      </c>
      <c r="D9" s="662" t="s">
        <v>6113</v>
      </c>
      <c r="E9" s="662" t="s">
        <v>6114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37</v>
      </c>
      <c r="P9" s="678"/>
      <c r="Q9" s="666">
        <v>37</v>
      </c>
    </row>
    <row r="10" spans="1:17" ht="14.4" customHeight="1" x14ac:dyDescent="0.3">
      <c r="A10" s="661" t="s">
        <v>6192</v>
      </c>
      <c r="B10" s="662" t="s">
        <v>6063</v>
      </c>
      <c r="C10" s="662" t="s">
        <v>6030</v>
      </c>
      <c r="D10" s="662" t="s">
        <v>6031</v>
      </c>
      <c r="E10" s="662" t="s">
        <v>6032</v>
      </c>
      <c r="F10" s="665">
        <v>100</v>
      </c>
      <c r="G10" s="665">
        <v>23350</v>
      </c>
      <c r="H10" s="665">
        <v>1</v>
      </c>
      <c r="I10" s="665">
        <v>233.5</v>
      </c>
      <c r="J10" s="665">
        <v>262</v>
      </c>
      <c r="K10" s="665">
        <v>61570</v>
      </c>
      <c r="L10" s="665">
        <v>2.6368308351177729</v>
      </c>
      <c r="M10" s="665">
        <v>235</v>
      </c>
      <c r="N10" s="665">
        <v>400</v>
      </c>
      <c r="O10" s="665">
        <v>100400</v>
      </c>
      <c r="P10" s="678">
        <v>4.299785867237687</v>
      </c>
      <c r="Q10" s="666">
        <v>251</v>
      </c>
    </row>
    <row r="11" spans="1:17" ht="14.4" customHeight="1" x14ac:dyDescent="0.3">
      <c r="A11" s="661" t="s">
        <v>6192</v>
      </c>
      <c r="B11" s="662" t="s">
        <v>6063</v>
      </c>
      <c r="C11" s="662" t="s">
        <v>6030</v>
      </c>
      <c r="D11" s="662" t="s">
        <v>6033</v>
      </c>
      <c r="E11" s="662" t="s">
        <v>6034</v>
      </c>
      <c r="F11" s="665">
        <v>56</v>
      </c>
      <c r="G11" s="665">
        <v>6598</v>
      </c>
      <c r="H11" s="665">
        <v>1</v>
      </c>
      <c r="I11" s="665">
        <v>117.82142857142857</v>
      </c>
      <c r="J11" s="665">
        <v>347</v>
      </c>
      <c r="K11" s="665">
        <v>40946</v>
      </c>
      <c r="L11" s="665">
        <v>6.2058199454380114</v>
      </c>
      <c r="M11" s="665">
        <v>118</v>
      </c>
      <c r="N11" s="665">
        <v>570</v>
      </c>
      <c r="O11" s="665">
        <v>71820</v>
      </c>
      <c r="P11" s="678">
        <v>10.885116702030919</v>
      </c>
      <c r="Q11" s="666">
        <v>126</v>
      </c>
    </row>
    <row r="12" spans="1:17" ht="14.4" customHeight="1" x14ac:dyDescent="0.3">
      <c r="A12" s="661" t="s">
        <v>6192</v>
      </c>
      <c r="B12" s="662" t="s">
        <v>6063</v>
      </c>
      <c r="C12" s="662" t="s">
        <v>6030</v>
      </c>
      <c r="D12" s="662" t="s">
        <v>6151</v>
      </c>
      <c r="E12" s="662" t="s">
        <v>6036</v>
      </c>
      <c r="F12" s="665"/>
      <c r="G12" s="665"/>
      <c r="H12" s="665"/>
      <c r="I12" s="665"/>
      <c r="J12" s="665"/>
      <c r="K12" s="665"/>
      <c r="L12" s="665"/>
      <c r="M12" s="665"/>
      <c r="N12" s="665">
        <v>15</v>
      </c>
      <c r="O12" s="665">
        <v>7425</v>
      </c>
      <c r="P12" s="678"/>
      <c r="Q12" s="666">
        <v>495</v>
      </c>
    </row>
    <row r="13" spans="1:17" ht="14.4" customHeight="1" x14ac:dyDescent="0.3">
      <c r="A13" s="661" t="s">
        <v>6192</v>
      </c>
      <c r="B13" s="662" t="s">
        <v>6063</v>
      </c>
      <c r="C13" s="662" t="s">
        <v>6030</v>
      </c>
      <c r="D13" s="662" t="s">
        <v>6152</v>
      </c>
      <c r="E13" s="662" t="s">
        <v>6153</v>
      </c>
      <c r="F13" s="665">
        <v>20</v>
      </c>
      <c r="G13" s="665">
        <v>13580</v>
      </c>
      <c r="H13" s="665">
        <v>1</v>
      </c>
      <c r="I13" s="665">
        <v>679</v>
      </c>
      <c r="J13" s="665">
        <v>85</v>
      </c>
      <c r="K13" s="665">
        <v>57800</v>
      </c>
      <c r="L13" s="665">
        <v>4.2562592047128129</v>
      </c>
      <c r="M13" s="665">
        <v>680</v>
      </c>
      <c r="N13" s="665">
        <v>45</v>
      </c>
      <c r="O13" s="665">
        <v>30960</v>
      </c>
      <c r="P13" s="678">
        <v>2.2798232695139911</v>
      </c>
      <c r="Q13" s="666">
        <v>688</v>
      </c>
    </row>
    <row r="14" spans="1:17" ht="14.4" customHeight="1" x14ac:dyDescent="0.3">
      <c r="A14" s="661" t="s">
        <v>6192</v>
      </c>
      <c r="B14" s="662" t="s">
        <v>6063</v>
      </c>
      <c r="C14" s="662" t="s">
        <v>6030</v>
      </c>
      <c r="D14" s="662" t="s">
        <v>6035</v>
      </c>
      <c r="E14" s="662" t="s">
        <v>6036</v>
      </c>
      <c r="F14" s="665">
        <v>5</v>
      </c>
      <c r="G14" s="665">
        <v>2785</v>
      </c>
      <c r="H14" s="665">
        <v>1</v>
      </c>
      <c r="I14" s="665">
        <v>557</v>
      </c>
      <c r="J14" s="665">
        <v>5</v>
      </c>
      <c r="K14" s="665">
        <v>2795</v>
      </c>
      <c r="L14" s="665">
        <v>1.0035906642728905</v>
      </c>
      <c r="M14" s="665">
        <v>559</v>
      </c>
      <c r="N14" s="665">
        <v>2</v>
      </c>
      <c r="O14" s="665">
        <v>1136</v>
      </c>
      <c r="P14" s="678">
        <v>0.40789946140035904</v>
      </c>
      <c r="Q14" s="666">
        <v>568</v>
      </c>
    </row>
    <row r="15" spans="1:17" ht="14.4" customHeight="1" x14ac:dyDescent="0.3">
      <c r="A15" s="661" t="s">
        <v>6192</v>
      </c>
      <c r="B15" s="662" t="s">
        <v>6063</v>
      </c>
      <c r="C15" s="662" t="s">
        <v>6030</v>
      </c>
      <c r="D15" s="662" t="s">
        <v>6154</v>
      </c>
      <c r="E15" s="662" t="s">
        <v>6153</v>
      </c>
      <c r="F15" s="665">
        <v>66</v>
      </c>
      <c r="G15" s="665">
        <v>49464</v>
      </c>
      <c r="H15" s="665">
        <v>1</v>
      </c>
      <c r="I15" s="665">
        <v>749.4545454545455</v>
      </c>
      <c r="J15" s="665">
        <v>22</v>
      </c>
      <c r="K15" s="665">
        <v>16544</v>
      </c>
      <c r="L15" s="665">
        <v>0.33446546983664888</v>
      </c>
      <c r="M15" s="665">
        <v>752</v>
      </c>
      <c r="N15" s="665"/>
      <c r="O15" s="665"/>
      <c r="P15" s="678"/>
      <c r="Q15" s="666"/>
    </row>
    <row r="16" spans="1:17" ht="14.4" customHeight="1" x14ac:dyDescent="0.3">
      <c r="A16" s="661" t="s">
        <v>6192</v>
      </c>
      <c r="B16" s="662" t="s">
        <v>6063</v>
      </c>
      <c r="C16" s="662" t="s">
        <v>6030</v>
      </c>
      <c r="D16" s="662" t="s">
        <v>6195</v>
      </c>
      <c r="E16" s="662" t="s">
        <v>6196</v>
      </c>
      <c r="F16" s="665">
        <v>122</v>
      </c>
      <c r="G16" s="665">
        <v>98282</v>
      </c>
      <c r="H16" s="665">
        <v>1</v>
      </c>
      <c r="I16" s="665">
        <v>805.59016393442619</v>
      </c>
      <c r="J16" s="665">
        <v>852</v>
      </c>
      <c r="K16" s="665">
        <v>689268</v>
      </c>
      <c r="L16" s="665">
        <v>7.0131661952341222</v>
      </c>
      <c r="M16" s="665">
        <v>809</v>
      </c>
      <c r="N16" s="665">
        <v>1122</v>
      </c>
      <c r="O16" s="665">
        <v>917796</v>
      </c>
      <c r="P16" s="678">
        <v>9.3383936020837996</v>
      </c>
      <c r="Q16" s="666">
        <v>818</v>
      </c>
    </row>
    <row r="17" spans="1:17" ht="14.4" customHeight="1" x14ac:dyDescent="0.3">
      <c r="A17" s="661" t="s">
        <v>6192</v>
      </c>
      <c r="B17" s="662" t="s">
        <v>6063</v>
      </c>
      <c r="C17" s="662" t="s">
        <v>6030</v>
      </c>
      <c r="D17" s="662" t="s">
        <v>6037</v>
      </c>
      <c r="E17" s="662" t="s">
        <v>6038</v>
      </c>
      <c r="F17" s="665">
        <v>2</v>
      </c>
      <c r="G17" s="665">
        <v>892</v>
      </c>
      <c r="H17" s="665">
        <v>1</v>
      </c>
      <c r="I17" s="665">
        <v>446</v>
      </c>
      <c r="J17" s="665">
        <v>1</v>
      </c>
      <c r="K17" s="665">
        <v>449</v>
      </c>
      <c r="L17" s="665">
        <v>0.50336322869955152</v>
      </c>
      <c r="M17" s="665">
        <v>449</v>
      </c>
      <c r="N17" s="665">
        <v>3</v>
      </c>
      <c r="O17" s="665">
        <v>1386</v>
      </c>
      <c r="P17" s="678">
        <v>1.553811659192825</v>
      </c>
      <c r="Q17" s="666">
        <v>462</v>
      </c>
    </row>
    <row r="18" spans="1:17" ht="14.4" customHeight="1" x14ac:dyDescent="0.3">
      <c r="A18" s="661" t="s">
        <v>6192</v>
      </c>
      <c r="B18" s="662" t="s">
        <v>6063</v>
      </c>
      <c r="C18" s="662" t="s">
        <v>6030</v>
      </c>
      <c r="D18" s="662" t="s">
        <v>6197</v>
      </c>
      <c r="E18" s="662" t="s">
        <v>6140</v>
      </c>
      <c r="F18" s="665"/>
      <c r="G18" s="665"/>
      <c r="H18" s="665"/>
      <c r="I18" s="665"/>
      <c r="J18" s="665"/>
      <c r="K18" s="665"/>
      <c r="L18" s="665"/>
      <c r="M18" s="665"/>
      <c r="N18" s="665">
        <v>1</v>
      </c>
      <c r="O18" s="665">
        <v>728</v>
      </c>
      <c r="P18" s="678"/>
      <c r="Q18" s="666">
        <v>728</v>
      </c>
    </row>
    <row r="19" spans="1:17" ht="14.4" customHeight="1" x14ac:dyDescent="0.3">
      <c r="A19" s="661" t="s">
        <v>6192</v>
      </c>
      <c r="B19" s="662" t="s">
        <v>6063</v>
      </c>
      <c r="C19" s="662" t="s">
        <v>6030</v>
      </c>
      <c r="D19" s="662" t="s">
        <v>6047</v>
      </c>
      <c r="E19" s="662" t="s">
        <v>6048</v>
      </c>
      <c r="F19" s="665">
        <v>15</v>
      </c>
      <c r="G19" s="665">
        <v>3129</v>
      </c>
      <c r="H19" s="665">
        <v>1</v>
      </c>
      <c r="I19" s="665">
        <v>208.6</v>
      </c>
      <c r="J19" s="665">
        <v>89</v>
      </c>
      <c r="K19" s="665">
        <v>18690</v>
      </c>
      <c r="L19" s="665">
        <v>5.973154362416107</v>
      </c>
      <c r="M19" s="665">
        <v>210</v>
      </c>
      <c r="N19" s="665">
        <v>138</v>
      </c>
      <c r="O19" s="665">
        <v>29670</v>
      </c>
      <c r="P19" s="678">
        <v>9.4822627037392131</v>
      </c>
      <c r="Q19" s="666">
        <v>215</v>
      </c>
    </row>
    <row r="20" spans="1:17" ht="14.4" customHeight="1" x14ac:dyDescent="0.3">
      <c r="A20" s="661" t="s">
        <v>6192</v>
      </c>
      <c r="B20" s="662" t="s">
        <v>6063</v>
      </c>
      <c r="C20" s="662" t="s">
        <v>6030</v>
      </c>
      <c r="D20" s="662" t="s">
        <v>6121</v>
      </c>
      <c r="E20" s="662" t="s">
        <v>6122</v>
      </c>
      <c r="F20" s="665">
        <v>4</v>
      </c>
      <c r="G20" s="665">
        <v>1314</v>
      </c>
      <c r="H20" s="665">
        <v>1</v>
      </c>
      <c r="I20" s="665">
        <v>328.5</v>
      </c>
      <c r="J20" s="665">
        <v>4</v>
      </c>
      <c r="K20" s="665">
        <v>1324</v>
      </c>
      <c r="L20" s="665">
        <v>1.0076103500761036</v>
      </c>
      <c r="M20" s="665">
        <v>331</v>
      </c>
      <c r="N20" s="665">
        <v>3</v>
      </c>
      <c r="O20" s="665">
        <v>1062</v>
      </c>
      <c r="P20" s="678">
        <v>0.80821917808219179</v>
      </c>
      <c r="Q20" s="666">
        <v>354</v>
      </c>
    </row>
    <row r="21" spans="1:17" ht="14.4" customHeight="1" x14ac:dyDescent="0.3">
      <c r="A21" s="661" t="s">
        <v>6192</v>
      </c>
      <c r="B21" s="662" t="s">
        <v>6063</v>
      </c>
      <c r="C21" s="662" t="s">
        <v>6030</v>
      </c>
      <c r="D21" s="662" t="s">
        <v>6039</v>
      </c>
      <c r="E21" s="662" t="s">
        <v>6040</v>
      </c>
      <c r="F21" s="665">
        <v>304</v>
      </c>
      <c r="G21" s="665">
        <v>25438</v>
      </c>
      <c r="H21" s="665">
        <v>1</v>
      </c>
      <c r="I21" s="665">
        <v>83.67763157894737</v>
      </c>
      <c r="J21" s="665">
        <v>1157</v>
      </c>
      <c r="K21" s="665">
        <v>98345</v>
      </c>
      <c r="L21" s="665">
        <v>3.8660665146631024</v>
      </c>
      <c r="M21" s="665">
        <v>85</v>
      </c>
      <c r="N21" s="665">
        <v>1641</v>
      </c>
      <c r="O21" s="665">
        <v>139485</v>
      </c>
      <c r="P21" s="678">
        <v>5.4833320229577796</v>
      </c>
      <c r="Q21" s="666">
        <v>85</v>
      </c>
    </row>
    <row r="22" spans="1:17" ht="14.4" customHeight="1" x14ac:dyDescent="0.3">
      <c r="A22" s="661" t="s">
        <v>6192</v>
      </c>
      <c r="B22" s="662" t="s">
        <v>6063</v>
      </c>
      <c r="C22" s="662" t="s">
        <v>6030</v>
      </c>
      <c r="D22" s="662" t="s">
        <v>6057</v>
      </c>
      <c r="E22" s="662" t="s">
        <v>6058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719</v>
      </c>
      <c r="P22" s="678"/>
      <c r="Q22" s="666">
        <v>719</v>
      </c>
    </row>
    <row r="23" spans="1:17" ht="14.4" customHeight="1" x14ac:dyDescent="0.3">
      <c r="A23" s="661" t="s">
        <v>6192</v>
      </c>
      <c r="B23" s="662" t="s">
        <v>6063</v>
      </c>
      <c r="C23" s="662" t="s">
        <v>6030</v>
      </c>
      <c r="D23" s="662" t="s">
        <v>6198</v>
      </c>
      <c r="E23" s="662" t="s">
        <v>6196</v>
      </c>
      <c r="F23" s="665">
        <v>58</v>
      </c>
      <c r="G23" s="665">
        <v>54086</v>
      </c>
      <c r="H23" s="665">
        <v>1</v>
      </c>
      <c r="I23" s="665">
        <v>932.51724137931035</v>
      </c>
      <c r="J23" s="665">
        <v>98</v>
      </c>
      <c r="K23" s="665">
        <v>91630</v>
      </c>
      <c r="L23" s="665">
        <v>1.6941537551307178</v>
      </c>
      <c r="M23" s="665">
        <v>935</v>
      </c>
      <c r="N23" s="665">
        <v>211</v>
      </c>
      <c r="O23" s="665">
        <v>200872</v>
      </c>
      <c r="P23" s="678">
        <v>3.7139370631956514</v>
      </c>
      <c r="Q23" s="666">
        <v>952</v>
      </c>
    </row>
    <row r="24" spans="1:17" ht="14.4" customHeight="1" x14ac:dyDescent="0.3">
      <c r="A24" s="661" t="s">
        <v>6192</v>
      </c>
      <c r="B24" s="662" t="s">
        <v>6063</v>
      </c>
      <c r="C24" s="662" t="s">
        <v>6030</v>
      </c>
      <c r="D24" s="662" t="s">
        <v>6129</v>
      </c>
      <c r="E24" s="662" t="s">
        <v>6130</v>
      </c>
      <c r="F24" s="665">
        <v>12</v>
      </c>
      <c r="G24" s="665">
        <v>1348</v>
      </c>
      <c r="H24" s="665">
        <v>1</v>
      </c>
      <c r="I24" s="665">
        <v>112.33333333333333</v>
      </c>
      <c r="J24" s="665">
        <v>15</v>
      </c>
      <c r="K24" s="665">
        <v>1710</v>
      </c>
      <c r="L24" s="665">
        <v>1.2685459940652819</v>
      </c>
      <c r="M24" s="665">
        <v>114</v>
      </c>
      <c r="N24" s="665">
        <v>30</v>
      </c>
      <c r="O24" s="665">
        <v>3600</v>
      </c>
      <c r="P24" s="678">
        <v>2.6706231454005933</v>
      </c>
      <c r="Q24" s="666">
        <v>120</v>
      </c>
    </row>
    <row r="25" spans="1:17" ht="14.4" customHeight="1" x14ac:dyDescent="0.3">
      <c r="A25" s="661" t="s">
        <v>6192</v>
      </c>
      <c r="B25" s="662" t="s">
        <v>6063</v>
      </c>
      <c r="C25" s="662" t="s">
        <v>6030</v>
      </c>
      <c r="D25" s="662" t="s">
        <v>6199</v>
      </c>
      <c r="E25" s="662" t="s">
        <v>6196</v>
      </c>
      <c r="F25" s="665">
        <v>54</v>
      </c>
      <c r="G25" s="665">
        <v>39744</v>
      </c>
      <c r="H25" s="665">
        <v>1</v>
      </c>
      <c r="I25" s="665">
        <v>736</v>
      </c>
      <c r="J25" s="665">
        <v>112</v>
      </c>
      <c r="K25" s="665">
        <v>82544</v>
      </c>
      <c r="L25" s="665">
        <v>2.0768921095008053</v>
      </c>
      <c r="M25" s="665">
        <v>737</v>
      </c>
      <c r="N25" s="665">
        <v>308</v>
      </c>
      <c r="O25" s="665">
        <v>229460</v>
      </c>
      <c r="P25" s="678">
        <v>5.773450080515298</v>
      </c>
      <c r="Q25" s="666">
        <v>745</v>
      </c>
    </row>
    <row r="26" spans="1:17" ht="14.4" customHeight="1" x14ac:dyDescent="0.3">
      <c r="A26" s="661" t="s">
        <v>6192</v>
      </c>
      <c r="B26" s="662" t="s">
        <v>6063</v>
      </c>
      <c r="C26" s="662" t="s">
        <v>6030</v>
      </c>
      <c r="D26" s="662" t="s">
        <v>6200</v>
      </c>
      <c r="E26" s="662" t="s">
        <v>6201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58</v>
      </c>
      <c r="P26" s="678"/>
      <c r="Q26" s="666">
        <v>58</v>
      </c>
    </row>
    <row r="27" spans="1:17" ht="14.4" customHeight="1" x14ac:dyDescent="0.3">
      <c r="A27" s="661" t="s">
        <v>6192</v>
      </c>
      <c r="B27" s="662" t="s">
        <v>6063</v>
      </c>
      <c r="C27" s="662" t="s">
        <v>6030</v>
      </c>
      <c r="D27" s="662" t="s">
        <v>6202</v>
      </c>
      <c r="E27" s="662" t="s">
        <v>6203</v>
      </c>
      <c r="F27" s="665">
        <v>34</v>
      </c>
      <c r="G27" s="665">
        <v>17854</v>
      </c>
      <c r="H27" s="665">
        <v>1</v>
      </c>
      <c r="I27" s="665">
        <v>525.11764705882354</v>
      </c>
      <c r="J27" s="665">
        <v>49</v>
      </c>
      <c r="K27" s="665">
        <v>25823</v>
      </c>
      <c r="L27" s="665">
        <v>1.446342556289907</v>
      </c>
      <c r="M27" s="665">
        <v>527</v>
      </c>
      <c r="N27" s="665">
        <v>113</v>
      </c>
      <c r="O27" s="665">
        <v>61359</v>
      </c>
      <c r="P27" s="678">
        <v>3.4367088607594938</v>
      </c>
      <c r="Q27" s="666">
        <v>543</v>
      </c>
    </row>
    <row r="28" spans="1:17" ht="14.4" customHeight="1" x14ac:dyDescent="0.3">
      <c r="A28" s="661" t="s">
        <v>6192</v>
      </c>
      <c r="B28" s="662" t="s">
        <v>6063</v>
      </c>
      <c r="C28" s="662" t="s">
        <v>6030</v>
      </c>
      <c r="D28" s="662" t="s">
        <v>6045</v>
      </c>
      <c r="E28" s="662" t="s">
        <v>6042</v>
      </c>
      <c r="F28" s="665">
        <v>11</v>
      </c>
      <c r="G28" s="665">
        <v>3272</v>
      </c>
      <c r="H28" s="665">
        <v>1</v>
      </c>
      <c r="I28" s="665">
        <v>297.45454545454544</v>
      </c>
      <c r="J28" s="665">
        <v>12</v>
      </c>
      <c r="K28" s="665">
        <v>3588</v>
      </c>
      <c r="L28" s="665">
        <v>1.0965770171149145</v>
      </c>
      <c r="M28" s="665">
        <v>299</v>
      </c>
      <c r="N28" s="665">
        <v>5</v>
      </c>
      <c r="O28" s="665">
        <v>1535</v>
      </c>
      <c r="P28" s="678">
        <v>0.46913202933985332</v>
      </c>
      <c r="Q28" s="666">
        <v>307</v>
      </c>
    </row>
    <row r="29" spans="1:17" ht="14.4" customHeight="1" x14ac:dyDescent="0.3">
      <c r="A29" s="661" t="s">
        <v>6192</v>
      </c>
      <c r="B29" s="662" t="s">
        <v>6063</v>
      </c>
      <c r="C29" s="662" t="s">
        <v>6030</v>
      </c>
      <c r="D29" s="662" t="s">
        <v>6155</v>
      </c>
      <c r="E29" s="662" t="s">
        <v>6048</v>
      </c>
      <c r="F29" s="665">
        <v>7</v>
      </c>
      <c r="G29" s="665">
        <v>1218</v>
      </c>
      <c r="H29" s="665">
        <v>1</v>
      </c>
      <c r="I29" s="665">
        <v>174</v>
      </c>
      <c r="J29" s="665">
        <v>19</v>
      </c>
      <c r="K29" s="665">
        <v>3306</v>
      </c>
      <c r="L29" s="665">
        <v>2.7142857142857144</v>
      </c>
      <c r="M29" s="665">
        <v>174</v>
      </c>
      <c r="N29" s="665">
        <v>36</v>
      </c>
      <c r="O29" s="665">
        <v>6408</v>
      </c>
      <c r="P29" s="678">
        <v>5.2610837438423648</v>
      </c>
      <c r="Q29" s="666">
        <v>178</v>
      </c>
    </row>
    <row r="30" spans="1:17" ht="14.4" customHeight="1" x14ac:dyDescent="0.3">
      <c r="A30" s="661" t="s">
        <v>6192</v>
      </c>
      <c r="B30" s="662" t="s">
        <v>6063</v>
      </c>
      <c r="C30" s="662" t="s">
        <v>6030</v>
      </c>
      <c r="D30" s="662" t="s">
        <v>6041</v>
      </c>
      <c r="E30" s="662" t="s">
        <v>6042</v>
      </c>
      <c r="F30" s="665">
        <v>13</v>
      </c>
      <c r="G30" s="665">
        <v>4777</v>
      </c>
      <c r="H30" s="665">
        <v>1</v>
      </c>
      <c r="I30" s="665">
        <v>367.46153846153845</v>
      </c>
      <c r="J30" s="665">
        <v>14</v>
      </c>
      <c r="K30" s="665">
        <v>5194</v>
      </c>
      <c r="L30" s="665">
        <v>1.0872932803014443</v>
      </c>
      <c r="M30" s="665">
        <v>371</v>
      </c>
      <c r="N30" s="665">
        <v>16</v>
      </c>
      <c r="O30" s="665">
        <v>6080</v>
      </c>
      <c r="P30" s="678">
        <v>1.2727653338915637</v>
      </c>
      <c r="Q30" s="666">
        <v>380</v>
      </c>
    </row>
    <row r="31" spans="1:17" ht="14.4" customHeight="1" x14ac:dyDescent="0.3">
      <c r="A31" s="661" t="s">
        <v>6192</v>
      </c>
      <c r="B31" s="662" t="s">
        <v>6063</v>
      </c>
      <c r="C31" s="662" t="s">
        <v>6030</v>
      </c>
      <c r="D31" s="662" t="s">
        <v>6156</v>
      </c>
      <c r="E31" s="662" t="s">
        <v>6157</v>
      </c>
      <c r="F31" s="665"/>
      <c r="G31" s="665"/>
      <c r="H31" s="665"/>
      <c r="I31" s="665"/>
      <c r="J31" s="665">
        <v>1</v>
      </c>
      <c r="K31" s="665">
        <v>272</v>
      </c>
      <c r="L31" s="665"/>
      <c r="M31" s="665">
        <v>272</v>
      </c>
      <c r="N31" s="665"/>
      <c r="O31" s="665"/>
      <c r="P31" s="678"/>
      <c r="Q31" s="666"/>
    </row>
    <row r="32" spans="1:17" ht="14.4" customHeight="1" x14ac:dyDescent="0.3">
      <c r="A32" s="661" t="s">
        <v>6192</v>
      </c>
      <c r="B32" s="662" t="s">
        <v>6063</v>
      </c>
      <c r="C32" s="662" t="s">
        <v>6030</v>
      </c>
      <c r="D32" s="662" t="s">
        <v>6204</v>
      </c>
      <c r="E32" s="662" t="s">
        <v>6205</v>
      </c>
      <c r="F32" s="665"/>
      <c r="G32" s="665"/>
      <c r="H32" s="665"/>
      <c r="I32" s="665"/>
      <c r="J32" s="665">
        <v>8</v>
      </c>
      <c r="K32" s="665">
        <v>800</v>
      </c>
      <c r="L32" s="665"/>
      <c r="M32" s="665">
        <v>100</v>
      </c>
      <c r="N32" s="665">
        <v>4</v>
      </c>
      <c r="O32" s="665">
        <v>400</v>
      </c>
      <c r="P32" s="678"/>
      <c r="Q32" s="666">
        <v>100</v>
      </c>
    </row>
    <row r="33" spans="1:17" ht="14.4" customHeight="1" x14ac:dyDescent="0.3">
      <c r="A33" s="661" t="s">
        <v>6192</v>
      </c>
      <c r="B33" s="662" t="s">
        <v>6063</v>
      </c>
      <c r="C33" s="662" t="s">
        <v>6030</v>
      </c>
      <c r="D33" s="662" t="s">
        <v>6206</v>
      </c>
      <c r="E33" s="662" t="s">
        <v>6196</v>
      </c>
      <c r="F33" s="665">
        <v>16</v>
      </c>
      <c r="G33" s="665">
        <v>13792</v>
      </c>
      <c r="H33" s="665">
        <v>1</v>
      </c>
      <c r="I33" s="665">
        <v>862</v>
      </c>
      <c r="J33" s="665">
        <v>17</v>
      </c>
      <c r="K33" s="665">
        <v>14671</v>
      </c>
      <c r="L33" s="665">
        <v>1.0637325986078887</v>
      </c>
      <c r="M33" s="665">
        <v>863</v>
      </c>
      <c r="N33" s="665">
        <v>11</v>
      </c>
      <c r="O33" s="665">
        <v>9669</v>
      </c>
      <c r="P33" s="678">
        <v>0.70105858468677495</v>
      </c>
      <c r="Q33" s="666">
        <v>879</v>
      </c>
    </row>
    <row r="34" spans="1:17" ht="14.4" customHeight="1" x14ac:dyDescent="0.3">
      <c r="A34" s="661" t="s">
        <v>6192</v>
      </c>
      <c r="B34" s="662" t="s">
        <v>6063</v>
      </c>
      <c r="C34" s="662" t="s">
        <v>6030</v>
      </c>
      <c r="D34" s="662" t="s">
        <v>6207</v>
      </c>
      <c r="E34" s="662" t="s">
        <v>6208</v>
      </c>
      <c r="F34" s="665"/>
      <c r="G34" s="665"/>
      <c r="H34" s="665"/>
      <c r="I34" s="665"/>
      <c r="J34" s="665"/>
      <c r="K34" s="665"/>
      <c r="L34" s="665"/>
      <c r="M34" s="665"/>
      <c r="N34" s="665">
        <v>4</v>
      </c>
      <c r="O34" s="665">
        <v>2416</v>
      </c>
      <c r="P34" s="678"/>
      <c r="Q34" s="666">
        <v>604</v>
      </c>
    </row>
    <row r="35" spans="1:17" ht="14.4" customHeight="1" x14ac:dyDescent="0.3">
      <c r="A35" s="661" t="s">
        <v>6192</v>
      </c>
      <c r="B35" s="662" t="s">
        <v>6063</v>
      </c>
      <c r="C35" s="662" t="s">
        <v>6030</v>
      </c>
      <c r="D35" s="662" t="s">
        <v>6143</v>
      </c>
      <c r="E35" s="662" t="s">
        <v>6144</v>
      </c>
      <c r="F35" s="665"/>
      <c r="G35" s="665"/>
      <c r="H35" s="665"/>
      <c r="I35" s="665"/>
      <c r="J35" s="665">
        <v>1</v>
      </c>
      <c r="K35" s="665">
        <v>165</v>
      </c>
      <c r="L35" s="665"/>
      <c r="M35" s="665">
        <v>165</v>
      </c>
      <c r="N35" s="665">
        <v>1</v>
      </c>
      <c r="O35" s="665">
        <v>177</v>
      </c>
      <c r="P35" s="678"/>
      <c r="Q35" s="666">
        <v>177</v>
      </c>
    </row>
    <row r="36" spans="1:17" ht="14.4" customHeight="1" x14ac:dyDescent="0.3">
      <c r="A36" s="661" t="s">
        <v>6192</v>
      </c>
      <c r="B36" s="662" t="s">
        <v>6063</v>
      </c>
      <c r="C36" s="662" t="s">
        <v>6030</v>
      </c>
      <c r="D36" s="662" t="s">
        <v>6145</v>
      </c>
      <c r="E36" s="662" t="s">
        <v>6146</v>
      </c>
      <c r="F36" s="665"/>
      <c r="G36" s="665"/>
      <c r="H36" s="665"/>
      <c r="I36" s="665"/>
      <c r="J36" s="665">
        <v>2</v>
      </c>
      <c r="K36" s="665">
        <v>1222</v>
      </c>
      <c r="L36" s="665"/>
      <c r="M36" s="665">
        <v>611</v>
      </c>
      <c r="N36" s="665">
        <v>1</v>
      </c>
      <c r="O36" s="665">
        <v>623</v>
      </c>
      <c r="P36" s="678"/>
      <c r="Q36" s="666">
        <v>623</v>
      </c>
    </row>
    <row r="37" spans="1:17" ht="14.4" customHeight="1" x14ac:dyDescent="0.3">
      <c r="A37" s="661" t="s">
        <v>6192</v>
      </c>
      <c r="B37" s="662" t="s">
        <v>6063</v>
      </c>
      <c r="C37" s="662" t="s">
        <v>6030</v>
      </c>
      <c r="D37" s="662" t="s">
        <v>6209</v>
      </c>
      <c r="E37" s="662" t="s">
        <v>6146</v>
      </c>
      <c r="F37" s="665">
        <v>1</v>
      </c>
      <c r="G37" s="665">
        <v>524</v>
      </c>
      <c r="H37" s="665">
        <v>1</v>
      </c>
      <c r="I37" s="665">
        <v>524</v>
      </c>
      <c r="J37" s="665">
        <v>2</v>
      </c>
      <c r="K37" s="665">
        <v>1050</v>
      </c>
      <c r="L37" s="665">
        <v>2.0038167938931299</v>
      </c>
      <c r="M37" s="665">
        <v>525</v>
      </c>
      <c r="N37" s="665"/>
      <c r="O37" s="665"/>
      <c r="P37" s="678"/>
      <c r="Q37" s="666"/>
    </row>
    <row r="38" spans="1:17" ht="14.4" customHeight="1" x14ac:dyDescent="0.3">
      <c r="A38" s="661" t="s">
        <v>6210</v>
      </c>
      <c r="B38" s="662" t="s">
        <v>6063</v>
      </c>
      <c r="C38" s="662" t="s">
        <v>6098</v>
      </c>
      <c r="D38" s="662" t="s">
        <v>6149</v>
      </c>
      <c r="E38" s="662" t="s">
        <v>6150</v>
      </c>
      <c r="F38" s="665">
        <v>1</v>
      </c>
      <c r="G38" s="665">
        <v>904.75</v>
      </c>
      <c r="H38" s="665">
        <v>1</v>
      </c>
      <c r="I38" s="665">
        <v>904.75</v>
      </c>
      <c r="J38" s="665">
        <v>1</v>
      </c>
      <c r="K38" s="665">
        <v>904.75</v>
      </c>
      <c r="L38" s="665">
        <v>1</v>
      </c>
      <c r="M38" s="665">
        <v>904.75</v>
      </c>
      <c r="N38" s="665">
        <v>1</v>
      </c>
      <c r="O38" s="665">
        <v>904.75</v>
      </c>
      <c r="P38" s="678">
        <v>1</v>
      </c>
      <c r="Q38" s="666">
        <v>904.75</v>
      </c>
    </row>
    <row r="39" spans="1:17" ht="14.4" customHeight="1" x14ac:dyDescent="0.3">
      <c r="A39" s="661" t="s">
        <v>6210</v>
      </c>
      <c r="B39" s="662" t="s">
        <v>6063</v>
      </c>
      <c r="C39" s="662" t="s">
        <v>6030</v>
      </c>
      <c r="D39" s="662" t="s">
        <v>6053</v>
      </c>
      <c r="E39" s="662" t="s">
        <v>6054</v>
      </c>
      <c r="F39" s="665">
        <v>3</v>
      </c>
      <c r="G39" s="665">
        <v>564</v>
      </c>
      <c r="H39" s="665">
        <v>1</v>
      </c>
      <c r="I39" s="665">
        <v>188</v>
      </c>
      <c r="J39" s="665">
        <v>1</v>
      </c>
      <c r="K39" s="665">
        <v>189</v>
      </c>
      <c r="L39" s="665">
        <v>0.33510638297872342</v>
      </c>
      <c r="M39" s="665">
        <v>189</v>
      </c>
      <c r="N39" s="665">
        <v>4</v>
      </c>
      <c r="O39" s="665">
        <v>780</v>
      </c>
      <c r="P39" s="678">
        <v>1.3829787234042554</v>
      </c>
      <c r="Q39" s="666">
        <v>195</v>
      </c>
    </row>
    <row r="40" spans="1:17" ht="14.4" customHeight="1" x14ac:dyDescent="0.3">
      <c r="A40" s="661" t="s">
        <v>6210</v>
      </c>
      <c r="B40" s="662" t="s">
        <v>6063</v>
      </c>
      <c r="C40" s="662" t="s">
        <v>6030</v>
      </c>
      <c r="D40" s="662" t="s">
        <v>6193</v>
      </c>
      <c r="E40" s="662" t="s">
        <v>6194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1158</v>
      </c>
      <c r="P40" s="678"/>
      <c r="Q40" s="666">
        <v>1158</v>
      </c>
    </row>
    <row r="41" spans="1:17" ht="14.4" customHeight="1" x14ac:dyDescent="0.3">
      <c r="A41" s="661" t="s">
        <v>6210</v>
      </c>
      <c r="B41" s="662" t="s">
        <v>6063</v>
      </c>
      <c r="C41" s="662" t="s">
        <v>6030</v>
      </c>
      <c r="D41" s="662" t="s">
        <v>6113</v>
      </c>
      <c r="E41" s="662" t="s">
        <v>6114</v>
      </c>
      <c r="F41" s="665"/>
      <c r="G41" s="665"/>
      <c r="H41" s="665"/>
      <c r="I41" s="665"/>
      <c r="J41" s="665">
        <v>3</v>
      </c>
      <c r="K41" s="665">
        <v>105</v>
      </c>
      <c r="L41" s="665"/>
      <c r="M41" s="665">
        <v>35</v>
      </c>
      <c r="N41" s="665">
        <v>2</v>
      </c>
      <c r="O41" s="665">
        <v>74</v>
      </c>
      <c r="P41" s="678"/>
      <c r="Q41" s="666">
        <v>37</v>
      </c>
    </row>
    <row r="42" spans="1:17" ht="14.4" customHeight="1" x14ac:dyDescent="0.3">
      <c r="A42" s="661" t="s">
        <v>6210</v>
      </c>
      <c r="B42" s="662" t="s">
        <v>6063</v>
      </c>
      <c r="C42" s="662" t="s">
        <v>6030</v>
      </c>
      <c r="D42" s="662" t="s">
        <v>6031</v>
      </c>
      <c r="E42" s="662" t="s">
        <v>6032</v>
      </c>
      <c r="F42" s="665">
        <v>347</v>
      </c>
      <c r="G42" s="665">
        <v>81072</v>
      </c>
      <c r="H42" s="665">
        <v>1</v>
      </c>
      <c r="I42" s="665">
        <v>233.63688760806917</v>
      </c>
      <c r="J42" s="665">
        <v>304</v>
      </c>
      <c r="K42" s="665">
        <v>71440</v>
      </c>
      <c r="L42" s="665">
        <v>0.88119202684033948</v>
      </c>
      <c r="M42" s="665">
        <v>235</v>
      </c>
      <c r="N42" s="665">
        <v>301</v>
      </c>
      <c r="O42" s="665">
        <v>75551</v>
      </c>
      <c r="P42" s="678">
        <v>0.93190003947108746</v>
      </c>
      <c r="Q42" s="666">
        <v>251</v>
      </c>
    </row>
    <row r="43" spans="1:17" ht="14.4" customHeight="1" x14ac:dyDescent="0.3">
      <c r="A43" s="661" t="s">
        <v>6210</v>
      </c>
      <c r="B43" s="662" t="s">
        <v>6063</v>
      </c>
      <c r="C43" s="662" t="s">
        <v>6030</v>
      </c>
      <c r="D43" s="662" t="s">
        <v>6033</v>
      </c>
      <c r="E43" s="662" t="s">
        <v>6034</v>
      </c>
      <c r="F43" s="665">
        <v>132</v>
      </c>
      <c r="G43" s="665">
        <v>15542</v>
      </c>
      <c r="H43" s="665">
        <v>1</v>
      </c>
      <c r="I43" s="665">
        <v>117.74242424242425</v>
      </c>
      <c r="J43" s="665">
        <v>135</v>
      </c>
      <c r="K43" s="665">
        <v>15930</v>
      </c>
      <c r="L43" s="665">
        <v>1.0249646120190452</v>
      </c>
      <c r="M43" s="665">
        <v>118</v>
      </c>
      <c r="N43" s="665">
        <v>172</v>
      </c>
      <c r="O43" s="665">
        <v>21672</v>
      </c>
      <c r="P43" s="678">
        <v>1.3944151331874919</v>
      </c>
      <c r="Q43" s="666">
        <v>126</v>
      </c>
    </row>
    <row r="44" spans="1:17" ht="14.4" customHeight="1" x14ac:dyDescent="0.3">
      <c r="A44" s="661" t="s">
        <v>6210</v>
      </c>
      <c r="B44" s="662" t="s">
        <v>6063</v>
      </c>
      <c r="C44" s="662" t="s">
        <v>6030</v>
      </c>
      <c r="D44" s="662" t="s">
        <v>6050</v>
      </c>
      <c r="E44" s="662" t="s">
        <v>6051</v>
      </c>
      <c r="F44" s="665"/>
      <c r="G44" s="665"/>
      <c r="H44" s="665"/>
      <c r="I44" s="665"/>
      <c r="J44" s="665">
        <v>2</v>
      </c>
      <c r="K44" s="665">
        <v>646</v>
      </c>
      <c r="L44" s="665"/>
      <c r="M44" s="665">
        <v>323</v>
      </c>
      <c r="N44" s="665"/>
      <c r="O44" s="665"/>
      <c r="P44" s="678"/>
      <c r="Q44" s="666"/>
    </row>
    <row r="45" spans="1:17" ht="14.4" customHeight="1" x14ac:dyDescent="0.3">
      <c r="A45" s="661" t="s">
        <v>6210</v>
      </c>
      <c r="B45" s="662" t="s">
        <v>6063</v>
      </c>
      <c r="C45" s="662" t="s">
        <v>6030</v>
      </c>
      <c r="D45" s="662" t="s">
        <v>6151</v>
      </c>
      <c r="E45" s="662" t="s">
        <v>6036</v>
      </c>
      <c r="F45" s="665">
        <v>28</v>
      </c>
      <c r="G45" s="665">
        <v>13604</v>
      </c>
      <c r="H45" s="665">
        <v>1</v>
      </c>
      <c r="I45" s="665">
        <v>485.85714285714283</v>
      </c>
      <c r="J45" s="665">
        <v>47</v>
      </c>
      <c r="K45" s="665">
        <v>22889</v>
      </c>
      <c r="L45" s="665">
        <v>1.682519847103793</v>
      </c>
      <c r="M45" s="665">
        <v>487</v>
      </c>
      <c r="N45" s="665">
        <v>48</v>
      </c>
      <c r="O45" s="665">
        <v>23760</v>
      </c>
      <c r="P45" s="678">
        <v>1.7465451337841811</v>
      </c>
      <c r="Q45" s="666">
        <v>495</v>
      </c>
    </row>
    <row r="46" spans="1:17" ht="14.4" customHeight="1" x14ac:dyDescent="0.3">
      <c r="A46" s="661" t="s">
        <v>6210</v>
      </c>
      <c r="B46" s="662" t="s">
        <v>6063</v>
      </c>
      <c r="C46" s="662" t="s">
        <v>6030</v>
      </c>
      <c r="D46" s="662" t="s">
        <v>6152</v>
      </c>
      <c r="E46" s="662" t="s">
        <v>6153</v>
      </c>
      <c r="F46" s="665">
        <v>5</v>
      </c>
      <c r="G46" s="665">
        <v>3395</v>
      </c>
      <c r="H46" s="665">
        <v>1</v>
      </c>
      <c r="I46" s="665">
        <v>679</v>
      </c>
      <c r="J46" s="665"/>
      <c r="K46" s="665"/>
      <c r="L46" s="665"/>
      <c r="M46" s="665"/>
      <c r="N46" s="665">
        <v>2</v>
      </c>
      <c r="O46" s="665">
        <v>1376</v>
      </c>
      <c r="P46" s="678">
        <v>0.4053019145802651</v>
      </c>
      <c r="Q46" s="666">
        <v>688</v>
      </c>
    </row>
    <row r="47" spans="1:17" ht="14.4" customHeight="1" x14ac:dyDescent="0.3">
      <c r="A47" s="661" t="s">
        <v>6210</v>
      </c>
      <c r="B47" s="662" t="s">
        <v>6063</v>
      </c>
      <c r="C47" s="662" t="s">
        <v>6030</v>
      </c>
      <c r="D47" s="662" t="s">
        <v>6211</v>
      </c>
      <c r="E47" s="662" t="s">
        <v>6162</v>
      </c>
      <c r="F47" s="665">
        <v>1</v>
      </c>
      <c r="G47" s="665">
        <v>751</v>
      </c>
      <c r="H47" s="665">
        <v>1</v>
      </c>
      <c r="I47" s="665">
        <v>751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6210</v>
      </c>
      <c r="B48" s="662" t="s">
        <v>6063</v>
      </c>
      <c r="C48" s="662" t="s">
        <v>6030</v>
      </c>
      <c r="D48" s="662" t="s">
        <v>6035</v>
      </c>
      <c r="E48" s="662" t="s">
        <v>6036</v>
      </c>
      <c r="F48" s="665">
        <v>29</v>
      </c>
      <c r="G48" s="665">
        <v>16117</v>
      </c>
      <c r="H48" s="665">
        <v>1</v>
      </c>
      <c r="I48" s="665">
        <v>555.75862068965512</v>
      </c>
      <c r="J48" s="665">
        <v>29</v>
      </c>
      <c r="K48" s="665">
        <v>16211</v>
      </c>
      <c r="L48" s="665">
        <v>1.0058323509337965</v>
      </c>
      <c r="M48" s="665">
        <v>559</v>
      </c>
      <c r="N48" s="665">
        <v>28</v>
      </c>
      <c r="O48" s="665">
        <v>15904</v>
      </c>
      <c r="P48" s="678">
        <v>0.986784140969163</v>
      </c>
      <c r="Q48" s="666">
        <v>568</v>
      </c>
    </row>
    <row r="49" spans="1:17" ht="14.4" customHeight="1" x14ac:dyDescent="0.3">
      <c r="A49" s="661" t="s">
        <v>6210</v>
      </c>
      <c r="B49" s="662" t="s">
        <v>6063</v>
      </c>
      <c r="C49" s="662" t="s">
        <v>6030</v>
      </c>
      <c r="D49" s="662" t="s">
        <v>6154</v>
      </c>
      <c r="E49" s="662" t="s">
        <v>6153</v>
      </c>
      <c r="F49" s="665">
        <v>3</v>
      </c>
      <c r="G49" s="665">
        <v>2250</v>
      </c>
      <c r="H49" s="665">
        <v>1</v>
      </c>
      <c r="I49" s="665">
        <v>750</v>
      </c>
      <c r="J49" s="665"/>
      <c r="K49" s="665"/>
      <c r="L49" s="665"/>
      <c r="M49" s="665"/>
      <c r="N49" s="665">
        <v>3</v>
      </c>
      <c r="O49" s="665">
        <v>2283</v>
      </c>
      <c r="P49" s="678">
        <v>1.0146666666666666</v>
      </c>
      <c r="Q49" s="666">
        <v>761</v>
      </c>
    </row>
    <row r="50" spans="1:17" ht="14.4" customHeight="1" x14ac:dyDescent="0.3">
      <c r="A50" s="661" t="s">
        <v>6210</v>
      </c>
      <c r="B50" s="662" t="s">
        <v>6063</v>
      </c>
      <c r="C50" s="662" t="s">
        <v>6030</v>
      </c>
      <c r="D50" s="662" t="s">
        <v>6195</v>
      </c>
      <c r="E50" s="662" t="s">
        <v>6196</v>
      </c>
      <c r="F50" s="665">
        <v>16</v>
      </c>
      <c r="G50" s="665">
        <v>12900</v>
      </c>
      <c r="H50" s="665">
        <v>1</v>
      </c>
      <c r="I50" s="665">
        <v>806.25</v>
      </c>
      <c r="J50" s="665">
        <v>50</v>
      </c>
      <c r="K50" s="665">
        <v>40450</v>
      </c>
      <c r="L50" s="665">
        <v>3.135658914728682</v>
      </c>
      <c r="M50" s="665">
        <v>809</v>
      </c>
      <c r="N50" s="665">
        <v>40</v>
      </c>
      <c r="O50" s="665">
        <v>32720</v>
      </c>
      <c r="P50" s="678">
        <v>2.5364341085271316</v>
      </c>
      <c r="Q50" s="666">
        <v>818</v>
      </c>
    </row>
    <row r="51" spans="1:17" ht="14.4" customHeight="1" x14ac:dyDescent="0.3">
      <c r="A51" s="661" t="s">
        <v>6210</v>
      </c>
      <c r="B51" s="662" t="s">
        <v>6063</v>
      </c>
      <c r="C51" s="662" t="s">
        <v>6030</v>
      </c>
      <c r="D51" s="662" t="s">
        <v>6037</v>
      </c>
      <c r="E51" s="662" t="s">
        <v>6038</v>
      </c>
      <c r="F51" s="665">
        <v>18</v>
      </c>
      <c r="G51" s="665">
        <v>8014</v>
      </c>
      <c r="H51" s="665">
        <v>1</v>
      </c>
      <c r="I51" s="665">
        <v>445.22222222222223</v>
      </c>
      <c r="J51" s="665">
        <v>29</v>
      </c>
      <c r="K51" s="665">
        <v>13021</v>
      </c>
      <c r="L51" s="665">
        <v>1.6247816321437485</v>
      </c>
      <c r="M51" s="665">
        <v>449</v>
      </c>
      <c r="N51" s="665">
        <v>24</v>
      </c>
      <c r="O51" s="665">
        <v>11088</v>
      </c>
      <c r="P51" s="678">
        <v>1.3835787372098827</v>
      </c>
      <c r="Q51" s="666">
        <v>462</v>
      </c>
    </row>
    <row r="52" spans="1:17" ht="14.4" customHeight="1" x14ac:dyDescent="0.3">
      <c r="A52" s="661" t="s">
        <v>6210</v>
      </c>
      <c r="B52" s="662" t="s">
        <v>6063</v>
      </c>
      <c r="C52" s="662" t="s">
        <v>6030</v>
      </c>
      <c r="D52" s="662" t="s">
        <v>6055</v>
      </c>
      <c r="E52" s="662" t="s">
        <v>6056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446</v>
      </c>
      <c r="P52" s="678"/>
      <c r="Q52" s="666">
        <v>446</v>
      </c>
    </row>
    <row r="53" spans="1:17" ht="14.4" customHeight="1" x14ac:dyDescent="0.3">
      <c r="A53" s="661" t="s">
        <v>6210</v>
      </c>
      <c r="B53" s="662" t="s">
        <v>6063</v>
      </c>
      <c r="C53" s="662" t="s">
        <v>6030</v>
      </c>
      <c r="D53" s="662" t="s">
        <v>6047</v>
      </c>
      <c r="E53" s="662" t="s">
        <v>6048</v>
      </c>
      <c r="F53" s="665">
        <v>9</v>
      </c>
      <c r="G53" s="665">
        <v>1879</v>
      </c>
      <c r="H53" s="665">
        <v>1</v>
      </c>
      <c r="I53" s="665">
        <v>208.77777777777777</v>
      </c>
      <c r="J53" s="665">
        <v>18</v>
      </c>
      <c r="K53" s="665">
        <v>3780</v>
      </c>
      <c r="L53" s="665">
        <v>2.0117083555082491</v>
      </c>
      <c r="M53" s="665">
        <v>210</v>
      </c>
      <c r="N53" s="665">
        <v>14</v>
      </c>
      <c r="O53" s="665">
        <v>3010</v>
      </c>
      <c r="P53" s="678">
        <v>1.6019159127195317</v>
      </c>
      <c r="Q53" s="666">
        <v>215</v>
      </c>
    </row>
    <row r="54" spans="1:17" ht="14.4" customHeight="1" x14ac:dyDescent="0.3">
      <c r="A54" s="661" t="s">
        <v>6210</v>
      </c>
      <c r="B54" s="662" t="s">
        <v>6063</v>
      </c>
      <c r="C54" s="662" t="s">
        <v>6030</v>
      </c>
      <c r="D54" s="662" t="s">
        <v>6121</v>
      </c>
      <c r="E54" s="662" t="s">
        <v>6122</v>
      </c>
      <c r="F54" s="665">
        <v>30</v>
      </c>
      <c r="G54" s="665">
        <v>9894</v>
      </c>
      <c r="H54" s="665">
        <v>1</v>
      </c>
      <c r="I54" s="665">
        <v>329.8</v>
      </c>
      <c r="J54" s="665">
        <v>17</v>
      </c>
      <c r="K54" s="665">
        <v>5627</v>
      </c>
      <c r="L54" s="665">
        <v>0.56872852233676974</v>
      </c>
      <c r="M54" s="665">
        <v>331</v>
      </c>
      <c r="N54" s="665">
        <v>3</v>
      </c>
      <c r="O54" s="665">
        <v>1062</v>
      </c>
      <c r="P54" s="678">
        <v>0.10733778047301394</v>
      </c>
      <c r="Q54" s="666">
        <v>354</v>
      </c>
    </row>
    <row r="55" spans="1:17" ht="14.4" customHeight="1" x14ac:dyDescent="0.3">
      <c r="A55" s="661" t="s">
        <v>6210</v>
      </c>
      <c r="B55" s="662" t="s">
        <v>6063</v>
      </c>
      <c r="C55" s="662" t="s">
        <v>6030</v>
      </c>
      <c r="D55" s="662" t="s">
        <v>6039</v>
      </c>
      <c r="E55" s="662" t="s">
        <v>6040</v>
      </c>
      <c r="F55" s="665">
        <v>71</v>
      </c>
      <c r="G55" s="665">
        <v>5932</v>
      </c>
      <c r="H55" s="665">
        <v>1</v>
      </c>
      <c r="I55" s="665">
        <v>83.549295774647888</v>
      </c>
      <c r="J55" s="665">
        <v>75</v>
      </c>
      <c r="K55" s="665">
        <v>6375</v>
      </c>
      <c r="L55" s="665">
        <v>1.0746797033041133</v>
      </c>
      <c r="M55" s="665">
        <v>85</v>
      </c>
      <c r="N55" s="665">
        <v>61</v>
      </c>
      <c r="O55" s="665">
        <v>5185</v>
      </c>
      <c r="P55" s="678">
        <v>0.8740728253540121</v>
      </c>
      <c r="Q55" s="666">
        <v>85</v>
      </c>
    </row>
    <row r="56" spans="1:17" ht="14.4" customHeight="1" x14ac:dyDescent="0.3">
      <c r="A56" s="661" t="s">
        <v>6210</v>
      </c>
      <c r="B56" s="662" t="s">
        <v>6063</v>
      </c>
      <c r="C56" s="662" t="s">
        <v>6030</v>
      </c>
      <c r="D56" s="662" t="s">
        <v>6057</v>
      </c>
      <c r="E56" s="662" t="s">
        <v>6058</v>
      </c>
      <c r="F56" s="665">
        <v>13</v>
      </c>
      <c r="G56" s="665">
        <v>9172</v>
      </c>
      <c r="H56" s="665">
        <v>1</v>
      </c>
      <c r="I56" s="665">
        <v>705.53846153846155</v>
      </c>
      <c r="J56" s="665">
        <v>6</v>
      </c>
      <c r="K56" s="665">
        <v>4242</v>
      </c>
      <c r="L56" s="665">
        <v>0.46249454862625383</v>
      </c>
      <c r="M56" s="665">
        <v>707</v>
      </c>
      <c r="N56" s="665">
        <v>15</v>
      </c>
      <c r="O56" s="665">
        <v>10785</v>
      </c>
      <c r="P56" s="678">
        <v>1.175861317051897</v>
      </c>
      <c r="Q56" s="666">
        <v>719</v>
      </c>
    </row>
    <row r="57" spans="1:17" ht="14.4" customHeight="1" x14ac:dyDescent="0.3">
      <c r="A57" s="661" t="s">
        <v>6210</v>
      </c>
      <c r="B57" s="662" t="s">
        <v>6063</v>
      </c>
      <c r="C57" s="662" t="s">
        <v>6030</v>
      </c>
      <c r="D57" s="662" t="s">
        <v>6125</v>
      </c>
      <c r="E57" s="662" t="s">
        <v>6126</v>
      </c>
      <c r="F57" s="665">
        <v>6</v>
      </c>
      <c r="G57" s="665">
        <v>0</v>
      </c>
      <c r="H57" s="665"/>
      <c r="I57" s="665">
        <v>0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6210</v>
      </c>
      <c r="B58" s="662" t="s">
        <v>6063</v>
      </c>
      <c r="C58" s="662" t="s">
        <v>6030</v>
      </c>
      <c r="D58" s="662" t="s">
        <v>6198</v>
      </c>
      <c r="E58" s="662" t="s">
        <v>6196</v>
      </c>
      <c r="F58" s="665">
        <v>1</v>
      </c>
      <c r="G58" s="665">
        <v>933</v>
      </c>
      <c r="H58" s="665">
        <v>1</v>
      </c>
      <c r="I58" s="665">
        <v>933</v>
      </c>
      <c r="J58" s="665">
        <v>3</v>
      </c>
      <c r="K58" s="665">
        <v>2805</v>
      </c>
      <c r="L58" s="665">
        <v>3.0064308681672025</v>
      </c>
      <c r="M58" s="665">
        <v>935</v>
      </c>
      <c r="N58" s="665">
        <v>6</v>
      </c>
      <c r="O58" s="665">
        <v>5712</v>
      </c>
      <c r="P58" s="678">
        <v>6.122186495176849</v>
      </c>
      <c r="Q58" s="666">
        <v>952</v>
      </c>
    </row>
    <row r="59" spans="1:17" ht="14.4" customHeight="1" x14ac:dyDescent="0.3">
      <c r="A59" s="661" t="s">
        <v>6210</v>
      </c>
      <c r="B59" s="662" t="s">
        <v>6063</v>
      </c>
      <c r="C59" s="662" t="s">
        <v>6030</v>
      </c>
      <c r="D59" s="662" t="s">
        <v>6129</v>
      </c>
      <c r="E59" s="662" t="s">
        <v>6130</v>
      </c>
      <c r="F59" s="665">
        <v>16</v>
      </c>
      <c r="G59" s="665">
        <v>1806</v>
      </c>
      <c r="H59" s="665">
        <v>1</v>
      </c>
      <c r="I59" s="665">
        <v>112.875</v>
      </c>
      <c r="J59" s="665">
        <v>14</v>
      </c>
      <c r="K59" s="665">
        <v>1596</v>
      </c>
      <c r="L59" s="665">
        <v>0.88372093023255816</v>
      </c>
      <c r="M59" s="665">
        <v>114</v>
      </c>
      <c r="N59" s="665">
        <v>16</v>
      </c>
      <c r="O59" s="665">
        <v>1920</v>
      </c>
      <c r="P59" s="678">
        <v>1.0631229235880399</v>
      </c>
      <c r="Q59" s="666">
        <v>120</v>
      </c>
    </row>
    <row r="60" spans="1:17" ht="14.4" customHeight="1" x14ac:dyDescent="0.3">
      <c r="A60" s="661" t="s">
        <v>6210</v>
      </c>
      <c r="B60" s="662" t="s">
        <v>6063</v>
      </c>
      <c r="C60" s="662" t="s">
        <v>6030</v>
      </c>
      <c r="D60" s="662" t="s">
        <v>6199</v>
      </c>
      <c r="E60" s="662" t="s">
        <v>6196</v>
      </c>
      <c r="F60" s="665">
        <v>28</v>
      </c>
      <c r="G60" s="665">
        <v>20594</v>
      </c>
      <c r="H60" s="665">
        <v>1</v>
      </c>
      <c r="I60" s="665">
        <v>735.5</v>
      </c>
      <c r="J60" s="665">
        <v>3</v>
      </c>
      <c r="K60" s="665">
        <v>2211</v>
      </c>
      <c r="L60" s="665">
        <v>0.10736136738855978</v>
      </c>
      <c r="M60" s="665">
        <v>737</v>
      </c>
      <c r="N60" s="665">
        <v>6</v>
      </c>
      <c r="O60" s="665">
        <v>4470</v>
      </c>
      <c r="P60" s="678">
        <v>0.21705351073128096</v>
      </c>
      <c r="Q60" s="666">
        <v>745</v>
      </c>
    </row>
    <row r="61" spans="1:17" ht="14.4" customHeight="1" x14ac:dyDescent="0.3">
      <c r="A61" s="661" t="s">
        <v>6210</v>
      </c>
      <c r="B61" s="662" t="s">
        <v>6063</v>
      </c>
      <c r="C61" s="662" t="s">
        <v>6030</v>
      </c>
      <c r="D61" s="662" t="s">
        <v>6131</v>
      </c>
      <c r="E61" s="662" t="s">
        <v>6132</v>
      </c>
      <c r="F61" s="665">
        <v>1</v>
      </c>
      <c r="G61" s="665">
        <v>82</v>
      </c>
      <c r="H61" s="665">
        <v>1</v>
      </c>
      <c r="I61" s="665">
        <v>82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6210</v>
      </c>
      <c r="B62" s="662" t="s">
        <v>6063</v>
      </c>
      <c r="C62" s="662" t="s">
        <v>6030</v>
      </c>
      <c r="D62" s="662" t="s">
        <v>6202</v>
      </c>
      <c r="E62" s="662" t="s">
        <v>6203</v>
      </c>
      <c r="F62" s="665">
        <v>13</v>
      </c>
      <c r="G62" s="665">
        <v>6826</v>
      </c>
      <c r="H62" s="665">
        <v>1</v>
      </c>
      <c r="I62" s="665">
        <v>525.07692307692309</v>
      </c>
      <c r="J62" s="665">
        <v>19</v>
      </c>
      <c r="K62" s="665">
        <v>10013</v>
      </c>
      <c r="L62" s="665">
        <v>1.4668912979783182</v>
      </c>
      <c r="M62" s="665">
        <v>527</v>
      </c>
      <c r="N62" s="665">
        <v>50</v>
      </c>
      <c r="O62" s="665">
        <v>27150</v>
      </c>
      <c r="P62" s="678">
        <v>3.9774392030471724</v>
      </c>
      <c r="Q62" s="666">
        <v>543</v>
      </c>
    </row>
    <row r="63" spans="1:17" ht="14.4" customHeight="1" x14ac:dyDescent="0.3">
      <c r="A63" s="661" t="s">
        <v>6210</v>
      </c>
      <c r="B63" s="662" t="s">
        <v>6063</v>
      </c>
      <c r="C63" s="662" t="s">
        <v>6030</v>
      </c>
      <c r="D63" s="662" t="s">
        <v>6045</v>
      </c>
      <c r="E63" s="662" t="s">
        <v>6042</v>
      </c>
      <c r="F63" s="665">
        <v>82</v>
      </c>
      <c r="G63" s="665">
        <v>24408</v>
      </c>
      <c r="H63" s="665">
        <v>1</v>
      </c>
      <c r="I63" s="665">
        <v>297.65853658536588</v>
      </c>
      <c r="J63" s="665">
        <v>42</v>
      </c>
      <c r="K63" s="665">
        <v>12558</v>
      </c>
      <c r="L63" s="665">
        <v>0.51450344149459193</v>
      </c>
      <c r="M63" s="665">
        <v>299</v>
      </c>
      <c r="N63" s="665">
        <v>44</v>
      </c>
      <c r="O63" s="665">
        <v>13508</v>
      </c>
      <c r="P63" s="678">
        <v>0.55342510652245169</v>
      </c>
      <c r="Q63" s="666">
        <v>307</v>
      </c>
    </row>
    <row r="64" spans="1:17" ht="14.4" customHeight="1" x14ac:dyDescent="0.3">
      <c r="A64" s="661" t="s">
        <v>6210</v>
      </c>
      <c r="B64" s="662" t="s">
        <v>6063</v>
      </c>
      <c r="C64" s="662" t="s">
        <v>6030</v>
      </c>
      <c r="D64" s="662" t="s">
        <v>6155</v>
      </c>
      <c r="E64" s="662" t="s">
        <v>6048</v>
      </c>
      <c r="F64" s="665">
        <v>7</v>
      </c>
      <c r="G64" s="665">
        <v>1212</v>
      </c>
      <c r="H64" s="665">
        <v>1</v>
      </c>
      <c r="I64" s="665">
        <v>173.14285714285714</v>
      </c>
      <c r="J64" s="665">
        <v>2</v>
      </c>
      <c r="K64" s="665">
        <v>348</v>
      </c>
      <c r="L64" s="665">
        <v>0.28712871287128711</v>
      </c>
      <c r="M64" s="665">
        <v>174</v>
      </c>
      <c r="N64" s="665">
        <v>2</v>
      </c>
      <c r="O64" s="665">
        <v>356</v>
      </c>
      <c r="P64" s="678">
        <v>0.29372937293729373</v>
      </c>
      <c r="Q64" s="666">
        <v>178</v>
      </c>
    </row>
    <row r="65" spans="1:17" ht="14.4" customHeight="1" x14ac:dyDescent="0.3">
      <c r="A65" s="661" t="s">
        <v>6210</v>
      </c>
      <c r="B65" s="662" t="s">
        <v>6063</v>
      </c>
      <c r="C65" s="662" t="s">
        <v>6030</v>
      </c>
      <c r="D65" s="662" t="s">
        <v>6041</v>
      </c>
      <c r="E65" s="662" t="s">
        <v>6042</v>
      </c>
      <c r="F65" s="665">
        <v>89</v>
      </c>
      <c r="G65" s="665">
        <v>32777</v>
      </c>
      <c r="H65" s="665">
        <v>1</v>
      </c>
      <c r="I65" s="665">
        <v>368.28089887640448</v>
      </c>
      <c r="J65" s="665">
        <v>87</v>
      </c>
      <c r="K65" s="665">
        <v>32277</v>
      </c>
      <c r="L65" s="665">
        <v>0.98474540073832262</v>
      </c>
      <c r="M65" s="665">
        <v>371</v>
      </c>
      <c r="N65" s="665">
        <v>157</v>
      </c>
      <c r="O65" s="665">
        <v>59660</v>
      </c>
      <c r="P65" s="678">
        <v>1.8201787839033468</v>
      </c>
      <c r="Q65" s="666">
        <v>380</v>
      </c>
    </row>
    <row r="66" spans="1:17" ht="14.4" customHeight="1" x14ac:dyDescent="0.3">
      <c r="A66" s="661" t="s">
        <v>6210</v>
      </c>
      <c r="B66" s="662" t="s">
        <v>6063</v>
      </c>
      <c r="C66" s="662" t="s">
        <v>6030</v>
      </c>
      <c r="D66" s="662" t="s">
        <v>6139</v>
      </c>
      <c r="E66" s="662" t="s">
        <v>6140</v>
      </c>
      <c r="F66" s="665">
        <v>1</v>
      </c>
      <c r="G66" s="665">
        <v>605</v>
      </c>
      <c r="H66" s="665">
        <v>1</v>
      </c>
      <c r="I66" s="665">
        <v>605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6210</v>
      </c>
      <c r="B67" s="662" t="s">
        <v>6063</v>
      </c>
      <c r="C67" s="662" t="s">
        <v>6030</v>
      </c>
      <c r="D67" s="662" t="s">
        <v>6141</v>
      </c>
      <c r="E67" s="662" t="s">
        <v>6038</v>
      </c>
      <c r="F67" s="665">
        <v>8</v>
      </c>
      <c r="G67" s="665">
        <v>2704</v>
      </c>
      <c r="H67" s="665">
        <v>1</v>
      </c>
      <c r="I67" s="665">
        <v>338</v>
      </c>
      <c r="J67" s="665">
        <v>5</v>
      </c>
      <c r="K67" s="665">
        <v>1700</v>
      </c>
      <c r="L67" s="665">
        <v>0.62869822485207105</v>
      </c>
      <c r="M67" s="665">
        <v>340</v>
      </c>
      <c r="N67" s="665">
        <v>4</v>
      </c>
      <c r="O67" s="665">
        <v>1408</v>
      </c>
      <c r="P67" s="678">
        <v>0.52071005917159763</v>
      </c>
      <c r="Q67" s="666">
        <v>352</v>
      </c>
    </row>
    <row r="68" spans="1:17" ht="14.4" customHeight="1" x14ac:dyDescent="0.3">
      <c r="A68" s="661" t="s">
        <v>6210</v>
      </c>
      <c r="B68" s="662" t="s">
        <v>6063</v>
      </c>
      <c r="C68" s="662" t="s">
        <v>6030</v>
      </c>
      <c r="D68" s="662" t="s">
        <v>6212</v>
      </c>
      <c r="E68" s="662" t="s">
        <v>6208</v>
      </c>
      <c r="F68" s="665">
        <v>7</v>
      </c>
      <c r="G68" s="665">
        <v>3654</v>
      </c>
      <c r="H68" s="665">
        <v>1</v>
      </c>
      <c r="I68" s="665">
        <v>522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6210</v>
      </c>
      <c r="B69" s="662" t="s">
        <v>6063</v>
      </c>
      <c r="C69" s="662" t="s">
        <v>6030</v>
      </c>
      <c r="D69" s="662" t="s">
        <v>6143</v>
      </c>
      <c r="E69" s="662" t="s">
        <v>6144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177</v>
      </c>
      <c r="P69" s="678"/>
      <c r="Q69" s="666">
        <v>177</v>
      </c>
    </row>
    <row r="70" spans="1:17" ht="14.4" customHeight="1" x14ac:dyDescent="0.3">
      <c r="A70" s="661" t="s">
        <v>6210</v>
      </c>
      <c r="B70" s="662" t="s">
        <v>6063</v>
      </c>
      <c r="C70" s="662" t="s">
        <v>6030</v>
      </c>
      <c r="D70" s="662" t="s">
        <v>6061</v>
      </c>
      <c r="E70" s="662" t="s">
        <v>6051</v>
      </c>
      <c r="F70" s="665">
        <v>3</v>
      </c>
      <c r="G70" s="665">
        <v>1179</v>
      </c>
      <c r="H70" s="665">
        <v>1</v>
      </c>
      <c r="I70" s="665">
        <v>393</v>
      </c>
      <c r="J70" s="665">
        <v>1</v>
      </c>
      <c r="K70" s="665">
        <v>395</v>
      </c>
      <c r="L70" s="665">
        <v>0.33502968617472434</v>
      </c>
      <c r="M70" s="665">
        <v>395</v>
      </c>
      <c r="N70" s="665"/>
      <c r="O70" s="665"/>
      <c r="P70" s="678"/>
      <c r="Q70" s="666"/>
    </row>
    <row r="71" spans="1:17" ht="14.4" customHeight="1" x14ac:dyDescent="0.3">
      <c r="A71" s="661" t="s">
        <v>6210</v>
      </c>
      <c r="B71" s="662" t="s">
        <v>6063</v>
      </c>
      <c r="C71" s="662" t="s">
        <v>6030</v>
      </c>
      <c r="D71" s="662" t="s">
        <v>6145</v>
      </c>
      <c r="E71" s="662" t="s">
        <v>6146</v>
      </c>
      <c r="F71" s="665">
        <v>3</v>
      </c>
      <c r="G71" s="665">
        <v>1822</v>
      </c>
      <c r="H71" s="665">
        <v>1</v>
      </c>
      <c r="I71" s="665">
        <v>607.33333333333337</v>
      </c>
      <c r="J71" s="665">
        <v>5</v>
      </c>
      <c r="K71" s="665">
        <v>3055</v>
      </c>
      <c r="L71" s="665">
        <v>1.6767288693743139</v>
      </c>
      <c r="M71" s="665">
        <v>611</v>
      </c>
      <c r="N71" s="665">
        <v>4</v>
      </c>
      <c r="O71" s="665">
        <v>2492</v>
      </c>
      <c r="P71" s="678">
        <v>1.3677277716794731</v>
      </c>
      <c r="Q71" s="666">
        <v>623</v>
      </c>
    </row>
    <row r="72" spans="1:17" ht="14.4" customHeight="1" x14ac:dyDescent="0.3">
      <c r="A72" s="661" t="s">
        <v>6210</v>
      </c>
      <c r="B72" s="662" t="s">
        <v>6063</v>
      </c>
      <c r="C72" s="662" t="s">
        <v>6030</v>
      </c>
      <c r="D72" s="662" t="s">
        <v>6209</v>
      </c>
      <c r="E72" s="662" t="s">
        <v>6146</v>
      </c>
      <c r="F72" s="665">
        <v>2</v>
      </c>
      <c r="G72" s="665">
        <v>1044</v>
      </c>
      <c r="H72" s="665">
        <v>1</v>
      </c>
      <c r="I72" s="665">
        <v>522</v>
      </c>
      <c r="J72" s="665">
        <v>2</v>
      </c>
      <c r="K72" s="665">
        <v>1050</v>
      </c>
      <c r="L72" s="665">
        <v>1.0057471264367817</v>
      </c>
      <c r="M72" s="665">
        <v>525</v>
      </c>
      <c r="N72" s="665">
        <v>3</v>
      </c>
      <c r="O72" s="665">
        <v>1611</v>
      </c>
      <c r="P72" s="678">
        <v>1.5431034482758621</v>
      </c>
      <c r="Q72" s="666">
        <v>537</v>
      </c>
    </row>
    <row r="73" spans="1:17" ht="14.4" customHeight="1" x14ac:dyDescent="0.3">
      <c r="A73" s="661" t="s">
        <v>6213</v>
      </c>
      <c r="B73" s="662" t="s">
        <v>6063</v>
      </c>
      <c r="C73" s="662" t="s">
        <v>6098</v>
      </c>
      <c r="D73" s="662" t="s">
        <v>6149</v>
      </c>
      <c r="E73" s="662" t="s">
        <v>6150</v>
      </c>
      <c r="F73" s="665">
        <v>1</v>
      </c>
      <c r="G73" s="665">
        <v>904.75</v>
      </c>
      <c r="H73" s="665">
        <v>1</v>
      </c>
      <c r="I73" s="665">
        <v>904.75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6213</v>
      </c>
      <c r="B74" s="662" t="s">
        <v>6063</v>
      </c>
      <c r="C74" s="662" t="s">
        <v>6098</v>
      </c>
      <c r="D74" s="662" t="s">
        <v>6101</v>
      </c>
      <c r="E74" s="662" t="s">
        <v>6102</v>
      </c>
      <c r="F74" s="665"/>
      <c r="G74" s="665"/>
      <c r="H74" s="665"/>
      <c r="I74" s="665"/>
      <c r="J74" s="665"/>
      <c r="K74" s="665"/>
      <c r="L74" s="665"/>
      <c r="M74" s="665"/>
      <c r="N74" s="665">
        <v>6</v>
      </c>
      <c r="O74" s="665">
        <v>1455.8399999999997</v>
      </c>
      <c r="P74" s="678"/>
      <c r="Q74" s="666">
        <v>242.63999999999996</v>
      </c>
    </row>
    <row r="75" spans="1:17" ht="14.4" customHeight="1" x14ac:dyDescent="0.3">
      <c r="A75" s="661" t="s">
        <v>6213</v>
      </c>
      <c r="B75" s="662" t="s">
        <v>6063</v>
      </c>
      <c r="C75" s="662" t="s">
        <v>6098</v>
      </c>
      <c r="D75" s="662" t="s">
        <v>6103</v>
      </c>
      <c r="E75" s="662" t="s">
        <v>6104</v>
      </c>
      <c r="F75" s="665"/>
      <c r="G75" s="665"/>
      <c r="H75" s="665"/>
      <c r="I75" s="665"/>
      <c r="J75" s="665"/>
      <c r="K75" s="665"/>
      <c r="L75" s="665"/>
      <c r="M75" s="665"/>
      <c r="N75" s="665">
        <v>2</v>
      </c>
      <c r="O75" s="665">
        <v>485.28</v>
      </c>
      <c r="P75" s="678"/>
      <c r="Q75" s="666">
        <v>242.64</v>
      </c>
    </row>
    <row r="76" spans="1:17" ht="14.4" customHeight="1" x14ac:dyDescent="0.3">
      <c r="A76" s="661" t="s">
        <v>6213</v>
      </c>
      <c r="B76" s="662" t="s">
        <v>6063</v>
      </c>
      <c r="C76" s="662" t="s">
        <v>6098</v>
      </c>
      <c r="D76" s="662" t="s">
        <v>6107</v>
      </c>
      <c r="E76" s="662" t="s">
        <v>6106</v>
      </c>
      <c r="F76" s="665"/>
      <c r="G76" s="665"/>
      <c r="H76" s="665"/>
      <c r="I76" s="665"/>
      <c r="J76" s="665">
        <v>3</v>
      </c>
      <c r="K76" s="665">
        <v>1347</v>
      </c>
      <c r="L76" s="665"/>
      <c r="M76" s="665">
        <v>449</v>
      </c>
      <c r="N76" s="665"/>
      <c r="O76" s="665"/>
      <c r="P76" s="678"/>
      <c r="Q76" s="666"/>
    </row>
    <row r="77" spans="1:17" ht="14.4" customHeight="1" x14ac:dyDescent="0.3">
      <c r="A77" s="661" t="s">
        <v>6213</v>
      </c>
      <c r="B77" s="662" t="s">
        <v>6063</v>
      </c>
      <c r="C77" s="662" t="s">
        <v>6030</v>
      </c>
      <c r="D77" s="662" t="s">
        <v>6053</v>
      </c>
      <c r="E77" s="662" t="s">
        <v>6054</v>
      </c>
      <c r="F77" s="665">
        <v>1</v>
      </c>
      <c r="G77" s="665">
        <v>188</v>
      </c>
      <c r="H77" s="665">
        <v>1</v>
      </c>
      <c r="I77" s="665">
        <v>188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6213</v>
      </c>
      <c r="B78" s="662" t="s">
        <v>6063</v>
      </c>
      <c r="C78" s="662" t="s">
        <v>6030</v>
      </c>
      <c r="D78" s="662" t="s">
        <v>6113</v>
      </c>
      <c r="E78" s="662" t="s">
        <v>6114</v>
      </c>
      <c r="F78" s="665">
        <v>2</v>
      </c>
      <c r="G78" s="665">
        <v>70</v>
      </c>
      <c r="H78" s="665">
        <v>1</v>
      </c>
      <c r="I78" s="665">
        <v>35</v>
      </c>
      <c r="J78" s="665">
        <v>3</v>
      </c>
      <c r="K78" s="665">
        <v>105</v>
      </c>
      <c r="L78" s="665">
        <v>1.5</v>
      </c>
      <c r="M78" s="665">
        <v>35</v>
      </c>
      <c r="N78" s="665">
        <v>1</v>
      </c>
      <c r="O78" s="665">
        <v>37</v>
      </c>
      <c r="P78" s="678">
        <v>0.52857142857142858</v>
      </c>
      <c r="Q78" s="666">
        <v>37</v>
      </c>
    </row>
    <row r="79" spans="1:17" ht="14.4" customHeight="1" x14ac:dyDescent="0.3">
      <c r="A79" s="661" t="s">
        <v>6213</v>
      </c>
      <c r="B79" s="662" t="s">
        <v>6063</v>
      </c>
      <c r="C79" s="662" t="s">
        <v>6030</v>
      </c>
      <c r="D79" s="662" t="s">
        <v>6031</v>
      </c>
      <c r="E79" s="662" t="s">
        <v>6032</v>
      </c>
      <c r="F79" s="665">
        <v>128</v>
      </c>
      <c r="G79" s="665">
        <v>29884</v>
      </c>
      <c r="H79" s="665">
        <v>1</v>
      </c>
      <c r="I79" s="665">
        <v>233.46875</v>
      </c>
      <c r="J79" s="665">
        <v>123</v>
      </c>
      <c r="K79" s="665">
        <v>28905</v>
      </c>
      <c r="L79" s="665">
        <v>0.96723999464596444</v>
      </c>
      <c r="M79" s="665">
        <v>235</v>
      </c>
      <c r="N79" s="665">
        <v>156</v>
      </c>
      <c r="O79" s="665">
        <v>39156</v>
      </c>
      <c r="P79" s="678">
        <v>1.3102663632713158</v>
      </c>
      <c r="Q79" s="666">
        <v>251</v>
      </c>
    </row>
    <row r="80" spans="1:17" ht="14.4" customHeight="1" x14ac:dyDescent="0.3">
      <c r="A80" s="661" t="s">
        <v>6213</v>
      </c>
      <c r="B80" s="662" t="s">
        <v>6063</v>
      </c>
      <c r="C80" s="662" t="s">
        <v>6030</v>
      </c>
      <c r="D80" s="662" t="s">
        <v>6033</v>
      </c>
      <c r="E80" s="662" t="s">
        <v>6034</v>
      </c>
      <c r="F80" s="665">
        <v>35</v>
      </c>
      <c r="G80" s="665">
        <v>4126</v>
      </c>
      <c r="H80" s="665">
        <v>1</v>
      </c>
      <c r="I80" s="665">
        <v>117.88571428571429</v>
      </c>
      <c r="J80" s="665">
        <v>30</v>
      </c>
      <c r="K80" s="665">
        <v>3540</v>
      </c>
      <c r="L80" s="665">
        <v>0.85797382452738735</v>
      </c>
      <c r="M80" s="665">
        <v>118</v>
      </c>
      <c r="N80" s="665">
        <v>58</v>
      </c>
      <c r="O80" s="665">
        <v>7308</v>
      </c>
      <c r="P80" s="678">
        <v>1.77120698012603</v>
      </c>
      <c r="Q80" s="666">
        <v>126</v>
      </c>
    </row>
    <row r="81" spans="1:17" ht="14.4" customHeight="1" x14ac:dyDescent="0.3">
      <c r="A81" s="661" t="s">
        <v>6213</v>
      </c>
      <c r="B81" s="662" t="s">
        <v>6063</v>
      </c>
      <c r="C81" s="662" t="s">
        <v>6030</v>
      </c>
      <c r="D81" s="662" t="s">
        <v>6050</v>
      </c>
      <c r="E81" s="662" t="s">
        <v>6051</v>
      </c>
      <c r="F81" s="665">
        <v>2</v>
      </c>
      <c r="G81" s="665">
        <v>644</v>
      </c>
      <c r="H81" s="665">
        <v>1</v>
      </c>
      <c r="I81" s="665">
        <v>322</v>
      </c>
      <c r="J81" s="665">
        <v>1</v>
      </c>
      <c r="K81" s="665">
        <v>323</v>
      </c>
      <c r="L81" s="665">
        <v>0.50155279503105588</v>
      </c>
      <c r="M81" s="665">
        <v>323</v>
      </c>
      <c r="N81" s="665"/>
      <c r="O81" s="665"/>
      <c r="P81" s="678"/>
      <c r="Q81" s="666"/>
    </row>
    <row r="82" spans="1:17" ht="14.4" customHeight="1" x14ac:dyDescent="0.3">
      <c r="A82" s="661" t="s">
        <v>6213</v>
      </c>
      <c r="B82" s="662" t="s">
        <v>6063</v>
      </c>
      <c r="C82" s="662" t="s">
        <v>6030</v>
      </c>
      <c r="D82" s="662" t="s">
        <v>6151</v>
      </c>
      <c r="E82" s="662" t="s">
        <v>6036</v>
      </c>
      <c r="F82" s="665">
        <v>8</v>
      </c>
      <c r="G82" s="665">
        <v>3888</v>
      </c>
      <c r="H82" s="665">
        <v>1</v>
      </c>
      <c r="I82" s="665">
        <v>486</v>
      </c>
      <c r="J82" s="665">
        <v>5</v>
      </c>
      <c r="K82" s="665">
        <v>2435</v>
      </c>
      <c r="L82" s="665">
        <v>0.62628600823045266</v>
      </c>
      <c r="M82" s="665">
        <v>487</v>
      </c>
      <c r="N82" s="665">
        <v>3</v>
      </c>
      <c r="O82" s="665">
        <v>1485</v>
      </c>
      <c r="P82" s="678">
        <v>0.38194444444444442</v>
      </c>
      <c r="Q82" s="666">
        <v>495</v>
      </c>
    </row>
    <row r="83" spans="1:17" ht="14.4" customHeight="1" x14ac:dyDescent="0.3">
      <c r="A83" s="661" t="s">
        <v>6213</v>
      </c>
      <c r="B83" s="662" t="s">
        <v>6063</v>
      </c>
      <c r="C83" s="662" t="s">
        <v>6030</v>
      </c>
      <c r="D83" s="662" t="s">
        <v>6035</v>
      </c>
      <c r="E83" s="662" t="s">
        <v>6036</v>
      </c>
      <c r="F83" s="665">
        <v>2</v>
      </c>
      <c r="G83" s="665">
        <v>1114</v>
      </c>
      <c r="H83" s="665">
        <v>1</v>
      </c>
      <c r="I83" s="665">
        <v>557</v>
      </c>
      <c r="J83" s="665">
        <v>5</v>
      </c>
      <c r="K83" s="665">
        <v>2795</v>
      </c>
      <c r="L83" s="665">
        <v>2.5089766606822264</v>
      </c>
      <c r="M83" s="665">
        <v>559</v>
      </c>
      <c r="N83" s="665"/>
      <c r="O83" s="665"/>
      <c r="P83" s="678"/>
      <c r="Q83" s="666"/>
    </row>
    <row r="84" spans="1:17" ht="14.4" customHeight="1" x14ac:dyDescent="0.3">
      <c r="A84" s="661" t="s">
        <v>6213</v>
      </c>
      <c r="B84" s="662" t="s">
        <v>6063</v>
      </c>
      <c r="C84" s="662" t="s">
        <v>6030</v>
      </c>
      <c r="D84" s="662" t="s">
        <v>6154</v>
      </c>
      <c r="E84" s="662" t="s">
        <v>6153</v>
      </c>
      <c r="F84" s="665">
        <v>7</v>
      </c>
      <c r="G84" s="665">
        <v>5250</v>
      </c>
      <c r="H84" s="665">
        <v>1</v>
      </c>
      <c r="I84" s="665">
        <v>750</v>
      </c>
      <c r="J84" s="665">
        <v>12</v>
      </c>
      <c r="K84" s="665">
        <v>9024</v>
      </c>
      <c r="L84" s="665">
        <v>1.7188571428571429</v>
      </c>
      <c r="M84" s="665">
        <v>752</v>
      </c>
      <c r="N84" s="665">
        <v>8</v>
      </c>
      <c r="O84" s="665">
        <v>6088</v>
      </c>
      <c r="P84" s="678">
        <v>1.1596190476190475</v>
      </c>
      <c r="Q84" s="666">
        <v>761</v>
      </c>
    </row>
    <row r="85" spans="1:17" ht="14.4" customHeight="1" x14ac:dyDescent="0.3">
      <c r="A85" s="661" t="s">
        <v>6213</v>
      </c>
      <c r="B85" s="662" t="s">
        <v>6063</v>
      </c>
      <c r="C85" s="662" t="s">
        <v>6030</v>
      </c>
      <c r="D85" s="662" t="s">
        <v>6195</v>
      </c>
      <c r="E85" s="662" t="s">
        <v>6196</v>
      </c>
      <c r="F85" s="665">
        <v>9</v>
      </c>
      <c r="G85" s="665">
        <v>7263</v>
      </c>
      <c r="H85" s="665">
        <v>1</v>
      </c>
      <c r="I85" s="665">
        <v>807</v>
      </c>
      <c r="J85" s="665">
        <v>10</v>
      </c>
      <c r="K85" s="665">
        <v>8090</v>
      </c>
      <c r="L85" s="665">
        <v>1.113864794162192</v>
      </c>
      <c r="M85" s="665">
        <v>809</v>
      </c>
      <c r="N85" s="665">
        <v>30</v>
      </c>
      <c r="O85" s="665">
        <v>24540</v>
      </c>
      <c r="P85" s="678">
        <v>3.3787691036761669</v>
      </c>
      <c r="Q85" s="666">
        <v>818</v>
      </c>
    </row>
    <row r="86" spans="1:17" ht="14.4" customHeight="1" x14ac:dyDescent="0.3">
      <c r="A86" s="661" t="s">
        <v>6213</v>
      </c>
      <c r="B86" s="662" t="s">
        <v>6063</v>
      </c>
      <c r="C86" s="662" t="s">
        <v>6030</v>
      </c>
      <c r="D86" s="662" t="s">
        <v>6037</v>
      </c>
      <c r="E86" s="662" t="s">
        <v>6038</v>
      </c>
      <c r="F86" s="665"/>
      <c r="G86" s="665"/>
      <c r="H86" s="665"/>
      <c r="I86" s="665"/>
      <c r="J86" s="665"/>
      <c r="K86" s="665"/>
      <c r="L86" s="665"/>
      <c r="M86" s="665"/>
      <c r="N86" s="665">
        <v>3</v>
      </c>
      <c r="O86" s="665">
        <v>1386</v>
      </c>
      <c r="P86" s="678"/>
      <c r="Q86" s="666">
        <v>462</v>
      </c>
    </row>
    <row r="87" spans="1:17" ht="14.4" customHeight="1" x14ac:dyDescent="0.3">
      <c r="A87" s="661" t="s">
        <v>6213</v>
      </c>
      <c r="B87" s="662" t="s">
        <v>6063</v>
      </c>
      <c r="C87" s="662" t="s">
        <v>6030</v>
      </c>
      <c r="D87" s="662" t="s">
        <v>6055</v>
      </c>
      <c r="E87" s="662" t="s">
        <v>6056</v>
      </c>
      <c r="F87" s="665"/>
      <c r="G87" s="665"/>
      <c r="H87" s="665"/>
      <c r="I87" s="665"/>
      <c r="J87" s="665"/>
      <c r="K87" s="665"/>
      <c r="L87" s="665"/>
      <c r="M87" s="665"/>
      <c r="N87" s="665">
        <v>11</v>
      </c>
      <c r="O87" s="665">
        <v>4906</v>
      </c>
      <c r="P87" s="678"/>
      <c r="Q87" s="666">
        <v>446</v>
      </c>
    </row>
    <row r="88" spans="1:17" ht="14.4" customHeight="1" x14ac:dyDescent="0.3">
      <c r="A88" s="661" t="s">
        <v>6213</v>
      </c>
      <c r="B88" s="662" t="s">
        <v>6063</v>
      </c>
      <c r="C88" s="662" t="s">
        <v>6030</v>
      </c>
      <c r="D88" s="662" t="s">
        <v>6197</v>
      </c>
      <c r="E88" s="662" t="s">
        <v>6140</v>
      </c>
      <c r="F88" s="665">
        <v>1</v>
      </c>
      <c r="G88" s="665">
        <v>712</v>
      </c>
      <c r="H88" s="665">
        <v>1</v>
      </c>
      <c r="I88" s="665">
        <v>712</v>
      </c>
      <c r="J88" s="665"/>
      <c r="K88" s="665"/>
      <c r="L88" s="665"/>
      <c r="M88" s="665"/>
      <c r="N88" s="665">
        <v>1</v>
      </c>
      <c r="O88" s="665">
        <v>728</v>
      </c>
      <c r="P88" s="678">
        <v>1.0224719101123596</v>
      </c>
      <c r="Q88" s="666">
        <v>728</v>
      </c>
    </row>
    <row r="89" spans="1:17" ht="14.4" customHeight="1" x14ac:dyDescent="0.3">
      <c r="A89" s="661" t="s">
        <v>6213</v>
      </c>
      <c r="B89" s="662" t="s">
        <v>6063</v>
      </c>
      <c r="C89" s="662" t="s">
        <v>6030</v>
      </c>
      <c r="D89" s="662" t="s">
        <v>6047</v>
      </c>
      <c r="E89" s="662" t="s">
        <v>6048</v>
      </c>
      <c r="F89" s="665">
        <v>4</v>
      </c>
      <c r="G89" s="665">
        <v>834</v>
      </c>
      <c r="H89" s="665">
        <v>1</v>
      </c>
      <c r="I89" s="665">
        <v>208.5</v>
      </c>
      <c r="J89" s="665">
        <v>5</v>
      </c>
      <c r="K89" s="665">
        <v>1050</v>
      </c>
      <c r="L89" s="665">
        <v>1.2589928057553956</v>
      </c>
      <c r="M89" s="665">
        <v>210</v>
      </c>
      <c r="N89" s="665">
        <v>9</v>
      </c>
      <c r="O89" s="665">
        <v>1935</v>
      </c>
      <c r="P89" s="678">
        <v>2.3201438848920861</v>
      </c>
      <c r="Q89" s="666">
        <v>215</v>
      </c>
    </row>
    <row r="90" spans="1:17" ht="14.4" customHeight="1" x14ac:dyDescent="0.3">
      <c r="A90" s="661" t="s">
        <v>6213</v>
      </c>
      <c r="B90" s="662" t="s">
        <v>6063</v>
      </c>
      <c r="C90" s="662" t="s">
        <v>6030</v>
      </c>
      <c r="D90" s="662" t="s">
        <v>6119</v>
      </c>
      <c r="E90" s="662" t="s">
        <v>6120</v>
      </c>
      <c r="F90" s="665">
        <v>1</v>
      </c>
      <c r="G90" s="665">
        <v>651</v>
      </c>
      <c r="H90" s="665">
        <v>1</v>
      </c>
      <c r="I90" s="665">
        <v>651</v>
      </c>
      <c r="J90" s="665"/>
      <c r="K90" s="665"/>
      <c r="L90" s="665"/>
      <c r="M90" s="665"/>
      <c r="N90" s="665">
        <v>1</v>
      </c>
      <c r="O90" s="665">
        <v>701</v>
      </c>
      <c r="P90" s="678">
        <v>1.0768049155145929</v>
      </c>
      <c r="Q90" s="666">
        <v>701</v>
      </c>
    </row>
    <row r="91" spans="1:17" ht="14.4" customHeight="1" x14ac:dyDescent="0.3">
      <c r="A91" s="661" t="s">
        <v>6213</v>
      </c>
      <c r="B91" s="662" t="s">
        <v>6063</v>
      </c>
      <c r="C91" s="662" t="s">
        <v>6030</v>
      </c>
      <c r="D91" s="662" t="s">
        <v>6121</v>
      </c>
      <c r="E91" s="662" t="s">
        <v>6122</v>
      </c>
      <c r="F91" s="665">
        <v>7</v>
      </c>
      <c r="G91" s="665">
        <v>2304</v>
      </c>
      <c r="H91" s="665">
        <v>1</v>
      </c>
      <c r="I91" s="665">
        <v>329.14285714285717</v>
      </c>
      <c r="J91" s="665">
        <v>5</v>
      </c>
      <c r="K91" s="665">
        <v>1655</v>
      </c>
      <c r="L91" s="665">
        <v>0.71831597222222221</v>
      </c>
      <c r="M91" s="665">
        <v>331</v>
      </c>
      <c r="N91" s="665">
        <v>7</v>
      </c>
      <c r="O91" s="665">
        <v>2478</v>
      </c>
      <c r="P91" s="678">
        <v>1.0755208333333333</v>
      </c>
      <c r="Q91" s="666">
        <v>354</v>
      </c>
    </row>
    <row r="92" spans="1:17" ht="14.4" customHeight="1" x14ac:dyDescent="0.3">
      <c r="A92" s="661" t="s">
        <v>6213</v>
      </c>
      <c r="B92" s="662" t="s">
        <v>6063</v>
      </c>
      <c r="C92" s="662" t="s">
        <v>6030</v>
      </c>
      <c r="D92" s="662" t="s">
        <v>6039</v>
      </c>
      <c r="E92" s="662" t="s">
        <v>6040</v>
      </c>
      <c r="F92" s="665">
        <v>31</v>
      </c>
      <c r="G92" s="665">
        <v>2584</v>
      </c>
      <c r="H92" s="665">
        <v>1</v>
      </c>
      <c r="I92" s="665">
        <v>83.354838709677423</v>
      </c>
      <c r="J92" s="665">
        <v>27</v>
      </c>
      <c r="K92" s="665">
        <v>2295</v>
      </c>
      <c r="L92" s="665">
        <v>0.88815789473684215</v>
      </c>
      <c r="M92" s="665">
        <v>85</v>
      </c>
      <c r="N92" s="665">
        <v>35</v>
      </c>
      <c r="O92" s="665">
        <v>2975</v>
      </c>
      <c r="P92" s="678">
        <v>1.1513157894736843</v>
      </c>
      <c r="Q92" s="666">
        <v>85</v>
      </c>
    </row>
    <row r="93" spans="1:17" ht="14.4" customHeight="1" x14ac:dyDescent="0.3">
      <c r="A93" s="661" t="s">
        <v>6213</v>
      </c>
      <c r="B93" s="662" t="s">
        <v>6063</v>
      </c>
      <c r="C93" s="662" t="s">
        <v>6030</v>
      </c>
      <c r="D93" s="662" t="s">
        <v>6125</v>
      </c>
      <c r="E93" s="662" t="s">
        <v>6126</v>
      </c>
      <c r="F93" s="665">
        <v>2</v>
      </c>
      <c r="G93" s="665">
        <v>0</v>
      </c>
      <c r="H93" s="665"/>
      <c r="I93" s="665">
        <v>0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6213</v>
      </c>
      <c r="B94" s="662" t="s">
        <v>6063</v>
      </c>
      <c r="C94" s="662" t="s">
        <v>6030</v>
      </c>
      <c r="D94" s="662" t="s">
        <v>6198</v>
      </c>
      <c r="E94" s="662" t="s">
        <v>6196</v>
      </c>
      <c r="F94" s="665">
        <v>6</v>
      </c>
      <c r="G94" s="665">
        <v>5574</v>
      </c>
      <c r="H94" s="665">
        <v>1</v>
      </c>
      <c r="I94" s="665">
        <v>929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6213</v>
      </c>
      <c r="B95" s="662" t="s">
        <v>6063</v>
      </c>
      <c r="C95" s="662" t="s">
        <v>6030</v>
      </c>
      <c r="D95" s="662" t="s">
        <v>6129</v>
      </c>
      <c r="E95" s="662" t="s">
        <v>6130</v>
      </c>
      <c r="F95" s="665">
        <v>3</v>
      </c>
      <c r="G95" s="665">
        <v>339</v>
      </c>
      <c r="H95" s="665">
        <v>1</v>
      </c>
      <c r="I95" s="665">
        <v>113</v>
      </c>
      <c r="J95" s="665">
        <v>12</v>
      </c>
      <c r="K95" s="665">
        <v>1368</v>
      </c>
      <c r="L95" s="665">
        <v>4.0353982300884956</v>
      </c>
      <c r="M95" s="665">
        <v>114</v>
      </c>
      <c r="N95" s="665">
        <v>5</v>
      </c>
      <c r="O95" s="665">
        <v>600</v>
      </c>
      <c r="P95" s="678">
        <v>1.7699115044247788</v>
      </c>
      <c r="Q95" s="666">
        <v>120</v>
      </c>
    </row>
    <row r="96" spans="1:17" ht="14.4" customHeight="1" x14ac:dyDescent="0.3">
      <c r="A96" s="661" t="s">
        <v>6213</v>
      </c>
      <c r="B96" s="662" t="s">
        <v>6063</v>
      </c>
      <c r="C96" s="662" t="s">
        <v>6030</v>
      </c>
      <c r="D96" s="662" t="s">
        <v>6199</v>
      </c>
      <c r="E96" s="662" t="s">
        <v>6196</v>
      </c>
      <c r="F96" s="665"/>
      <c r="G96" s="665"/>
      <c r="H96" s="665"/>
      <c r="I96" s="665"/>
      <c r="J96" s="665">
        <v>3</v>
      </c>
      <c r="K96" s="665">
        <v>2211</v>
      </c>
      <c r="L96" s="665"/>
      <c r="M96" s="665">
        <v>737</v>
      </c>
      <c r="N96" s="665"/>
      <c r="O96" s="665"/>
      <c r="P96" s="678"/>
      <c r="Q96" s="666"/>
    </row>
    <row r="97" spans="1:17" ht="14.4" customHeight="1" x14ac:dyDescent="0.3">
      <c r="A97" s="661" t="s">
        <v>6213</v>
      </c>
      <c r="B97" s="662" t="s">
        <v>6063</v>
      </c>
      <c r="C97" s="662" t="s">
        <v>6030</v>
      </c>
      <c r="D97" s="662" t="s">
        <v>6200</v>
      </c>
      <c r="E97" s="662" t="s">
        <v>6201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58</v>
      </c>
      <c r="P97" s="678"/>
      <c r="Q97" s="666">
        <v>58</v>
      </c>
    </row>
    <row r="98" spans="1:17" ht="14.4" customHeight="1" x14ac:dyDescent="0.3">
      <c r="A98" s="661" t="s">
        <v>6213</v>
      </c>
      <c r="B98" s="662" t="s">
        <v>6063</v>
      </c>
      <c r="C98" s="662" t="s">
        <v>6030</v>
      </c>
      <c r="D98" s="662" t="s">
        <v>6202</v>
      </c>
      <c r="E98" s="662" t="s">
        <v>6203</v>
      </c>
      <c r="F98" s="665"/>
      <c r="G98" s="665"/>
      <c r="H98" s="665"/>
      <c r="I98" s="665"/>
      <c r="J98" s="665">
        <v>4</v>
      </c>
      <c r="K98" s="665">
        <v>2108</v>
      </c>
      <c r="L98" s="665"/>
      <c r="M98" s="665">
        <v>527</v>
      </c>
      <c r="N98" s="665">
        <v>2</v>
      </c>
      <c r="O98" s="665">
        <v>1086</v>
      </c>
      <c r="P98" s="678"/>
      <c r="Q98" s="666">
        <v>543</v>
      </c>
    </row>
    <row r="99" spans="1:17" ht="14.4" customHeight="1" x14ac:dyDescent="0.3">
      <c r="A99" s="661" t="s">
        <v>6213</v>
      </c>
      <c r="B99" s="662" t="s">
        <v>6063</v>
      </c>
      <c r="C99" s="662" t="s">
        <v>6030</v>
      </c>
      <c r="D99" s="662" t="s">
        <v>6045</v>
      </c>
      <c r="E99" s="662" t="s">
        <v>6042</v>
      </c>
      <c r="F99" s="665">
        <v>10</v>
      </c>
      <c r="G99" s="665">
        <v>2978</v>
      </c>
      <c r="H99" s="665">
        <v>1</v>
      </c>
      <c r="I99" s="665">
        <v>297.8</v>
      </c>
      <c r="J99" s="665">
        <v>6</v>
      </c>
      <c r="K99" s="665">
        <v>1794</v>
      </c>
      <c r="L99" s="665">
        <v>0.60241773002014776</v>
      </c>
      <c r="M99" s="665">
        <v>299</v>
      </c>
      <c r="N99" s="665">
        <v>9</v>
      </c>
      <c r="O99" s="665">
        <v>2763</v>
      </c>
      <c r="P99" s="678">
        <v>0.92780389523169915</v>
      </c>
      <c r="Q99" s="666">
        <v>307</v>
      </c>
    </row>
    <row r="100" spans="1:17" ht="14.4" customHeight="1" x14ac:dyDescent="0.3">
      <c r="A100" s="661" t="s">
        <v>6213</v>
      </c>
      <c r="B100" s="662" t="s">
        <v>6063</v>
      </c>
      <c r="C100" s="662" t="s">
        <v>6030</v>
      </c>
      <c r="D100" s="662" t="s">
        <v>6155</v>
      </c>
      <c r="E100" s="662" t="s">
        <v>6048</v>
      </c>
      <c r="F100" s="665">
        <v>1</v>
      </c>
      <c r="G100" s="665">
        <v>174</v>
      </c>
      <c r="H100" s="665">
        <v>1</v>
      </c>
      <c r="I100" s="665">
        <v>174</v>
      </c>
      <c r="J100" s="665">
        <v>2</v>
      </c>
      <c r="K100" s="665">
        <v>348</v>
      </c>
      <c r="L100" s="665">
        <v>2</v>
      </c>
      <c r="M100" s="665">
        <v>174</v>
      </c>
      <c r="N100" s="665"/>
      <c r="O100" s="665"/>
      <c r="P100" s="678"/>
      <c r="Q100" s="666"/>
    </row>
    <row r="101" spans="1:17" ht="14.4" customHeight="1" x14ac:dyDescent="0.3">
      <c r="A101" s="661" t="s">
        <v>6213</v>
      </c>
      <c r="B101" s="662" t="s">
        <v>6063</v>
      </c>
      <c r="C101" s="662" t="s">
        <v>6030</v>
      </c>
      <c r="D101" s="662" t="s">
        <v>6041</v>
      </c>
      <c r="E101" s="662" t="s">
        <v>6042</v>
      </c>
      <c r="F101" s="665">
        <v>18</v>
      </c>
      <c r="G101" s="665">
        <v>6614</v>
      </c>
      <c r="H101" s="665">
        <v>1</v>
      </c>
      <c r="I101" s="665">
        <v>367.44444444444446</v>
      </c>
      <c r="J101" s="665">
        <v>11</v>
      </c>
      <c r="K101" s="665">
        <v>4081</v>
      </c>
      <c r="L101" s="665">
        <v>0.6170244934986393</v>
      </c>
      <c r="M101" s="665">
        <v>371</v>
      </c>
      <c r="N101" s="665">
        <v>11</v>
      </c>
      <c r="O101" s="665">
        <v>4180</v>
      </c>
      <c r="P101" s="678">
        <v>0.63199274266706984</v>
      </c>
      <c r="Q101" s="666">
        <v>380</v>
      </c>
    </row>
    <row r="102" spans="1:17" ht="14.4" customHeight="1" x14ac:dyDescent="0.3">
      <c r="A102" s="661" t="s">
        <v>6213</v>
      </c>
      <c r="B102" s="662" t="s">
        <v>6063</v>
      </c>
      <c r="C102" s="662" t="s">
        <v>6030</v>
      </c>
      <c r="D102" s="662" t="s">
        <v>6141</v>
      </c>
      <c r="E102" s="662" t="s">
        <v>6038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352</v>
      </c>
      <c r="P102" s="678"/>
      <c r="Q102" s="666">
        <v>352</v>
      </c>
    </row>
    <row r="103" spans="1:17" ht="14.4" customHeight="1" x14ac:dyDescent="0.3">
      <c r="A103" s="661" t="s">
        <v>6213</v>
      </c>
      <c r="B103" s="662" t="s">
        <v>6063</v>
      </c>
      <c r="C103" s="662" t="s">
        <v>6030</v>
      </c>
      <c r="D103" s="662" t="s">
        <v>6207</v>
      </c>
      <c r="E103" s="662" t="s">
        <v>6208</v>
      </c>
      <c r="F103" s="665">
        <v>3</v>
      </c>
      <c r="G103" s="665">
        <v>1779</v>
      </c>
      <c r="H103" s="665">
        <v>1</v>
      </c>
      <c r="I103" s="665">
        <v>593</v>
      </c>
      <c r="J103" s="665"/>
      <c r="K103" s="665"/>
      <c r="L103" s="665"/>
      <c r="M103" s="665"/>
      <c r="N103" s="665">
        <v>2</v>
      </c>
      <c r="O103" s="665">
        <v>1208</v>
      </c>
      <c r="P103" s="678">
        <v>0.67903316469926922</v>
      </c>
      <c r="Q103" s="666">
        <v>604</v>
      </c>
    </row>
    <row r="104" spans="1:17" ht="14.4" customHeight="1" x14ac:dyDescent="0.3">
      <c r="A104" s="661" t="s">
        <v>6213</v>
      </c>
      <c r="B104" s="662" t="s">
        <v>6063</v>
      </c>
      <c r="C104" s="662" t="s">
        <v>6030</v>
      </c>
      <c r="D104" s="662" t="s">
        <v>6145</v>
      </c>
      <c r="E104" s="662" t="s">
        <v>6146</v>
      </c>
      <c r="F104" s="665"/>
      <c r="G104" s="665"/>
      <c r="H104" s="665"/>
      <c r="I104" s="665"/>
      <c r="J104" s="665">
        <v>1</v>
      </c>
      <c r="K104" s="665">
        <v>611</v>
      </c>
      <c r="L104" s="665"/>
      <c r="M104" s="665">
        <v>611</v>
      </c>
      <c r="N104" s="665">
        <v>1</v>
      </c>
      <c r="O104" s="665">
        <v>623</v>
      </c>
      <c r="P104" s="678"/>
      <c r="Q104" s="666">
        <v>623</v>
      </c>
    </row>
    <row r="105" spans="1:17" ht="14.4" customHeight="1" x14ac:dyDescent="0.3">
      <c r="A105" s="661" t="s">
        <v>6213</v>
      </c>
      <c r="B105" s="662" t="s">
        <v>6063</v>
      </c>
      <c r="C105" s="662" t="s">
        <v>6030</v>
      </c>
      <c r="D105" s="662" t="s">
        <v>6209</v>
      </c>
      <c r="E105" s="662" t="s">
        <v>6146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537</v>
      </c>
      <c r="P105" s="678"/>
      <c r="Q105" s="666">
        <v>537</v>
      </c>
    </row>
    <row r="106" spans="1:17" ht="14.4" customHeight="1" x14ac:dyDescent="0.3">
      <c r="A106" s="661" t="s">
        <v>6213</v>
      </c>
      <c r="B106" s="662" t="s">
        <v>6063</v>
      </c>
      <c r="C106" s="662" t="s">
        <v>6030</v>
      </c>
      <c r="D106" s="662" t="s">
        <v>6147</v>
      </c>
      <c r="E106" s="662" t="s">
        <v>6148</v>
      </c>
      <c r="F106" s="665"/>
      <c r="G106" s="665"/>
      <c r="H106" s="665"/>
      <c r="I106" s="665"/>
      <c r="J106" s="665">
        <v>1</v>
      </c>
      <c r="K106" s="665">
        <v>1260</v>
      </c>
      <c r="L106" s="665"/>
      <c r="M106" s="665">
        <v>1260</v>
      </c>
      <c r="N106" s="665"/>
      <c r="O106" s="665"/>
      <c r="P106" s="678"/>
      <c r="Q106" s="666"/>
    </row>
    <row r="107" spans="1:17" ht="14.4" customHeight="1" x14ac:dyDescent="0.3">
      <c r="A107" s="661" t="s">
        <v>6214</v>
      </c>
      <c r="B107" s="662" t="s">
        <v>6063</v>
      </c>
      <c r="C107" s="662" t="s">
        <v>6098</v>
      </c>
      <c r="D107" s="662" t="s">
        <v>6215</v>
      </c>
      <c r="E107" s="662" t="s">
        <v>6216</v>
      </c>
      <c r="F107" s="665">
        <v>117</v>
      </c>
      <c r="G107" s="665">
        <v>270270</v>
      </c>
      <c r="H107" s="665">
        <v>1</v>
      </c>
      <c r="I107" s="665">
        <v>2310</v>
      </c>
      <c r="J107" s="665">
        <v>105</v>
      </c>
      <c r="K107" s="665">
        <v>242550</v>
      </c>
      <c r="L107" s="665">
        <v>0.89743589743589747</v>
      </c>
      <c r="M107" s="665">
        <v>2310</v>
      </c>
      <c r="N107" s="665">
        <v>95.160000000000011</v>
      </c>
      <c r="O107" s="665">
        <v>219819.60000000003</v>
      </c>
      <c r="P107" s="678">
        <v>0.81333333333333346</v>
      </c>
      <c r="Q107" s="666">
        <v>2310</v>
      </c>
    </row>
    <row r="108" spans="1:17" ht="14.4" customHeight="1" x14ac:dyDescent="0.3">
      <c r="A108" s="661" t="s">
        <v>6214</v>
      </c>
      <c r="B108" s="662" t="s">
        <v>6063</v>
      </c>
      <c r="C108" s="662" t="s">
        <v>6098</v>
      </c>
      <c r="D108" s="662" t="s">
        <v>6217</v>
      </c>
      <c r="E108" s="662" t="s">
        <v>6218</v>
      </c>
      <c r="F108" s="665">
        <v>54</v>
      </c>
      <c r="G108" s="665">
        <v>124740</v>
      </c>
      <c r="H108" s="665">
        <v>1</v>
      </c>
      <c r="I108" s="665">
        <v>2310</v>
      </c>
      <c r="J108" s="665">
        <v>39</v>
      </c>
      <c r="K108" s="665">
        <v>90090</v>
      </c>
      <c r="L108" s="665">
        <v>0.72222222222222221</v>
      </c>
      <c r="M108" s="665">
        <v>2310</v>
      </c>
      <c r="N108" s="665">
        <v>39.08</v>
      </c>
      <c r="O108" s="665">
        <v>90274.799999999988</v>
      </c>
      <c r="P108" s="678">
        <v>0.72370370370370363</v>
      </c>
      <c r="Q108" s="666">
        <v>2310</v>
      </c>
    </row>
    <row r="109" spans="1:17" ht="14.4" customHeight="1" x14ac:dyDescent="0.3">
      <c r="A109" s="661" t="s">
        <v>6214</v>
      </c>
      <c r="B109" s="662" t="s">
        <v>6063</v>
      </c>
      <c r="C109" s="662" t="s">
        <v>6098</v>
      </c>
      <c r="D109" s="662" t="s">
        <v>6149</v>
      </c>
      <c r="E109" s="662" t="s">
        <v>6150</v>
      </c>
      <c r="F109" s="665">
        <v>714</v>
      </c>
      <c r="G109" s="665">
        <v>645991.5</v>
      </c>
      <c r="H109" s="665">
        <v>1</v>
      </c>
      <c r="I109" s="665">
        <v>904.75</v>
      </c>
      <c r="J109" s="665">
        <v>682</v>
      </c>
      <c r="K109" s="665">
        <v>617039.5</v>
      </c>
      <c r="L109" s="665">
        <v>0.9551820728291317</v>
      </c>
      <c r="M109" s="665">
        <v>904.75</v>
      </c>
      <c r="N109" s="665">
        <v>577</v>
      </c>
      <c r="O109" s="665">
        <v>522040.75</v>
      </c>
      <c r="P109" s="678">
        <v>0.8081232492997199</v>
      </c>
      <c r="Q109" s="666">
        <v>904.75</v>
      </c>
    </row>
    <row r="110" spans="1:17" ht="14.4" customHeight="1" x14ac:dyDescent="0.3">
      <c r="A110" s="661" t="s">
        <v>6214</v>
      </c>
      <c r="B110" s="662" t="s">
        <v>6063</v>
      </c>
      <c r="C110" s="662" t="s">
        <v>6098</v>
      </c>
      <c r="D110" s="662" t="s">
        <v>6099</v>
      </c>
      <c r="E110" s="662" t="s">
        <v>6100</v>
      </c>
      <c r="F110" s="665"/>
      <c r="G110" s="665"/>
      <c r="H110" s="665"/>
      <c r="I110" s="665"/>
      <c r="J110" s="665"/>
      <c r="K110" s="665"/>
      <c r="L110" s="665"/>
      <c r="M110" s="665"/>
      <c r="N110" s="665">
        <v>3</v>
      </c>
      <c r="O110" s="665">
        <v>727.92</v>
      </c>
      <c r="P110" s="678"/>
      <c r="Q110" s="666">
        <v>242.64</v>
      </c>
    </row>
    <row r="111" spans="1:17" ht="14.4" customHeight="1" x14ac:dyDescent="0.3">
      <c r="A111" s="661" t="s">
        <v>6214</v>
      </c>
      <c r="B111" s="662" t="s">
        <v>6063</v>
      </c>
      <c r="C111" s="662" t="s">
        <v>6098</v>
      </c>
      <c r="D111" s="662" t="s">
        <v>6101</v>
      </c>
      <c r="E111" s="662" t="s">
        <v>6102</v>
      </c>
      <c r="F111" s="665">
        <v>13</v>
      </c>
      <c r="G111" s="665">
        <v>3154.3199999999993</v>
      </c>
      <c r="H111" s="665">
        <v>1</v>
      </c>
      <c r="I111" s="665">
        <v>242.63999999999993</v>
      </c>
      <c r="J111" s="665">
        <v>7</v>
      </c>
      <c r="K111" s="665">
        <v>1698.48</v>
      </c>
      <c r="L111" s="665">
        <v>0.53846153846153855</v>
      </c>
      <c r="M111" s="665">
        <v>242.64000000000001</v>
      </c>
      <c r="N111" s="665">
        <v>11.02</v>
      </c>
      <c r="O111" s="665">
        <v>2673.8899999999994</v>
      </c>
      <c r="P111" s="678">
        <v>0.84769142002079689</v>
      </c>
      <c r="Q111" s="666">
        <v>242.63974591651538</v>
      </c>
    </row>
    <row r="112" spans="1:17" ht="14.4" customHeight="1" x14ac:dyDescent="0.3">
      <c r="A112" s="661" t="s">
        <v>6214</v>
      </c>
      <c r="B112" s="662" t="s">
        <v>6063</v>
      </c>
      <c r="C112" s="662" t="s">
        <v>6098</v>
      </c>
      <c r="D112" s="662" t="s">
        <v>6103</v>
      </c>
      <c r="E112" s="662" t="s">
        <v>6104</v>
      </c>
      <c r="F112" s="665">
        <v>2</v>
      </c>
      <c r="G112" s="665">
        <v>485.28</v>
      </c>
      <c r="H112" s="665">
        <v>1</v>
      </c>
      <c r="I112" s="665">
        <v>242.64</v>
      </c>
      <c r="J112" s="665">
        <v>1</v>
      </c>
      <c r="K112" s="665">
        <v>242.64</v>
      </c>
      <c r="L112" s="665">
        <v>0.5</v>
      </c>
      <c r="M112" s="665">
        <v>242.64</v>
      </c>
      <c r="N112" s="665">
        <v>1</v>
      </c>
      <c r="O112" s="665">
        <v>242.64</v>
      </c>
      <c r="P112" s="678">
        <v>0.5</v>
      </c>
      <c r="Q112" s="666">
        <v>242.64</v>
      </c>
    </row>
    <row r="113" spans="1:17" ht="14.4" customHeight="1" x14ac:dyDescent="0.3">
      <c r="A113" s="661" t="s">
        <v>6214</v>
      </c>
      <c r="B113" s="662" t="s">
        <v>6063</v>
      </c>
      <c r="C113" s="662" t="s">
        <v>6030</v>
      </c>
      <c r="D113" s="662" t="s">
        <v>6053</v>
      </c>
      <c r="E113" s="662" t="s">
        <v>6054</v>
      </c>
      <c r="F113" s="665">
        <v>29</v>
      </c>
      <c r="G113" s="665">
        <v>5419</v>
      </c>
      <c r="H113" s="665">
        <v>1</v>
      </c>
      <c r="I113" s="665">
        <v>186.86206896551724</v>
      </c>
      <c r="J113" s="665">
        <v>23</v>
      </c>
      <c r="K113" s="665">
        <v>4347</v>
      </c>
      <c r="L113" s="665">
        <v>0.80217752352832628</v>
      </c>
      <c r="M113" s="665">
        <v>189</v>
      </c>
      <c r="N113" s="665">
        <v>22</v>
      </c>
      <c r="O113" s="665">
        <v>4290</v>
      </c>
      <c r="P113" s="678">
        <v>0.791658977671157</v>
      </c>
      <c r="Q113" s="666">
        <v>195</v>
      </c>
    </row>
    <row r="114" spans="1:17" ht="14.4" customHeight="1" x14ac:dyDescent="0.3">
      <c r="A114" s="661" t="s">
        <v>6214</v>
      </c>
      <c r="B114" s="662" t="s">
        <v>6063</v>
      </c>
      <c r="C114" s="662" t="s">
        <v>6030</v>
      </c>
      <c r="D114" s="662" t="s">
        <v>6193</v>
      </c>
      <c r="E114" s="662" t="s">
        <v>6194</v>
      </c>
      <c r="F114" s="665">
        <v>1</v>
      </c>
      <c r="G114" s="665">
        <v>1138</v>
      </c>
      <c r="H114" s="665">
        <v>1</v>
      </c>
      <c r="I114" s="665">
        <v>1138</v>
      </c>
      <c r="J114" s="665">
        <v>3</v>
      </c>
      <c r="K114" s="665">
        <v>3420</v>
      </c>
      <c r="L114" s="665">
        <v>3.0052724077328645</v>
      </c>
      <c r="M114" s="665">
        <v>1140</v>
      </c>
      <c r="N114" s="665">
        <v>3</v>
      </c>
      <c r="O114" s="665">
        <v>3474</v>
      </c>
      <c r="P114" s="678">
        <v>3.0527240773286466</v>
      </c>
      <c r="Q114" s="666">
        <v>1158</v>
      </c>
    </row>
    <row r="115" spans="1:17" ht="14.4" customHeight="1" x14ac:dyDescent="0.3">
      <c r="A115" s="661" t="s">
        <v>6214</v>
      </c>
      <c r="B115" s="662" t="s">
        <v>6063</v>
      </c>
      <c r="C115" s="662" t="s">
        <v>6030</v>
      </c>
      <c r="D115" s="662" t="s">
        <v>6113</v>
      </c>
      <c r="E115" s="662" t="s">
        <v>6114</v>
      </c>
      <c r="F115" s="665">
        <v>10</v>
      </c>
      <c r="G115" s="665">
        <v>350</v>
      </c>
      <c r="H115" s="665">
        <v>1</v>
      </c>
      <c r="I115" s="665">
        <v>35</v>
      </c>
      <c r="J115" s="665">
        <v>7</v>
      </c>
      <c r="K115" s="665">
        <v>245</v>
      </c>
      <c r="L115" s="665">
        <v>0.7</v>
      </c>
      <c r="M115" s="665">
        <v>35</v>
      </c>
      <c r="N115" s="665">
        <v>7</v>
      </c>
      <c r="O115" s="665">
        <v>259</v>
      </c>
      <c r="P115" s="678">
        <v>0.74</v>
      </c>
      <c r="Q115" s="666">
        <v>37</v>
      </c>
    </row>
    <row r="116" spans="1:17" ht="14.4" customHeight="1" x14ac:dyDescent="0.3">
      <c r="A116" s="661" t="s">
        <v>6214</v>
      </c>
      <c r="B116" s="662" t="s">
        <v>6063</v>
      </c>
      <c r="C116" s="662" t="s">
        <v>6030</v>
      </c>
      <c r="D116" s="662" t="s">
        <v>6031</v>
      </c>
      <c r="E116" s="662" t="s">
        <v>6032</v>
      </c>
      <c r="F116" s="665">
        <v>4307</v>
      </c>
      <c r="G116" s="665">
        <v>1005596</v>
      </c>
      <c r="H116" s="665">
        <v>1</v>
      </c>
      <c r="I116" s="665">
        <v>233.47945205479451</v>
      </c>
      <c r="J116" s="665">
        <v>4251</v>
      </c>
      <c r="K116" s="665">
        <v>998985</v>
      </c>
      <c r="L116" s="665">
        <v>0.99342578928317138</v>
      </c>
      <c r="M116" s="665">
        <v>235</v>
      </c>
      <c r="N116" s="665">
        <v>4275</v>
      </c>
      <c r="O116" s="665">
        <v>1073025</v>
      </c>
      <c r="P116" s="678">
        <v>1.0670537671192009</v>
      </c>
      <c r="Q116" s="666">
        <v>251</v>
      </c>
    </row>
    <row r="117" spans="1:17" ht="14.4" customHeight="1" x14ac:dyDescent="0.3">
      <c r="A117" s="661" t="s">
        <v>6214</v>
      </c>
      <c r="B117" s="662" t="s">
        <v>6063</v>
      </c>
      <c r="C117" s="662" t="s">
        <v>6030</v>
      </c>
      <c r="D117" s="662" t="s">
        <v>6033</v>
      </c>
      <c r="E117" s="662" t="s">
        <v>6034</v>
      </c>
      <c r="F117" s="665">
        <v>6515</v>
      </c>
      <c r="G117" s="665">
        <v>765622</v>
      </c>
      <c r="H117" s="665">
        <v>1</v>
      </c>
      <c r="I117" s="665">
        <v>117.5168073676132</v>
      </c>
      <c r="J117" s="665">
        <v>6460</v>
      </c>
      <c r="K117" s="665">
        <v>762280</v>
      </c>
      <c r="L117" s="665">
        <v>0.99563492167152978</v>
      </c>
      <c r="M117" s="665">
        <v>118</v>
      </c>
      <c r="N117" s="665">
        <v>6521</v>
      </c>
      <c r="O117" s="665">
        <v>821646</v>
      </c>
      <c r="P117" s="678">
        <v>1.073174490806168</v>
      </c>
      <c r="Q117" s="666">
        <v>126</v>
      </c>
    </row>
    <row r="118" spans="1:17" ht="14.4" customHeight="1" x14ac:dyDescent="0.3">
      <c r="A118" s="661" t="s">
        <v>6214</v>
      </c>
      <c r="B118" s="662" t="s">
        <v>6063</v>
      </c>
      <c r="C118" s="662" t="s">
        <v>6030</v>
      </c>
      <c r="D118" s="662" t="s">
        <v>6050</v>
      </c>
      <c r="E118" s="662" t="s">
        <v>6051</v>
      </c>
      <c r="F118" s="665">
        <v>2</v>
      </c>
      <c r="G118" s="665">
        <v>644</v>
      </c>
      <c r="H118" s="665">
        <v>1</v>
      </c>
      <c r="I118" s="665">
        <v>322</v>
      </c>
      <c r="J118" s="665">
        <v>2</v>
      </c>
      <c r="K118" s="665">
        <v>646</v>
      </c>
      <c r="L118" s="665">
        <v>1.0031055900621118</v>
      </c>
      <c r="M118" s="665">
        <v>323</v>
      </c>
      <c r="N118" s="665"/>
      <c r="O118" s="665"/>
      <c r="P118" s="678"/>
      <c r="Q118" s="666"/>
    </row>
    <row r="119" spans="1:17" ht="14.4" customHeight="1" x14ac:dyDescent="0.3">
      <c r="A119" s="661" t="s">
        <v>6214</v>
      </c>
      <c r="B119" s="662" t="s">
        <v>6063</v>
      </c>
      <c r="C119" s="662" t="s">
        <v>6030</v>
      </c>
      <c r="D119" s="662" t="s">
        <v>6151</v>
      </c>
      <c r="E119" s="662" t="s">
        <v>6036</v>
      </c>
      <c r="F119" s="665">
        <v>32</v>
      </c>
      <c r="G119" s="665">
        <v>15530</v>
      </c>
      <c r="H119" s="665">
        <v>1</v>
      </c>
      <c r="I119" s="665">
        <v>485.3125</v>
      </c>
      <c r="J119" s="665">
        <v>44</v>
      </c>
      <c r="K119" s="665">
        <v>21428</v>
      </c>
      <c r="L119" s="665">
        <v>1.3797810688989054</v>
      </c>
      <c r="M119" s="665">
        <v>487</v>
      </c>
      <c r="N119" s="665">
        <v>10</v>
      </c>
      <c r="O119" s="665">
        <v>4950</v>
      </c>
      <c r="P119" s="678">
        <v>0.31873792659368966</v>
      </c>
      <c r="Q119" s="666">
        <v>495</v>
      </c>
    </row>
    <row r="120" spans="1:17" ht="14.4" customHeight="1" x14ac:dyDescent="0.3">
      <c r="A120" s="661" t="s">
        <v>6214</v>
      </c>
      <c r="B120" s="662" t="s">
        <v>6063</v>
      </c>
      <c r="C120" s="662" t="s">
        <v>6030</v>
      </c>
      <c r="D120" s="662" t="s">
        <v>6152</v>
      </c>
      <c r="E120" s="662" t="s">
        <v>6153</v>
      </c>
      <c r="F120" s="665">
        <v>38</v>
      </c>
      <c r="G120" s="665">
        <v>25772</v>
      </c>
      <c r="H120" s="665">
        <v>1</v>
      </c>
      <c r="I120" s="665">
        <v>678.21052631578948</v>
      </c>
      <c r="J120" s="665">
        <v>55</v>
      </c>
      <c r="K120" s="665">
        <v>37400</v>
      </c>
      <c r="L120" s="665">
        <v>1.4511873350923483</v>
      </c>
      <c r="M120" s="665">
        <v>680</v>
      </c>
      <c r="N120" s="665">
        <v>40</v>
      </c>
      <c r="O120" s="665">
        <v>27520</v>
      </c>
      <c r="P120" s="678">
        <v>1.0678255471053857</v>
      </c>
      <c r="Q120" s="666">
        <v>688</v>
      </c>
    </row>
    <row r="121" spans="1:17" ht="14.4" customHeight="1" x14ac:dyDescent="0.3">
      <c r="A121" s="661" t="s">
        <v>6214</v>
      </c>
      <c r="B121" s="662" t="s">
        <v>6063</v>
      </c>
      <c r="C121" s="662" t="s">
        <v>6030</v>
      </c>
      <c r="D121" s="662" t="s">
        <v>6211</v>
      </c>
      <c r="E121" s="662" t="s">
        <v>6162</v>
      </c>
      <c r="F121" s="665">
        <v>2</v>
      </c>
      <c r="G121" s="665">
        <v>1502</v>
      </c>
      <c r="H121" s="665">
        <v>1</v>
      </c>
      <c r="I121" s="665">
        <v>751</v>
      </c>
      <c r="J121" s="665">
        <v>4</v>
      </c>
      <c r="K121" s="665">
        <v>3008</v>
      </c>
      <c r="L121" s="665">
        <v>2.0026631158455395</v>
      </c>
      <c r="M121" s="665">
        <v>752</v>
      </c>
      <c r="N121" s="665"/>
      <c r="O121" s="665"/>
      <c r="P121" s="678"/>
      <c r="Q121" s="666"/>
    </row>
    <row r="122" spans="1:17" ht="14.4" customHeight="1" x14ac:dyDescent="0.3">
      <c r="A122" s="661" t="s">
        <v>6214</v>
      </c>
      <c r="B122" s="662" t="s">
        <v>6063</v>
      </c>
      <c r="C122" s="662" t="s">
        <v>6030</v>
      </c>
      <c r="D122" s="662" t="s">
        <v>6035</v>
      </c>
      <c r="E122" s="662" t="s">
        <v>6036</v>
      </c>
      <c r="F122" s="665">
        <v>161</v>
      </c>
      <c r="G122" s="665">
        <v>89493</v>
      </c>
      <c r="H122" s="665">
        <v>1</v>
      </c>
      <c r="I122" s="665">
        <v>555.85714285714289</v>
      </c>
      <c r="J122" s="665">
        <v>133</v>
      </c>
      <c r="K122" s="665">
        <v>74347</v>
      </c>
      <c r="L122" s="665">
        <v>0.83075771289374589</v>
      </c>
      <c r="M122" s="665">
        <v>559</v>
      </c>
      <c r="N122" s="665">
        <v>105</v>
      </c>
      <c r="O122" s="665">
        <v>59640</v>
      </c>
      <c r="P122" s="678">
        <v>0.66642083738392943</v>
      </c>
      <c r="Q122" s="666">
        <v>568</v>
      </c>
    </row>
    <row r="123" spans="1:17" ht="14.4" customHeight="1" x14ac:dyDescent="0.3">
      <c r="A123" s="661" t="s">
        <v>6214</v>
      </c>
      <c r="B123" s="662" t="s">
        <v>6063</v>
      </c>
      <c r="C123" s="662" t="s">
        <v>6030</v>
      </c>
      <c r="D123" s="662" t="s">
        <v>6154</v>
      </c>
      <c r="E123" s="662" t="s">
        <v>6153</v>
      </c>
      <c r="F123" s="665">
        <v>591</v>
      </c>
      <c r="G123" s="665">
        <v>442694</v>
      </c>
      <c r="H123" s="665">
        <v>1</v>
      </c>
      <c r="I123" s="665">
        <v>749.05922165820641</v>
      </c>
      <c r="J123" s="665">
        <v>580</v>
      </c>
      <c r="K123" s="665">
        <v>436160</v>
      </c>
      <c r="L123" s="665">
        <v>0.98524036919407088</v>
      </c>
      <c r="M123" s="665">
        <v>752</v>
      </c>
      <c r="N123" s="665">
        <v>694</v>
      </c>
      <c r="O123" s="665">
        <v>528134</v>
      </c>
      <c r="P123" s="678">
        <v>1.1930001310160065</v>
      </c>
      <c r="Q123" s="666">
        <v>761</v>
      </c>
    </row>
    <row r="124" spans="1:17" ht="14.4" customHeight="1" x14ac:dyDescent="0.3">
      <c r="A124" s="661" t="s">
        <v>6214</v>
      </c>
      <c r="B124" s="662" t="s">
        <v>6063</v>
      </c>
      <c r="C124" s="662" t="s">
        <v>6030</v>
      </c>
      <c r="D124" s="662" t="s">
        <v>6195</v>
      </c>
      <c r="E124" s="662" t="s">
        <v>6196</v>
      </c>
      <c r="F124" s="665">
        <v>6866</v>
      </c>
      <c r="G124" s="665">
        <v>5533946</v>
      </c>
      <c r="H124" s="665">
        <v>1</v>
      </c>
      <c r="I124" s="665">
        <v>805.9927177395864</v>
      </c>
      <c r="J124" s="665">
        <v>7127</v>
      </c>
      <c r="K124" s="665">
        <v>5765743</v>
      </c>
      <c r="L124" s="665">
        <v>1.0418863863145755</v>
      </c>
      <c r="M124" s="665">
        <v>809</v>
      </c>
      <c r="N124" s="665">
        <v>7434</v>
      </c>
      <c r="O124" s="665">
        <v>6081012</v>
      </c>
      <c r="P124" s="678">
        <v>1.0988564037307194</v>
      </c>
      <c r="Q124" s="666">
        <v>818</v>
      </c>
    </row>
    <row r="125" spans="1:17" ht="14.4" customHeight="1" x14ac:dyDescent="0.3">
      <c r="A125" s="661" t="s">
        <v>6214</v>
      </c>
      <c r="B125" s="662" t="s">
        <v>6063</v>
      </c>
      <c r="C125" s="662" t="s">
        <v>6030</v>
      </c>
      <c r="D125" s="662" t="s">
        <v>6037</v>
      </c>
      <c r="E125" s="662" t="s">
        <v>6038</v>
      </c>
      <c r="F125" s="665">
        <v>20</v>
      </c>
      <c r="G125" s="665">
        <v>8885</v>
      </c>
      <c r="H125" s="665">
        <v>1</v>
      </c>
      <c r="I125" s="665">
        <v>444.25</v>
      </c>
      <c r="J125" s="665">
        <v>23</v>
      </c>
      <c r="K125" s="665">
        <v>10327</v>
      </c>
      <c r="L125" s="665">
        <v>1.1622960045019697</v>
      </c>
      <c r="M125" s="665">
        <v>449</v>
      </c>
      <c r="N125" s="665">
        <v>14</v>
      </c>
      <c r="O125" s="665">
        <v>6468</v>
      </c>
      <c r="P125" s="678">
        <v>0.72796848621271804</v>
      </c>
      <c r="Q125" s="666">
        <v>462</v>
      </c>
    </row>
    <row r="126" spans="1:17" ht="14.4" customHeight="1" x14ac:dyDescent="0.3">
      <c r="A126" s="661" t="s">
        <v>6214</v>
      </c>
      <c r="B126" s="662" t="s">
        <v>6063</v>
      </c>
      <c r="C126" s="662" t="s">
        <v>6030</v>
      </c>
      <c r="D126" s="662" t="s">
        <v>6055</v>
      </c>
      <c r="E126" s="662" t="s">
        <v>6056</v>
      </c>
      <c r="F126" s="665">
        <v>15</v>
      </c>
      <c r="G126" s="665">
        <v>6513</v>
      </c>
      <c r="H126" s="665">
        <v>1</v>
      </c>
      <c r="I126" s="665">
        <v>434.2</v>
      </c>
      <c r="J126" s="665">
        <v>9</v>
      </c>
      <c r="K126" s="665">
        <v>3933</v>
      </c>
      <c r="L126" s="665">
        <v>0.60386918470750806</v>
      </c>
      <c r="M126" s="665">
        <v>437</v>
      </c>
      <c r="N126" s="665">
        <v>13</v>
      </c>
      <c r="O126" s="665">
        <v>5798</v>
      </c>
      <c r="P126" s="678">
        <v>0.8902195608782435</v>
      </c>
      <c r="Q126" s="666">
        <v>446</v>
      </c>
    </row>
    <row r="127" spans="1:17" ht="14.4" customHeight="1" x14ac:dyDescent="0.3">
      <c r="A127" s="661" t="s">
        <v>6214</v>
      </c>
      <c r="B127" s="662" t="s">
        <v>6063</v>
      </c>
      <c r="C127" s="662" t="s">
        <v>6030</v>
      </c>
      <c r="D127" s="662" t="s">
        <v>6197</v>
      </c>
      <c r="E127" s="662" t="s">
        <v>6140</v>
      </c>
      <c r="F127" s="665">
        <v>240</v>
      </c>
      <c r="G127" s="665">
        <v>170509</v>
      </c>
      <c r="H127" s="665">
        <v>1</v>
      </c>
      <c r="I127" s="665">
        <v>710.45416666666665</v>
      </c>
      <c r="J127" s="665">
        <v>222</v>
      </c>
      <c r="K127" s="665">
        <v>158730</v>
      </c>
      <c r="L127" s="665">
        <v>0.93091860253710945</v>
      </c>
      <c r="M127" s="665">
        <v>715</v>
      </c>
      <c r="N127" s="665">
        <v>207</v>
      </c>
      <c r="O127" s="665">
        <v>150696</v>
      </c>
      <c r="P127" s="678">
        <v>0.88380085508682826</v>
      </c>
      <c r="Q127" s="666">
        <v>728</v>
      </c>
    </row>
    <row r="128" spans="1:17" ht="14.4" customHeight="1" x14ac:dyDescent="0.3">
      <c r="A128" s="661" t="s">
        <v>6214</v>
      </c>
      <c r="B128" s="662" t="s">
        <v>6063</v>
      </c>
      <c r="C128" s="662" t="s">
        <v>6030</v>
      </c>
      <c r="D128" s="662" t="s">
        <v>6161</v>
      </c>
      <c r="E128" s="662" t="s">
        <v>6162</v>
      </c>
      <c r="F128" s="665">
        <v>203</v>
      </c>
      <c r="G128" s="665">
        <v>166678</v>
      </c>
      <c r="H128" s="665">
        <v>1</v>
      </c>
      <c r="I128" s="665">
        <v>821.07389162561572</v>
      </c>
      <c r="J128" s="665">
        <v>217</v>
      </c>
      <c r="K128" s="665">
        <v>178808</v>
      </c>
      <c r="L128" s="665">
        <v>1.0727750512965117</v>
      </c>
      <c r="M128" s="665">
        <v>824</v>
      </c>
      <c r="N128" s="665">
        <v>190</v>
      </c>
      <c r="O128" s="665">
        <v>158270</v>
      </c>
      <c r="P128" s="678">
        <v>0.94955543023074429</v>
      </c>
      <c r="Q128" s="666">
        <v>833</v>
      </c>
    </row>
    <row r="129" spans="1:17" ht="14.4" customHeight="1" x14ac:dyDescent="0.3">
      <c r="A129" s="661" t="s">
        <v>6214</v>
      </c>
      <c r="B129" s="662" t="s">
        <v>6063</v>
      </c>
      <c r="C129" s="662" t="s">
        <v>6030</v>
      </c>
      <c r="D129" s="662" t="s">
        <v>6047</v>
      </c>
      <c r="E129" s="662" t="s">
        <v>6048</v>
      </c>
      <c r="F129" s="665">
        <v>2217</v>
      </c>
      <c r="G129" s="665">
        <v>462249</v>
      </c>
      <c r="H129" s="665">
        <v>1</v>
      </c>
      <c r="I129" s="665">
        <v>208.50202976995939</v>
      </c>
      <c r="J129" s="665">
        <v>2234</v>
      </c>
      <c r="K129" s="665">
        <v>469140</v>
      </c>
      <c r="L129" s="665">
        <v>1.0149075498270412</v>
      </c>
      <c r="M129" s="665">
        <v>210</v>
      </c>
      <c r="N129" s="665">
        <v>2210</v>
      </c>
      <c r="O129" s="665">
        <v>475150</v>
      </c>
      <c r="P129" s="678">
        <v>1.0279092004525698</v>
      </c>
      <c r="Q129" s="666">
        <v>215</v>
      </c>
    </row>
    <row r="130" spans="1:17" ht="14.4" customHeight="1" x14ac:dyDescent="0.3">
      <c r="A130" s="661" t="s">
        <v>6214</v>
      </c>
      <c r="B130" s="662" t="s">
        <v>6063</v>
      </c>
      <c r="C130" s="662" t="s">
        <v>6030</v>
      </c>
      <c r="D130" s="662" t="s">
        <v>6119</v>
      </c>
      <c r="E130" s="662" t="s">
        <v>6120</v>
      </c>
      <c r="F130" s="665">
        <v>2</v>
      </c>
      <c r="G130" s="665">
        <v>1302</v>
      </c>
      <c r="H130" s="665">
        <v>1</v>
      </c>
      <c r="I130" s="665">
        <v>651</v>
      </c>
      <c r="J130" s="665">
        <v>5</v>
      </c>
      <c r="K130" s="665">
        <v>3265</v>
      </c>
      <c r="L130" s="665">
        <v>2.5076804915514592</v>
      </c>
      <c r="M130" s="665">
        <v>653</v>
      </c>
      <c r="N130" s="665">
        <v>3</v>
      </c>
      <c r="O130" s="665">
        <v>2103</v>
      </c>
      <c r="P130" s="678">
        <v>1.6152073732718895</v>
      </c>
      <c r="Q130" s="666">
        <v>701</v>
      </c>
    </row>
    <row r="131" spans="1:17" ht="14.4" customHeight="1" x14ac:dyDescent="0.3">
      <c r="A131" s="661" t="s">
        <v>6214</v>
      </c>
      <c r="B131" s="662" t="s">
        <v>6063</v>
      </c>
      <c r="C131" s="662" t="s">
        <v>6030</v>
      </c>
      <c r="D131" s="662" t="s">
        <v>6121</v>
      </c>
      <c r="E131" s="662" t="s">
        <v>6122</v>
      </c>
      <c r="F131" s="665">
        <v>24</v>
      </c>
      <c r="G131" s="665">
        <v>7905</v>
      </c>
      <c r="H131" s="665">
        <v>1</v>
      </c>
      <c r="I131" s="665">
        <v>329.375</v>
      </c>
      <c r="J131" s="665">
        <v>25</v>
      </c>
      <c r="K131" s="665">
        <v>8275</v>
      </c>
      <c r="L131" s="665">
        <v>1.0468058191018343</v>
      </c>
      <c r="M131" s="665">
        <v>331</v>
      </c>
      <c r="N131" s="665">
        <v>22</v>
      </c>
      <c r="O131" s="665">
        <v>7788</v>
      </c>
      <c r="P131" s="678">
        <v>0.9851992409867173</v>
      </c>
      <c r="Q131" s="666">
        <v>354</v>
      </c>
    </row>
    <row r="132" spans="1:17" ht="14.4" customHeight="1" x14ac:dyDescent="0.3">
      <c r="A132" s="661" t="s">
        <v>6214</v>
      </c>
      <c r="B132" s="662" t="s">
        <v>6063</v>
      </c>
      <c r="C132" s="662" t="s">
        <v>6030</v>
      </c>
      <c r="D132" s="662" t="s">
        <v>6123</v>
      </c>
      <c r="E132" s="662" t="s">
        <v>6124</v>
      </c>
      <c r="F132" s="665">
        <v>1</v>
      </c>
      <c r="G132" s="665">
        <v>0</v>
      </c>
      <c r="H132" s="665"/>
      <c r="I132" s="665">
        <v>0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6214</v>
      </c>
      <c r="B133" s="662" t="s">
        <v>6063</v>
      </c>
      <c r="C133" s="662" t="s">
        <v>6030</v>
      </c>
      <c r="D133" s="662" t="s">
        <v>6039</v>
      </c>
      <c r="E133" s="662" t="s">
        <v>6040</v>
      </c>
      <c r="F133" s="665">
        <v>12360</v>
      </c>
      <c r="G133" s="665">
        <v>1031970</v>
      </c>
      <c r="H133" s="665">
        <v>1</v>
      </c>
      <c r="I133" s="665">
        <v>83.492718446601941</v>
      </c>
      <c r="J133" s="665">
        <v>12379</v>
      </c>
      <c r="K133" s="665">
        <v>1052215</v>
      </c>
      <c r="L133" s="665">
        <v>1.0196178183474325</v>
      </c>
      <c r="M133" s="665">
        <v>85</v>
      </c>
      <c r="N133" s="665">
        <v>12173</v>
      </c>
      <c r="O133" s="665">
        <v>1034705</v>
      </c>
      <c r="P133" s="678">
        <v>1.0026502708412066</v>
      </c>
      <c r="Q133" s="666">
        <v>85</v>
      </c>
    </row>
    <row r="134" spans="1:17" ht="14.4" customHeight="1" x14ac:dyDescent="0.3">
      <c r="A134" s="661" t="s">
        <v>6214</v>
      </c>
      <c r="B134" s="662" t="s">
        <v>6063</v>
      </c>
      <c r="C134" s="662" t="s">
        <v>6030</v>
      </c>
      <c r="D134" s="662" t="s">
        <v>6057</v>
      </c>
      <c r="E134" s="662" t="s">
        <v>6058</v>
      </c>
      <c r="F134" s="665">
        <v>92</v>
      </c>
      <c r="G134" s="665">
        <v>64901</v>
      </c>
      <c r="H134" s="665">
        <v>1</v>
      </c>
      <c r="I134" s="665">
        <v>705.445652173913</v>
      </c>
      <c r="J134" s="665">
        <v>96</v>
      </c>
      <c r="K134" s="665">
        <v>67872</v>
      </c>
      <c r="L134" s="665">
        <v>1.0457774148318209</v>
      </c>
      <c r="M134" s="665">
        <v>707</v>
      </c>
      <c r="N134" s="665">
        <v>130</v>
      </c>
      <c r="O134" s="665">
        <v>93470</v>
      </c>
      <c r="P134" s="678">
        <v>1.4401935255234897</v>
      </c>
      <c r="Q134" s="666">
        <v>719</v>
      </c>
    </row>
    <row r="135" spans="1:17" ht="14.4" customHeight="1" x14ac:dyDescent="0.3">
      <c r="A135" s="661" t="s">
        <v>6214</v>
      </c>
      <c r="B135" s="662" t="s">
        <v>6063</v>
      </c>
      <c r="C135" s="662" t="s">
        <v>6030</v>
      </c>
      <c r="D135" s="662" t="s">
        <v>6125</v>
      </c>
      <c r="E135" s="662" t="s">
        <v>6126</v>
      </c>
      <c r="F135" s="665">
        <v>13</v>
      </c>
      <c r="G135" s="665">
        <v>0</v>
      </c>
      <c r="H135" s="665"/>
      <c r="I135" s="665">
        <v>0</v>
      </c>
      <c r="J135" s="665">
        <v>3</v>
      </c>
      <c r="K135" s="665">
        <v>33.33</v>
      </c>
      <c r="L135" s="665"/>
      <c r="M135" s="665">
        <v>11.11</v>
      </c>
      <c r="N135" s="665"/>
      <c r="O135" s="665"/>
      <c r="P135" s="678"/>
      <c r="Q135" s="666"/>
    </row>
    <row r="136" spans="1:17" ht="14.4" customHeight="1" x14ac:dyDescent="0.3">
      <c r="A136" s="661" t="s">
        <v>6214</v>
      </c>
      <c r="B136" s="662" t="s">
        <v>6063</v>
      </c>
      <c r="C136" s="662" t="s">
        <v>6030</v>
      </c>
      <c r="D136" s="662" t="s">
        <v>6198</v>
      </c>
      <c r="E136" s="662" t="s">
        <v>6196</v>
      </c>
      <c r="F136" s="665">
        <v>4527</v>
      </c>
      <c r="G136" s="665">
        <v>4219335</v>
      </c>
      <c r="H136" s="665">
        <v>1</v>
      </c>
      <c r="I136" s="665">
        <v>932.03777335984091</v>
      </c>
      <c r="J136" s="665">
        <v>4427</v>
      </c>
      <c r="K136" s="665">
        <v>4139245</v>
      </c>
      <c r="L136" s="665">
        <v>0.98101833582780229</v>
      </c>
      <c r="M136" s="665">
        <v>935</v>
      </c>
      <c r="N136" s="665">
        <v>3817</v>
      </c>
      <c r="O136" s="665">
        <v>3633784</v>
      </c>
      <c r="P136" s="678">
        <v>0.86122196981277854</v>
      </c>
      <c r="Q136" s="666">
        <v>952</v>
      </c>
    </row>
    <row r="137" spans="1:17" ht="14.4" customHeight="1" x14ac:dyDescent="0.3">
      <c r="A137" s="661" t="s">
        <v>6214</v>
      </c>
      <c r="B137" s="662" t="s">
        <v>6063</v>
      </c>
      <c r="C137" s="662" t="s">
        <v>6030</v>
      </c>
      <c r="D137" s="662" t="s">
        <v>6129</v>
      </c>
      <c r="E137" s="662" t="s">
        <v>6130</v>
      </c>
      <c r="F137" s="665">
        <v>26</v>
      </c>
      <c r="G137" s="665">
        <v>2936</v>
      </c>
      <c r="H137" s="665">
        <v>1</v>
      </c>
      <c r="I137" s="665">
        <v>112.92307692307692</v>
      </c>
      <c r="J137" s="665">
        <v>10</v>
      </c>
      <c r="K137" s="665">
        <v>1140</v>
      </c>
      <c r="L137" s="665">
        <v>0.38828337874659402</v>
      </c>
      <c r="M137" s="665">
        <v>114</v>
      </c>
      <c r="N137" s="665">
        <v>29</v>
      </c>
      <c r="O137" s="665">
        <v>3480</v>
      </c>
      <c r="P137" s="678">
        <v>1.1852861035422344</v>
      </c>
      <c r="Q137" s="666">
        <v>120</v>
      </c>
    </row>
    <row r="138" spans="1:17" ht="14.4" customHeight="1" x14ac:dyDescent="0.3">
      <c r="A138" s="661" t="s">
        <v>6214</v>
      </c>
      <c r="B138" s="662" t="s">
        <v>6063</v>
      </c>
      <c r="C138" s="662" t="s">
        <v>6030</v>
      </c>
      <c r="D138" s="662" t="s">
        <v>6199</v>
      </c>
      <c r="E138" s="662" t="s">
        <v>6196</v>
      </c>
      <c r="F138" s="665">
        <v>306</v>
      </c>
      <c r="G138" s="665">
        <v>224974</v>
      </c>
      <c r="H138" s="665">
        <v>1</v>
      </c>
      <c r="I138" s="665">
        <v>735.20915032679738</v>
      </c>
      <c r="J138" s="665">
        <v>219</v>
      </c>
      <c r="K138" s="665">
        <v>161403</v>
      </c>
      <c r="L138" s="665">
        <v>0.71742956963915827</v>
      </c>
      <c r="M138" s="665">
        <v>737</v>
      </c>
      <c r="N138" s="665">
        <v>248</v>
      </c>
      <c r="O138" s="665">
        <v>184760</v>
      </c>
      <c r="P138" s="678">
        <v>0.82125045560820364</v>
      </c>
      <c r="Q138" s="666">
        <v>745</v>
      </c>
    </row>
    <row r="139" spans="1:17" ht="14.4" customHeight="1" x14ac:dyDescent="0.3">
      <c r="A139" s="661" t="s">
        <v>6214</v>
      </c>
      <c r="B139" s="662" t="s">
        <v>6063</v>
      </c>
      <c r="C139" s="662" t="s">
        <v>6030</v>
      </c>
      <c r="D139" s="662" t="s">
        <v>6200</v>
      </c>
      <c r="E139" s="662" t="s">
        <v>6201</v>
      </c>
      <c r="F139" s="665">
        <v>20</v>
      </c>
      <c r="G139" s="665">
        <v>1138</v>
      </c>
      <c r="H139" s="665">
        <v>1</v>
      </c>
      <c r="I139" s="665">
        <v>56.9</v>
      </c>
      <c r="J139" s="665">
        <v>9</v>
      </c>
      <c r="K139" s="665">
        <v>513</v>
      </c>
      <c r="L139" s="665">
        <v>0.45079086115992972</v>
      </c>
      <c r="M139" s="665">
        <v>57</v>
      </c>
      <c r="N139" s="665">
        <v>16</v>
      </c>
      <c r="O139" s="665">
        <v>928</v>
      </c>
      <c r="P139" s="678">
        <v>0.81546572934973638</v>
      </c>
      <c r="Q139" s="666">
        <v>58</v>
      </c>
    </row>
    <row r="140" spans="1:17" ht="14.4" customHeight="1" x14ac:dyDescent="0.3">
      <c r="A140" s="661" t="s">
        <v>6214</v>
      </c>
      <c r="B140" s="662" t="s">
        <v>6063</v>
      </c>
      <c r="C140" s="662" t="s">
        <v>6030</v>
      </c>
      <c r="D140" s="662" t="s">
        <v>6202</v>
      </c>
      <c r="E140" s="662" t="s">
        <v>6203</v>
      </c>
      <c r="F140" s="665">
        <v>151</v>
      </c>
      <c r="G140" s="665">
        <v>79320</v>
      </c>
      <c r="H140" s="665">
        <v>1</v>
      </c>
      <c r="I140" s="665">
        <v>525.29801324503308</v>
      </c>
      <c r="J140" s="665">
        <v>187</v>
      </c>
      <c r="K140" s="665">
        <v>98549</v>
      </c>
      <c r="L140" s="665">
        <v>1.2424230963187091</v>
      </c>
      <c r="M140" s="665">
        <v>527</v>
      </c>
      <c r="N140" s="665">
        <v>155</v>
      </c>
      <c r="O140" s="665">
        <v>84165</v>
      </c>
      <c r="P140" s="678">
        <v>1.0610816944024206</v>
      </c>
      <c r="Q140" s="666">
        <v>543</v>
      </c>
    </row>
    <row r="141" spans="1:17" ht="14.4" customHeight="1" x14ac:dyDescent="0.3">
      <c r="A141" s="661" t="s">
        <v>6214</v>
      </c>
      <c r="B141" s="662" t="s">
        <v>6063</v>
      </c>
      <c r="C141" s="662" t="s">
        <v>6030</v>
      </c>
      <c r="D141" s="662" t="s">
        <v>6045</v>
      </c>
      <c r="E141" s="662" t="s">
        <v>6042</v>
      </c>
      <c r="F141" s="665">
        <v>79</v>
      </c>
      <c r="G141" s="665">
        <v>23502</v>
      </c>
      <c r="H141" s="665">
        <v>1</v>
      </c>
      <c r="I141" s="665">
        <v>297.49367088607596</v>
      </c>
      <c r="J141" s="665">
        <v>22</v>
      </c>
      <c r="K141" s="665">
        <v>6578</v>
      </c>
      <c r="L141" s="665">
        <v>0.2798910731001617</v>
      </c>
      <c r="M141" s="665">
        <v>299</v>
      </c>
      <c r="N141" s="665">
        <v>12</v>
      </c>
      <c r="O141" s="665">
        <v>3684</v>
      </c>
      <c r="P141" s="678">
        <v>0.15675261679857033</v>
      </c>
      <c r="Q141" s="666">
        <v>307</v>
      </c>
    </row>
    <row r="142" spans="1:17" ht="14.4" customHeight="1" x14ac:dyDescent="0.3">
      <c r="A142" s="661" t="s">
        <v>6214</v>
      </c>
      <c r="B142" s="662" t="s">
        <v>6063</v>
      </c>
      <c r="C142" s="662" t="s">
        <v>6030</v>
      </c>
      <c r="D142" s="662" t="s">
        <v>6155</v>
      </c>
      <c r="E142" s="662" t="s">
        <v>6048</v>
      </c>
      <c r="F142" s="665">
        <v>91</v>
      </c>
      <c r="G142" s="665">
        <v>15756</v>
      </c>
      <c r="H142" s="665">
        <v>1</v>
      </c>
      <c r="I142" s="665">
        <v>173.14285714285714</v>
      </c>
      <c r="J142" s="665">
        <v>78</v>
      </c>
      <c r="K142" s="665">
        <v>13572</v>
      </c>
      <c r="L142" s="665">
        <v>0.86138613861386137</v>
      </c>
      <c r="M142" s="665">
        <v>174</v>
      </c>
      <c r="N142" s="665">
        <v>69</v>
      </c>
      <c r="O142" s="665">
        <v>12282</v>
      </c>
      <c r="P142" s="678">
        <v>0.77951256664127955</v>
      </c>
      <c r="Q142" s="666">
        <v>178</v>
      </c>
    </row>
    <row r="143" spans="1:17" ht="14.4" customHeight="1" x14ac:dyDescent="0.3">
      <c r="A143" s="661" t="s">
        <v>6214</v>
      </c>
      <c r="B143" s="662" t="s">
        <v>6063</v>
      </c>
      <c r="C143" s="662" t="s">
        <v>6030</v>
      </c>
      <c r="D143" s="662" t="s">
        <v>6041</v>
      </c>
      <c r="E143" s="662" t="s">
        <v>6042</v>
      </c>
      <c r="F143" s="665">
        <v>125</v>
      </c>
      <c r="G143" s="665">
        <v>46093</v>
      </c>
      <c r="H143" s="665">
        <v>1</v>
      </c>
      <c r="I143" s="665">
        <v>368.74400000000003</v>
      </c>
      <c r="J143" s="665">
        <v>59</v>
      </c>
      <c r="K143" s="665">
        <v>21889</v>
      </c>
      <c r="L143" s="665">
        <v>0.4748877269867442</v>
      </c>
      <c r="M143" s="665">
        <v>371</v>
      </c>
      <c r="N143" s="665">
        <v>50</v>
      </c>
      <c r="O143" s="665">
        <v>19000</v>
      </c>
      <c r="P143" s="678">
        <v>0.41221009697784911</v>
      </c>
      <c r="Q143" s="666">
        <v>380</v>
      </c>
    </row>
    <row r="144" spans="1:17" ht="14.4" customHeight="1" x14ac:dyDescent="0.3">
      <c r="A144" s="661" t="s">
        <v>6214</v>
      </c>
      <c r="B144" s="662" t="s">
        <v>6063</v>
      </c>
      <c r="C144" s="662" t="s">
        <v>6030</v>
      </c>
      <c r="D144" s="662" t="s">
        <v>6219</v>
      </c>
      <c r="E144" s="662" t="s">
        <v>6220</v>
      </c>
      <c r="F144" s="665">
        <v>4</v>
      </c>
      <c r="G144" s="665">
        <v>2540</v>
      </c>
      <c r="H144" s="665">
        <v>1</v>
      </c>
      <c r="I144" s="665">
        <v>635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6214</v>
      </c>
      <c r="B145" s="662" t="s">
        <v>6063</v>
      </c>
      <c r="C145" s="662" t="s">
        <v>6030</v>
      </c>
      <c r="D145" s="662" t="s">
        <v>6139</v>
      </c>
      <c r="E145" s="662" t="s">
        <v>6140</v>
      </c>
      <c r="F145" s="665">
        <v>2</v>
      </c>
      <c r="G145" s="665">
        <v>1210</v>
      </c>
      <c r="H145" s="665">
        <v>1</v>
      </c>
      <c r="I145" s="665">
        <v>605</v>
      </c>
      <c r="J145" s="665">
        <v>5</v>
      </c>
      <c r="K145" s="665">
        <v>3030</v>
      </c>
      <c r="L145" s="665">
        <v>2.5041322314049586</v>
      </c>
      <c r="M145" s="665">
        <v>606</v>
      </c>
      <c r="N145" s="665"/>
      <c r="O145" s="665"/>
      <c r="P145" s="678"/>
      <c r="Q145" s="666"/>
    </row>
    <row r="146" spans="1:17" ht="14.4" customHeight="1" x14ac:dyDescent="0.3">
      <c r="A146" s="661" t="s">
        <v>6214</v>
      </c>
      <c r="B146" s="662" t="s">
        <v>6063</v>
      </c>
      <c r="C146" s="662" t="s">
        <v>6030</v>
      </c>
      <c r="D146" s="662" t="s">
        <v>6204</v>
      </c>
      <c r="E146" s="662" t="s">
        <v>6205</v>
      </c>
      <c r="F146" s="665">
        <v>33</v>
      </c>
      <c r="G146" s="665">
        <v>3300</v>
      </c>
      <c r="H146" s="665">
        <v>1</v>
      </c>
      <c r="I146" s="665">
        <v>100</v>
      </c>
      <c r="J146" s="665">
        <v>35</v>
      </c>
      <c r="K146" s="665">
        <v>3500</v>
      </c>
      <c r="L146" s="665">
        <v>1.0606060606060606</v>
      </c>
      <c r="M146" s="665">
        <v>100</v>
      </c>
      <c r="N146" s="665">
        <v>16</v>
      </c>
      <c r="O146" s="665">
        <v>1600</v>
      </c>
      <c r="P146" s="678">
        <v>0.48484848484848486</v>
      </c>
      <c r="Q146" s="666">
        <v>100</v>
      </c>
    </row>
    <row r="147" spans="1:17" ht="14.4" customHeight="1" x14ac:dyDescent="0.3">
      <c r="A147" s="661" t="s">
        <v>6214</v>
      </c>
      <c r="B147" s="662" t="s">
        <v>6063</v>
      </c>
      <c r="C147" s="662" t="s">
        <v>6030</v>
      </c>
      <c r="D147" s="662" t="s">
        <v>6221</v>
      </c>
      <c r="E147" s="662" t="s">
        <v>6196</v>
      </c>
      <c r="F147" s="665">
        <v>76</v>
      </c>
      <c r="G147" s="665">
        <v>77144</v>
      </c>
      <c r="H147" s="665">
        <v>1</v>
      </c>
      <c r="I147" s="665">
        <v>1015.0526315789474</v>
      </c>
      <c r="J147" s="665">
        <v>69</v>
      </c>
      <c r="K147" s="665">
        <v>70242</v>
      </c>
      <c r="L147" s="665">
        <v>0.91053095509696158</v>
      </c>
      <c r="M147" s="665">
        <v>1018</v>
      </c>
      <c r="N147" s="665">
        <v>78</v>
      </c>
      <c r="O147" s="665">
        <v>80730</v>
      </c>
      <c r="P147" s="678">
        <v>1.0464844965259774</v>
      </c>
      <c r="Q147" s="666">
        <v>1035</v>
      </c>
    </row>
    <row r="148" spans="1:17" ht="14.4" customHeight="1" x14ac:dyDescent="0.3">
      <c r="A148" s="661" t="s">
        <v>6214</v>
      </c>
      <c r="B148" s="662" t="s">
        <v>6063</v>
      </c>
      <c r="C148" s="662" t="s">
        <v>6030</v>
      </c>
      <c r="D148" s="662" t="s">
        <v>6141</v>
      </c>
      <c r="E148" s="662" t="s">
        <v>6038</v>
      </c>
      <c r="F148" s="665">
        <v>2</v>
      </c>
      <c r="G148" s="665">
        <v>678</v>
      </c>
      <c r="H148" s="665">
        <v>1</v>
      </c>
      <c r="I148" s="665">
        <v>339</v>
      </c>
      <c r="J148" s="665">
        <v>2</v>
      </c>
      <c r="K148" s="665">
        <v>680</v>
      </c>
      <c r="L148" s="665">
        <v>1.0029498525073746</v>
      </c>
      <c r="M148" s="665">
        <v>340</v>
      </c>
      <c r="N148" s="665">
        <v>8</v>
      </c>
      <c r="O148" s="665">
        <v>2816</v>
      </c>
      <c r="P148" s="678">
        <v>4.1533923303834808</v>
      </c>
      <c r="Q148" s="666">
        <v>352</v>
      </c>
    </row>
    <row r="149" spans="1:17" ht="14.4" customHeight="1" x14ac:dyDescent="0.3">
      <c r="A149" s="661" t="s">
        <v>6214</v>
      </c>
      <c r="B149" s="662" t="s">
        <v>6063</v>
      </c>
      <c r="C149" s="662" t="s">
        <v>6030</v>
      </c>
      <c r="D149" s="662" t="s">
        <v>6142</v>
      </c>
      <c r="E149" s="662" t="s">
        <v>6056</v>
      </c>
      <c r="F149" s="665">
        <v>2</v>
      </c>
      <c r="G149" s="665">
        <v>728</v>
      </c>
      <c r="H149" s="665">
        <v>1</v>
      </c>
      <c r="I149" s="665">
        <v>364</v>
      </c>
      <c r="J149" s="665">
        <v>2</v>
      </c>
      <c r="K149" s="665">
        <v>730</v>
      </c>
      <c r="L149" s="665">
        <v>1.0027472527472527</v>
      </c>
      <c r="M149" s="665">
        <v>365</v>
      </c>
      <c r="N149" s="665">
        <v>6</v>
      </c>
      <c r="O149" s="665">
        <v>2238</v>
      </c>
      <c r="P149" s="678">
        <v>3.0741758241758244</v>
      </c>
      <c r="Q149" s="666">
        <v>373</v>
      </c>
    </row>
    <row r="150" spans="1:17" ht="14.4" customHeight="1" x14ac:dyDescent="0.3">
      <c r="A150" s="661" t="s">
        <v>6214</v>
      </c>
      <c r="B150" s="662" t="s">
        <v>6063</v>
      </c>
      <c r="C150" s="662" t="s">
        <v>6030</v>
      </c>
      <c r="D150" s="662" t="s">
        <v>6206</v>
      </c>
      <c r="E150" s="662" t="s">
        <v>6196</v>
      </c>
      <c r="F150" s="665">
        <v>22</v>
      </c>
      <c r="G150" s="665">
        <v>18936</v>
      </c>
      <c r="H150" s="665">
        <v>1</v>
      </c>
      <c r="I150" s="665">
        <v>860.72727272727275</v>
      </c>
      <c r="J150" s="665">
        <v>45</v>
      </c>
      <c r="K150" s="665">
        <v>38835</v>
      </c>
      <c r="L150" s="665">
        <v>2.0508555133079849</v>
      </c>
      <c r="M150" s="665">
        <v>863</v>
      </c>
      <c r="N150" s="665">
        <v>15</v>
      </c>
      <c r="O150" s="665">
        <v>13185</v>
      </c>
      <c r="P150" s="678">
        <v>0.69629277566539927</v>
      </c>
      <c r="Q150" s="666">
        <v>879</v>
      </c>
    </row>
    <row r="151" spans="1:17" ht="14.4" customHeight="1" x14ac:dyDescent="0.3">
      <c r="A151" s="661" t="s">
        <v>6214</v>
      </c>
      <c r="B151" s="662" t="s">
        <v>6063</v>
      </c>
      <c r="C151" s="662" t="s">
        <v>6030</v>
      </c>
      <c r="D151" s="662" t="s">
        <v>6212</v>
      </c>
      <c r="E151" s="662" t="s">
        <v>6208</v>
      </c>
      <c r="F151" s="665"/>
      <c r="G151" s="665"/>
      <c r="H151" s="665"/>
      <c r="I151" s="665"/>
      <c r="J151" s="665">
        <v>4</v>
      </c>
      <c r="K151" s="665">
        <v>2092</v>
      </c>
      <c r="L151" s="665"/>
      <c r="M151" s="665">
        <v>523</v>
      </c>
      <c r="N151" s="665"/>
      <c r="O151" s="665"/>
      <c r="P151" s="678"/>
      <c r="Q151" s="666"/>
    </row>
    <row r="152" spans="1:17" ht="14.4" customHeight="1" x14ac:dyDescent="0.3">
      <c r="A152" s="661" t="s">
        <v>6214</v>
      </c>
      <c r="B152" s="662" t="s">
        <v>6063</v>
      </c>
      <c r="C152" s="662" t="s">
        <v>6030</v>
      </c>
      <c r="D152" s="662" t="s">
        <v>6222</v>
      </c>
      <c r="E152" s="662" t="s">
        <v>6208</v>
      </c>
      <c r="F152" s="665">
        <v>164</v>
      </c>
      <c r="G152" s="665">
        <v>131904</v>
      </c>
      <c r="H152" s="665">
        <v>1</v>
      </c>
      <c r="I152" s="665">
        <v>804.29268292682923</v>
      </c>
      <c r="J152" s="665">
        <v>49</v>
      </c>
      <c r="K152" s="665">
        <v>39543</v>
      </c>
      <c r="L152" s="665">
        <v>0.29978620815138285</v>
      </c>
      <c r="M152" s="665">
        <v>807</v>
      </c>
      <c r="N152" s="665">
        <v>32</v>
      </c>
      <c r="O152" s="665">
        <v>26368</v>
      </c>
      <c r="P152" s="678">
        <v>0.19990295972828723</v>
      </c>
      <c r="Q152" s="666">
        <v>824</v>
      </c>
    </row>
    <row r="153" spans="1:17" ht="14.4" customHeight="1" x14ac:dyDescent="0.3">
      <c r="A153" s="661" t="s">
        <v>6214</v>
      </c>
      <c r="B153" s="662" t="s">
        <v>6063</v>
      </c>
      <c r="C153" s="662" t="s">
        <v>6030</v>
      </c>
      <c r="D153" s="662" t="s">
        <v>6207</v>
      </c>
      <c r="E153" s="662" t="s">
        <v>6208</v>
      </c>
      <c r="F153" s="665">
        <v>94</v>
      </c>
      <c r="G153" s="665">
        <v>55646</v>
      </c>
      <c r="H153" s="665">
        <v>1</v>
      </c>
      <c r="I153" s="665">
        <v>591.97872340425533</v>
      </c>
      <c r="J153" s="665">
        <v>58</v>
      </c>
      <c r="K153" s="665">
        <v>34510</v>
      </c>
      <c r="L153" s="665">
        <v>0.62017036264960645</v>
      </c>
      <c r="M153" s="665">
        <v>595</v>
      </c>
      <c r="N153" s="665">
        <v>143</v>
      </c>
      <c r="O153" s="665">
        <v>86372</v>
      </c>
      <c r="P153" s="678">
        <v>1.5521690687560652</v>
      </c>
      <c r="Q153" s="666">
        <v>604</v>
      </c>
    </row>
    <row r="154" spans="1:17" ht="14.4" customHeight="1" x14ac:dyDescent="0.3">
      <c r="A154" s="661" t="s">
        <v>6214</v>
      </c>
      <c r="B154" s="662" t="s">
        <v>6063</v>
      </c>
      <c r="C154" s="662" t="s">
        <v>6030</v>
      </c>
      <c r="D154" s="662" t="s">
        <v>6223</v>
      </c>
      <c r="E154" s="662" t="s">
        <v>6196</v>
      </c>
      <c r="F154" s="665"/>
      <c r="G154" s="665"/>
      <c r="H154" s="665"/>
      <c r="I154" s="665"/>
      <c r="J154" s="665">
        <v>11</v>
      </c>
      <c r="K154" s="665">
        <v>10406</v>
      </c>
      <c r="L154" s="665"/>
      <c r="M154" s="665">
        <v>946</v>
      </c>
      <c r="N154" s="665"/>
      <c r="O154" s="665"/>
      <c r="P154" s="678"/>
      <c r="Q154" s="666"/>
    </row>
    <row r="155" spans="1:17" ht="14.4" customHeight="1" x14ac:dyDescent="0.3">
      <c r="A155" s="661" t="s">
        <v>6214</v>
      </c>
      <c r="B155" s="662" t="s">
        <v>6063</v>
      </c>
      <c r="C155" s="662" t="s">
        <v>6030</v>
      </c>
      <c r="D155" s="662" t="s">
        <v>6143</v>
      </c>
      <c r="E155" s="662" t="s">
        <v>6144</v>
      </c>
      <c r="F155" s="665">
        <v>2</v>
      </c>
      <c r="G155" s="665">
        <v>327</v>
      </c>
      <c r="H155" s="665">
        <v>1</v>
      </c>
      <c r="I155" s="665">
        <v>163.5</v>
      </c>
      <c r="J155" s="665">
        <v>4</v>
      </c>
      <c r="K155" s="665">
        <v>660</v>
      </c>
      <c r="L155" s="665">
        <v>2.0183486238532109</v>
      </c>
      <c r="M155" s="665">
        <v>165</v>
      </c>
      <c r="N155" s="665">
        <v>3</v>
      </c>
      <c r="O155" s="665">
        <v>531</v>
      </c>
      <c r="P155" s="678">
        <v>1.6238532110091743</v>
      </c>
      <c r="Q155" s="666">
        <v>177</v>
      </c>
    </row>
    <row r="156" spans="1:17" ht="14.4" customHeight="1" x14ac:dyDescent="0.3">
      <c r="A156" s="661" t="s">
        <v>6214</v>
      </c>
      <c r="B156" s="662" t="s">
        <v>6063</v>
      </c>
      <c r="C156" s="662" t="s">
        <v>6030</v>
      </c>
      <c r="D156" s="662" t="s">
        <v>6061</v>
      </c>
      <c r="E156" s="662" t="s">
        <v>6051</v>
      </c>
      <c r="F156" s="665">
        <v>3</v>
      </c>
      <c r="G156" s="665">
        <v>1179</v>
      </c>
      <c r="H156" s="665">
        <v>1</v>
      </c>
      <c r="I156" s="665">
        <v>393</v>
      </c>
      <c r="J156" s="665">
        <v>3</v>
      </c>
      <c r="K156" s="665">
        <v>1185</v>
      </c>
      <c r="L156" s="665">
        <v>1.005089058524173</v>
      </c>
      <c r="M156" s="665">
        <v>395</v>
      </c>
      <c r="N156" s="665">
        <v>2</v>
      </c>
      <c r="O156" s="665">
        <v>808</v>
      </c>
      <c r="P156" s="678">
        <v>0.68532654792196779</v>
      </c>
      <c r="Q156" s="666">
        <v>404</v>
      </c>
    </row>
    <row r="157" spans="1:17" ht="14.4" customHeight="1" x14ac:dyDescent="0.3">
      <c r="A157" s="661" t="s">
        <v>6214</v>
      </c>
      <c r="B157" s="662" t="s">
        <v>6063</v>
      </c>
      <c r="C157" s="662" t="s">
        <v>6030</v>
      </c>
      <c r="D157" s="662" t="s">
        <v>6145</v>
      </c>
      <c r="E157" s="662" t="s">
        <v>6146</v>
      </c>
      <c r="F157" s="665">
        <v>3</v>
      </c>
      <c r="G157" s="665">
        <v>1826</v>
      </c>
      <c r="H157" s="665">
        <v>1</v>
      </c>
      <c r="I157" s="665">
        <v>608.66666666666663</v>
      </c>
      <c r="J157" s="665"/>
      <c r="K157" s="665"/>
      <c r="L157" s="665"/>
      <c r="M157" s="665"/>
      <c r="N157" s="665">
        <v>1</v>
      </c>
      <c r="O157" s="665">
        <v>623</v>
      </c>
      <c r="P157" s="678">
        <v>0.34118291347207008</v>
      </c>
      <c r="Q157" s="666">
        <v>623</v>
      </c>
    </row>
    <row r="158" spans="1:17" ht="14.4" customHeight="1" x14ac:dyDescent="0.3">
      <c r="A158" s="661" t="s">
        <v>6214</v>
      </c>
      <c r="B158" s="662" t="s">
        <v>6063</v>
      </c>
      <c r="C158" s="662" t="s">
        <v>6030</v>
      </c>
      <c r="D158" s="662" t="s">
        <v>6209</v>
      </c>
      <c r="E158" s="662" t="s">
        <v>6146</v>
      </c>
      <c r="F158" s="665">
        <v>1</v>
      </c>
      <c r="G158" s="665">
        <v>520</v>
      </c>
      <c r="H158" s="665">
        <v>1</v>
      </c>
      <c r="I158" s="665">
        <v>520</v>
      </c>
      <c r="J158" s="665">
        <v>1</v>
      </c>
      <c r="K158" s="665">
        <v>525</v>
      </c>
      <c r="L158" s="665">
        <v>1.0096153846153846</v>
      </c>
      <c r="M158" s="665">
        <v>525</v>
      </c>
      <c r="N158" s="665">
        <v>1</v>
      </c>
      <c r="O158" s="665">
        <v>537</v>
      </c>
      <c r="P158" s="678">
        <v>1.0326923076923078</v>
      </c>
      <c r="Q158" s="666">
        <v>537</v>
      </c>
    </row>
    <row r="159" spans="1:17" ht="14.4" customHeight="1" x14ac:dyDescent="0.3">
      <c r="A159" s="661" t="s">
        <v>6214</v>
      </c>
      <c r="B159" s="662" t="s">
        <v>6063</v>
      </c>
      <c r="C159" s="662" t="s">
        <v>6030</v>
      </c>
      <c r="D159" s="662" t="s">
        <v>6224</v>
      </c>
      <c r="E159" s="662" t="s">
        <v>6208</v>
      </c>
      <c r="F159" s="665"/>
      <c r="G159" s="665"/>
      <c r="H159" s="665"/>
      <c r="I159" s="665"/>
      <c r="J159" s="665">
        <v>15</v>
      </c>
      <c r="K159" s="665">
        <v>12855</v>
      </c>
      <c r="L159" s="665"/>
      <c r="M159" s="665">
        <v>857</v>
      </c>
      <c r="N159" s="665">
        <v>11</v>
      </c>
      <c r="O159" s="665">
        <v>9614</v>
      </c>
      <c r="P159" s="678"/>
      <c r="Q159" s="666">
        <v>874</v>
      </c>
    </row>
    <row r="160" spans="1:17" ht="14.4" customHeight="1" x14ac:dyDescent="0.3">
      <c r="A160" s="661" t="s">
        <v>6214</v>
      </c>
      <c r="B160" s="662" t="s">
        <v>6063</v>
      </c>
      <c r="C160" s="662" t="s">
        <v>6030</v>
      </c>
      <c r="D160" s="662" t="s">
        <v>6225</v>
      </c>
      <c r="E160" s="662" t="s">
        <v>6226</v>
      </c>
      <c r="F160" s="665">
        <v>1</v>
      </c>
      <c r="G160" s="665">
        <v>526</v>
      </c>
      <c r="H160" s="665">
        <v>1</v>
      </c>
      <c r="I160" s="665">
        <v>526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6214</v>
      </c>
      <c r="B161" s="662" t="s">
        <v>6063</v>
      </c>
      <c r="C161" s="662" t="s">
        <v>6030</v>
      </c>
      <c r="D161" s="662" t="s">
        <v>6227</v>
      </c>
      <c r="E161" s="662" t="s">
        <v>6228</v>
      </c>
      <c r="F161" s="665">
        <v>1</v>
      </c>
      <c r="G161" s="665">
        <v>340</v>
      </c>
      <c r="H161" s="665">
        <v>1</v>
      </c>
      <c r="I161" s="665">
        <v>340</v>
      </c>
      <c r="J161" s="665">
        <v>11</v>
      </c>
      <c r="K161" s="665">
        <v>3795</v>
      </c>
      <c r="L161" s="665">
        <v>11.161764705882353</v>
      </c>
      <c r="M161" s="665">
        <v>345</v>
      </c>
      <c r="N161" s="665">
        <v>11</v>
      </c>
      <c r="O161" s="665">
        <v>3927</v>
      </c>
      <c r="P161" s="678">
        <v>11.55</v>
      </c>
      <c r="Q161" s="666">
        <v>357</v>
      </c>
    </row>
    <row r="162" spans="1:17" ht="14.4" customHeight="1" x14ac:dyDescent="0.3">
      <c r="A162" s="661" t="s">
        <v>6214</v>
      </c>
      <c r="B162" s="662" t="s">
        <v>6063</v>
      </c>
      <c r="C162" s="662" t="s">
        <v>6030</v>
      </c>
      <c r="D162" s="662" t="s">
        <v>6229</v>
      </c>
      <c r="E162" s="662" t="s">
        <v>6230</v>
      </c>
      <c r="F162" s="665"/>
      <c r="G162" s="665"/>
      <c r="H162" s="665"/>
      <c r="I162" s="665"/>
      <c r="J162" s="665"/>
      <c r="K162" s="665"/>
      <c r="L162" s="665"/>
      <c r="M162" s="665"/>
      <c r="N162" s="665">
        <v>0</v>
      </c>
      <c r="O162" s="665">
        <v>0</v>
      </c>
      <c r="P162" s="678"/>
      <c r="Q162" s="666"/>
    </row>
    <row r="163" spans="1:17" ht="14.4" customHeight="1" x14ac:dyDescent="0.3">
      <c r="A163" s="661" t="s">
        <v>6231</v>
      </c>
      <c r="B163" s="662" t="s">
        <v>6063</v>
      </c>
      <c r="C163" s="662" t="s">
        <v>6098</v>
      </c>
      <c r="D163" s="662" t="s">
        <v>6215</v>
      </c>
      <c r="E163" s="662" t="s">
        <v>6216</v>
      </c>
      <c r="F163" s="665">
        <v>2</v>
      </c>
      <c r="G163" s="665">
        <v>4620</v>
      </c>
      <c r="H163" s="665">
        <v>1</v>
      </c>
      <c r="I163" s="665">
        <v>2310</v>
      </c>
      <c r="J163" s="665">
        <v>3</v>
      </c>
      <c r="K163" s="665">
        <v>6930</v>
      </c>
      <c r="L163" s="665">
        <v>1.5</v>
      </c>
      <c r="M163" s="665">
        <v>2310</v>
      </c>
      <c r="N163" s="665"/>
      <c r="O163" s="665"/>
      <c r="P163" s="678"/>
      <c r="Q163" s="666"/>
    </row>
    <row r="164" spans="1:17" ht="14.4" customHeight="1" x14ac:dyDescent="0.3">
      <c r="A164" s="661" t="s">
        <v>6231</v>
      </c>
      <c r="B164" s="662" t="s">
        <v>6063</v>
      </c>
      <c r="C164" s="662" t="s">
        <v>6098</v>
      </c>
      <c r="D164" s="662" t="s">
        <v>6149</v>
      </c>
      <c r="E164" s="662" t="s">
        <v>6150</v>
      </c>
      <c r="F164" s="665">
        <v>221</v>
      </c>
      <c r="G164" s="665">
        <v>199949.75</v>
      </c>
      <c r="H164" s="665">
        <v>1</v>
      </c>
      <c r="I164" s="665">
        <v>904.75</v>
      </c>
      <c r="J164" s="665">
        <v>282</v>
      </c>
      <c r="K164" s="665">
        <v>255139.5</v>
      </c>
      <c r="L164" s="665">
        <v>1.2760180995475112</v>
      </c>
      <c r="M164" s="665">
        <v>904.75</v>
      </c>
      <c r="N164" s="665">
        <v>239</v>
      </c>
      <c r="O164" s="665">
        <v>216235.25</v>
      </c>
      <c r="P164" s="678">
        <v>1.0814479638009049</v>
      </c>
      <c r="Q164" s="666">
        <v>904.75</v>
      </c>
    </row>
    <row r="165" spans="1:17" ht="14.4" customHeight="1" x14ac:dyDescent="0.3">
      <c r="A165" s="661" t="s">
        <v>6231</v>
      </c>
      <c r="B165" s="662" t="s">
        <v>6063</v>
      </c>
      <c r="C165" s="662" t="s">
        <v>6098</v>
      </c>
      <c r="D165" s="662" t="s">
        <v>6099</v>
      </c>
      <c r="E165" s="662" t="s">
        <v>6100</v>
      </c>
      <c r="F165" s="665">
        <v>1</v>
      </c>
      <c r="G165" s="665">
        <v>242.64</v>
      </c>
      <c r="H165" s="665">
        <v>1</v>
      </c>
      <c r="I165" s="665">
        <v>242.64</v>
      </c>
      <c r="J165" s="665"/>
      <c r="K165" s="665"/>
      <c r="L165" s="665"/>
      <c r="M165" s="665"/>
      <c r="N165" s="665">
        <v>1</v>
      </c>
      <c r="O165" s="665">
        <v>242.64</v>
      </c>
      <c r="P165" s="678">
        <v>1</v>
      </c>
      <c r="Q165" s="666">
        <v>242.64</v>
      </c>
    </row>
    <row r="166" spans="1:17" ht="14.4" customHeight="1" x14ac:dyDescent="0.3">
      <c r="A166" s="661" t="s">
        <v>6231</v>
      </c>
      <c r="B166" s="662" t="s">
        <v>6063</v>
      </c>
      <c r="C166" s="662" t="s">
        <v>6098</v>
      </c>
      <c r="D166" s="662" t="s">
        <v>6101</v>
      </c>
      <c r="E166" s="662" t="s">
        <v>6102</v>
      </c>
      <c r="F166" s="665">
        <v>69</v>
      </c>
      <c r="G166" s="665">
        <v>16742.16</v>
      </c>
      <c r="H166" s="665">
        <v>1</v>
      </c>
      <c r="I166" s="665">
        <v>242.64</v>
      </c>
      <c r="J166" s="665">
        <v>60</v>
      </c>
      <c r="K166" s="665">
        <v>14558.4</v>
      </c>
      <c r="L166" s="665">
        <v>0.86956521739130432</v>
      </c>
      <c r="M166" s="665">
        <v>242.64</v>
      </c>
      <c r="N166" s="665">
        <v>75.14</v>
      </c>
      <c r="O166" s="665">
        <v>18231.949999999997</v>
      </c>
      <c r="P166" s="678">
        <v>1.0889843365491667</v>
      </c>
      <c r="Q166" s="666">
        <v>242.63973915357994</v>
      </c>
    </row>
    <row r="167" spans="1:17" ht="14.4" customHeight="1" x14ac:dyDescent="0.3">
      <c r="A167" s="661" t="s">
        <v>6231</v>
      </c>
      <c r="B167" s="662" t="s">
        <v>6063</v>
      </c>
      <c r="C167" s="662" t="s">
        <v>6098</v>
      </c>
      <c r="D167" s="662" t="s">
        <v>6103</v>
      </c>
      <c r="E167" s="662" t="s">
        <v>6104</v>
      </c>
      <c r="F167" s="665"/>
      <c r="G167" s="665"/>
      <c r="H167" s="665"/>
      <c r="I167" s="665"/>
      <c r="J167" s="665"/>
      <c r="K167" s="665"/>
      <c r="L167" s="665"/>
      <c r="M167" s="665"/>
      <c r="N167" s="665">
        <v>4</v>
      </c>
      <c r="O167" s="665">
        <v>970.56</v>
      </c>
      <c r="P167" s="678"/>
      <c r="Q167" s="666">
        <v>242.64</v>
      </c>
    </row>
    <row r="168" spans="1:17" ht="14.4" customHeight="1" x14ac:dyDescent="0.3">
      <c r="A168" s="661" t="s">
        <v>6231</v>
      </c>
      <c r="B168" s="662" t="s">
        <v>6063</v>
      </c>
      <c r="C168" s="662" t="s">
        <v>6098</v>
      </c>
      <c r="D168" s="662" t="s">
        <v>6107</v>
      </c>
      <c r="E168" s="662" t="s">
        <v>6106</v>
      </c>
      <c r="F168" s="665">
        <v>3</v>
      </c>
      <c r="G168" s="665">
        <v>1347</v>
      </c>
      <c r="H168" s="665">
        <v>1</v>
      </c>
      <c r="I168" s="665">
        <v>449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6231</v>
      </c>
      <c r="B169" s="662" t="s">
        <v>6063</v>
      </c>
      <c r="C169" s="662" t="s">
        <v>6098</v>
      </c>
      <c r="D169" s="662" t="s">
        <v>6108</v>
      </c>
      <c r="E169" s="662" t="s">
        <v>6106</v>
      </c>
      <c r="F169" s="665">
        <v>2</v>
      </c>
      <c r="G169" s="665">
        <v>1000</v>
      </c>
      <c r="H169" s="665">
        <v>1</v>
      </c>
      <c r="I169" s="665">
        <v>500</v>
      </c>
      <c r="J169" s="665"/>
      <c r="K169" s="665"/>
      <c r="L169" s="665"/>
      <c r="M169" s="665"/>
      <c r="N169" s="665">
        <v>17</v>
      </c>
      <c r="O169" s="665">
        <v>8500</v>
      </c>
      <c r="P169" s="678">
        <v>8.5</v>
      </c>
      <c r="Q169" s="666">
        <v>500</v>
      </c>
    </row>
    <row r="170" spans="1:17" ht="14.4" customHeight="1" x14ac:dyDescent="0.3">
      <c r="A170" s="661" t="s">
        <v>6231</v>
      </c>
      <c r="B170" s="662" t="s">
        <v>6063</v>
      </c>
      <c r="C170" s="662" t="s">
        <v>6098</v>
      </c>
      <c r="D170" s="662" t="s">
        <v>6232</v>
      </c>
      <c r="E170" s="662" t="s">
        <v>6233</v>
      </c>
      <c r="F170" s="665"/>
      <c r="G170" s="665"/>
      <c r="H170" s="665"/>
      <c r="I170" s="665"/>
      <c r="J170" s="665">
        <v>1</v>
      </c>
      <c r="K170" s="665">
        <v>92</v>
      </c>
      <c r="L170" s="665"/>
      <c r="M170" s="665">
        <v>92</v>
      </c>
      <c r="N170" s="665"/>
      <c r="O170" s="665"/>
      <c r="P170" s="678"/>
      <c r="Q170" s="666"/>
    </row>
    <row r="171" spans="1:17" ht="14.4" customHeight="1" x14ac:dyDescent="0.3">
      <c r="A171" s="661" t="s">
        <v>6231</v>
      </c>
      <c r="B171" s="662" t="s">
        <v>6063</v>
      </c>
      <c r="C171" s="662" t="s">
        <v>6030</v>
      </c>
      <c r="D171" s="662" t="s">
        <v>6053</v>
      </c>
      <c r="E171" s="662" t="s">
        <v>6054</v>
      </c>
      <c r="F171" s="665">
        <v>30</v>
      </c>
      <c r="G171" s="665">
        <v>5628</v>
      </c>
      <c r="H171" s="665">
        <v>1</v>
      </c>
      <c r="I171" s="665">
        <v>187.6</v>
      </c>
      <c r="J171" s="665">
        <v>34</v>
      </c>
      <c r="K171" s="665">
        <v>6426</v>
      </c>
      <c r="L171" s="665">
        <v>1.1417910447761195</v>
      </c>
      <c r="M171" s="665">
        <v>189</v>
      </c>
      <c r="N171" s="665">
        <v>51</v>
      </c>
      <c r="O171" s="665">
        <v>9945</v>
      </c>
      <c r="P171" s="678">
        <v>1.7670575692963753</v>
      </c>
      <c r="Q171" s="666">
        <v>195</v>
      </c>
    </row>
    <row r="172" spans="1:17" ht="14.4" customHeight="1" x14ac:dyDescent="0.3">
      <c r="A172" s="661" t="s">
        <v>6231</v>
      </c>
      <c r="B172" s="662" t="s">
        <v>6063</v>
      </c>
      <c r="C172" s="662" t="s">
        <v>6030</v>
      </c>
      <c r="D172" s="662" t="s">
        <v>6193</v>
      </c>
      <c r="E172" s="662" t="s">
        <v>6194</v>
      </c>
      <c r="F172" s="665">
        <v>6</v>
      </c>
      <c r="G172" s="665">
        <v>6824</v>
      </c>
      <c r="H172" s="665">
        <v>1</v>
      </c>
      <c r="I172" s="665">
        <v>1137.3333333333333</v>
      </c>
      <c r="J172" s="665">
        <v>9</v>
      </c>
      <c r="K172" s="665">
        <v>10260</v>
      </c>
      <c r="L172" s="665">
        <v>1.5035169988276671</v>
      </c>
      <c r="M172" s="665">
        <v>1140</v>
      </c>
      <c r="N172" s="665">
        <v>5</v>
      </c>
      <c r="O172" s="665">
        <v>5790</v>
      </c>
      <c r="P172" s="678">
        <v>0.84847596717467766</v>
      </c>
      <c r="Q172" s="666">
        <v>1158</v>
      </c>
    </row>
    <row r="173" spans="1:17" ht="14.4" customHeight="1" x14ac:dyDescent="0.3">
      <c r="A173" s="661" t="s">
        <v>6231</v>
      </c>
      <c r="B173" s="662" t="s">
        <v>6063</v>
      </c>
      <c r="C173" s="662" t="s">
        <v>6030</v>
      </c>
      <c r="D173" s="662" t="s">
        <v>6113</v>
      </c>
      <c r="E173" s="662" t="s">
        <v>6114</v>
      </c>
      <c r="F173" s="665">
        <v>1</v>
      </c>
      <c r="G173" s="665">
        <v>35</v>
      </c>
      <c r="H173" s="665">
        <v>1</v>
      </c>
      <c r="I173" s="665">
        <v>35</v>
      </c>
      <c r="J173" s="665"/>
      <c r="K173" s="665"/>
      <c r="L173" s="665"/>
      <c r="M173" s="665"/>
      <c r="N173" s="665">
        <v>2</v>
      </c>
      <c r="O173" s="665">
        <v>74</v>
      </c>
      <c r="P173" s="678">
        <v>2.1142857142857143</v>
      </c>
      <c r="Q173" s="666">
        <v>37</v>
      </c>
    </row>
    <row r="174" spans="1:17" ht="14.4" customHeight="1" x14ac:dyDescent="0.3">
      <c r="A174" s="661" t="s">
        <v>6231</v>
      </c>
      <c r="B174" s="662" t="s">
        <v>6063</v>
      </c>
      <c r="C174" s="662" t="s">
        <v>6030</v>
      </c>
      <c r="D174" s="662" t="s">
        <v>6031</v>
      </c>
      <c r="E174" s="662" t="s">
        <v>6032</v>
      </c>
      <c r="F174" s="665">
        <v>1353</v>
      </c>
      <c r="G174" s="665">
        <v>315834</v>
      </c>
      <c r="H174" s="665">
        <v>1</v>
      </c>
      <c r="I174" s="665">
        <v>233.43237250554324</v>
      </c>
      <c r="J174" s="665">
        <v>1449</v>
      </c>
      <c r="K174" s="665">
        <v>340515</v>
      </c>
      <c r="L174" s="665">
        <v>1.0781454814871103</v>
      </c>
      <c r="M174" s="665">
        <v>235</v>
      </c>
      <c r="N174" s="665">
        <v>1479</v>
      </c>
      <c r="O174" s="665">
        <v>371229</v>
      </c>
      <c r="P174" s="678">
        <v>1.1753927696194837</v>
      </c>
      <c r="Q174" s="666">
        <v>251</v>
      </c>
    </row>
    <row r="175" spans="1:17" ht="14.4" customHeight="1" x14ac:dyDescent="0.3">
      <c r="A175" s="661" t="s">
        <v>6231</v>
      </c>
      <c r="B175" s="662" t="s">
        <v>6063</v>
      </c>
      <c r="C175" s="662" t="s">
        <v>6030</v>
      </c>
      <c r="D175" s="662" t="s">
        <v>6033</v>
      </c>
      <c r="E175" s="662" t="s">
        <v>6034</v>
      </c>
      <c r="F175" s="665">
        <v>1689</v>
      </c>
      <c r="G175" s="665">
        <v>198160</v>
      </c>
      <c r="H175" s="665">
        <v>1</v>
      </c>
      <c r="I175" s="665">
        <v>117.3238602723505</v>
      </c>
      <c r="J175" s="665">
        <v>1784</v>
      </c>
      <c r="K175" s="665">
        <v>210512</v>
      </c>
      <c r="L175" s="665">
        <v>1.0623334679047234</v>
      </c>
      <c r="M175" s="665">
        <v>118</v>
      </c>
      <c r="N175" s="665">
        <v>1818</v>
      </c>
      <c r="O175" s="665">
        <v>229068</v>
      </c>
      <c r="P175" s="678">
        <v>1.1559749697214372</v>
      </c>
      <c r="Q175" s="666">
        <v>126</v>
      </c>
    </row>
    <row r="176" spans="1:17" ht="14.4" customHeight="1" x14ac:dyDescent="0.3">
      <c r="A176" s="661" t="s">
        <v>6231</v>
      </c>
      <c r="B176" s="662" t="s">
        <v>6063</v>
      </c>
      <c r="C176" s="662" t="s">
        <v>6030</v>
      </c>
      <c r="D176" s="662" t="s">
        <v>6151</v>
      </c>
      <c r="E176" s="662" t="s">
        <v>6036</v>
      </c>
      <c r="F176" s="665">
        <v>2</v>
      </c>
      <c r="G176" s="665">
        <v>972</v>
      </c>
      <c r="H176" s="665">
        <v>1</v>
      </c>
      <c r="I176" s="665">
        <v>486</v>
      </c>
      <c r="J176" s="665">
        <v>60</v>
      </c>
      <c r="K176" s="665">
        <v>29220</v>
      </c>
      <c r="L176" s="665">
        <v>30.061728395061728</v>
      </c>
      <c r="M176" s="665">
        <v>487</v>
      </c>
      <c r="N176" s="665"/>
      <c r="O176" s="665"/>
      <c r="P176" s="678"/>
      <c r="Q176" s="666"/>
    </row>
    <row r="177" spans="1:17" ht="14.4" customHeight="1" x14ac:dyDescent="0.3">
      <c r="A177" s="661" t="s">
        <v>6231</v>
      </c>
      <c r="B177" s="662" t="s">
        <v>6063</v>
      </c>
      <c r="C177" s="662" t="s">
        <v>6030</v>
      </c>
      <c r="D177" s="662" t="s">
        <v>6152</v>
      </c>
      <c r="E177" s="662" t="s">
        <v>6153</v>
      </c>
      <c r="F177" s="665">
        <v>29</v>
      </c>
      <c r="G177" s="665">
        <v>19681</v>
      </c>
      <c r="H177" s="665">
        <v>1</v>
      </c>
      <c r="I177" s="665">
        <v>678.65517241379314</v>
      </c>
      <c r="J177" s="665">
        <v>151</v>
      </c>
      <c r="K177" s="665">
        <v>102680</v>
      </c>
      <c r="L177" s="665">
        <v>5.2172145724302625</v>
      </c>
      <c r="M177" s="665">
        <v>680</v>
      </c>
      <c r="N177" s="665">
        <v>28</v>
      </c>
      <c r="O177" s="665">
        <v>19264</v>
      </c>
      <c r="P177" s="678">
        <v>0.97881205223311829</v>
      </c>
      <c r="Q177" s="666">
        <v>688</v>
      </c>
    </row>
    <row r="178" spans="1:17" ht="14.4" customHeight="1" x14ac:dyDescent="0.3">
      <c r="A178" s="661" t="s">
        <v>6231</v>
      </c>
      <c r="B178" s="662" t="s">
        <v>6063</v>
      </c>
      <c r="C178" s="662" t="s">
        <v>6030</v>
      </c>
      <c r="D178" s="662" t="s">
        <v>6035</v>
      </c>
      <c r="E178" s="662" t="s">
        <v>6036</v>
      </c>
      <c r="F178" s="665">
        <v>12</v>
      </c>
      <c r="G178" s="665">
        <v>6684</v>
      </c>
      <c r="H178" s="665">
        <v>1</v>
      </c>
      <c r="I178" s="665">
        <v>557</v>
      </c>
      <c r="J178" s="665">
        <v>10</v>
      </c>
      <c r="K178" s="665">
        <v>5590</v>
      </c>
      <c r="L178" s="665">
        <v>0.83632555356074212</v>
      </c>
      <c r="M178" s="665">
        <v>559</v>
      </c>
      <c r="N178" s="665">
        <v>31</v>
      </c>
      <c r="O178" s="665">
        <v>17608</v>
      </c>
      <c r="P178" s="678">
        <v>2.6343506882106524</v>
      </c>
      <c r="Q178" s="666">
        <v>568</v>
      </c>
    </row>
    <row r="179" spans="1:17" ht="14.4" customHeight="1" x14ac:dyDescent="0.3">
      <c r="A179" s="661" t="s">
        <v>6231</v>
      </c>
      <c r="B179" s="662" t="s">
        <v>6063</v>
      </c>
      <c r="C179" s="662" t="s">
        <v>6030</v>
      </c>
      <c r="D179" s="662" t="s">
        <v>6154</v>
      </c>
      <c r="E179" s="662" t="s">
        <v>6153</v>
      </c>
      <c r="F179" s="665">
        <v>264</v>
      </c>
      <c r="G179" s="665">
        <v>197532</v>
      </c>
      <c r="H179" s="665">
        <v>1</v>
      </c>
      <c r="I179" s="665">
        <v>748.22727272727275</v>
      </c>
      <c r="J179" s="665">
        <v>214</v>
      </c>
      <c r="K179" s="665">
        <v>160928</v>
      </c>
      <c r="L179" s="665">
        <v>0.81469331551343582</v>
      </c>
      <c r="M179" s="665">
        <v>752</v>
      </c>
      <c r="N179" s="665">
        <v>218</v>
      </c>
      <c r="O179" s="665">
        <v>165898</v>
      </c>
      <c r="P179" s="678">
        <v>0.83985379584067388</v>
      </c>
      <c r="Q179" s="666">
        <v>761</v>
      </c>
    </row>
    <row r="180" spans="1:17" ht="14.4" customHeight="1" x14ac:dyDescent="0.3">
      <c r="A180" s="661" t="s">
        <v>6231</v>
      </c>
      <c r="B180" s="662" t="s">
        <v>6063</v>
      </c>
      <c r="C180" s="662" t="s">
        <v>6030</v>
      </c>
      <c r="D180" s="662" t="s">
        <v>6195</v>
      </c>
      <c r="E180" s="662" t="s">
        <v>6196</v>
      </c>
      <c r="F180" s="665">
        <v>1734</v>
      </c>
      <c r="G180" s="665">
        <v>1397266</v>
      </c>
      <c r="H180" s="665">
        <v>1</v>
      </c>
      <c r="I180" s="665">
        <v>805.80507497116491</v>
      </c>
      <c r="J180" s="665">
        <v>1575</v>
      </c>
      <c r="K180" s="665">
        <v>1274175</v>
      </c>
      <c r="L180" s="665">
        <v>0.91190582179771063</v>
      </c>
      <c r="M180" s="665">
        <v>809</v>
      </c>
      <c r="N180" s="665">
        <v>1785</v>
      </c>
      <c r="O180" s="665">
        <v>1460130</v>
      </c>
      <c r="P180" s="678">
        <v>1.0449907175870592</v>
      </c>
      <c r="Q180" s="666">
        <v>818</v>
      </c>
    </row>
    <row r="181" spans="1:17" ht="14.4" customHeight="1" x14ac:dyDescent="0.3">
      <c r="A181" s="661" t="s">
        <v>6231</v>
      </c>
      <c r="B181" s="662" t="s">
        <v>6063</v>
      </c>
      <c r="C181" s="662" t="s">
        <v>6030</v>
      </c>
      <c r="D181" s="662" t="s">
        <v>6037</v>
      </c>
      <c r="E181" s="662" t="s">
        <v>6038</v>
      </c>
      <c r="F181" s="665">
        <v>47</v>
      </c>
      <c r="G181" s="665">
        <v>20899</v>
      </c>
      <c r="H181" s="665">
        <v>1</v>
      </c>
      <c r="I181" s="665">
        <v>444.65957446808511</v>
      </c>
      <c r="J181" s="665">
        <v>25</v>
      </c>
      <c r="K181" s="665">
        <v>11225</v>
      </c>
      <c r="L181" s="665">
        <v>0.53710703861428777</v>
      </c>
      <c r="M181" s="665">
        <v>449</v>
      </c>
      <c r="N181" s="665">
        <v>32</v>
      </c>
      <c r="O181" s="665">
        <v>14784</v>
      </c>
      <c r="P181" s="678">
        <v>0.70740226805110296</v>
      </c>
      <c r="Q181" s="666">
        <v>462</v>
      </c>
    </row>
    <row r="182" spans="1:17" ht="14.4" customHeight="1" x14ac:dyDescent="0.3">
      <c r="A182" s="661" t="s">
        <v>6231</v>
      </c>
      <c r="B182" s="662" t="s">
        <v>6063</v>
      </c>
      <c r="C182" s="662" t="s">
        <v>6030</v>
      </c>
      <c r="D182" s="662" t="s">
        <v>6055</v>
      </c>
      <c r="E182" s="662" t="s">
        <v>6056</v>
      </c>
      <c r="F182" s="665">
        <v>76</v>
      </c>
      <c r="G182" s="665">
        <v>33008</v>
      </c>
      <c r="H182" s="665">
        <v>1</v>
      </c>
      <c r="I182" s="665">
        <v>434.31578947368422</v>
      </c>
      <c r="J182" s="665">
        <v>66</v>
      </c>
      <c r="K182" s="665">
        <v>28842</v>
      </c>
      <c r="L182" s="665">
        <v>0.87378817256422681</v>
      </c>
      <c r="M182" s="665">
        <v>437</v>
      </c>
      <c r="N182" s="665">
        <v>93</v>
      </c>
      <c r="O182" s="665">
        <v>41478</v>
      </c>
      <c r="P182" s="678">
        <v>1.2566044595249637</v>
      </c>
      <c r="Q182" s="666">
        <v>446</v>
      </c>
    </row>
    <row r="183" spans="1:17" ht="14.4" customHeight="1" x14ac:dyDescent="0.3">
      <c r="A183" s="661" t="s">
        <v>6231</v>
      </c>
      <c r="B183" s="662" t="s">
        <v>6063</v>
      </c>
      <c r="C183" s="662" t="s">
        <v>6030</v>
      </c>
      <c r="D183" s="662" t="s">
        <v>6197</v>
      </c>
      <c r="E183" s="662" t="s">
        <v>6140</v>
      </c>
      <c r="F183" s="665">
        <v>100</v>
      </c>
      <c r="G183" s="665">
        <v>71046</v>
      </c>
      <c r="H183" s="665">
        <v>1</v>
      </c>
      <c r="I183" s="665">
        <v>710.46</v>
      </c>
      <c r="J183" s="665">
        <v>115</v>
      </c>
      <c r="K183" s="665">
        <v>82225</v>
      </c>
      <c r="L183" s="665">
        <v>1.1573487599583367</v>
      </c>
      <c r="M183" s="665">
        <v>715</v>
      </c>
      <c r="N183" s="665">
        <v>132</v>
      </c>
      <c r="O183" s="665">
        <v>96096</v>
      </c>
      <c r="P183" s="678">
        <v>1.3525884638121781</v>
      </c>
      <c r="Q183" s="666">
        <v>728</v>
      </c>
    </row>
    <row r="184" spans="1:17" ht="14.4" customHeight="1" x14ac:dyDescent="0.3">
      <c r="A184" s="661" t="s">
        <v>6231</v>
      </c>
      <c r="B184" s="662" t="s">
        <v>6063</v>
      </c>
      <c r="C184" s="662" t="s">
        <v>6030</v>
      </c>
      <c r="D184" s="662" t="s">
        <v>6161</v>
      </c>
      <c r="E184" s="662" t="s">
        <v>6162</v>
      </c>
      <c r="F184" s="665">
        <v>1</v>
      </c>
      <c r="G184" s="665">
        <v>822</v>
      </c>
      <c r="H184" s="665">
        <v>1</v>
      </c>
      <c r="I184" s="665">
        <v>822</v>
      </c>
      <c r="J184" s="665"/>
      <c r="K184" s="665"/>
      <c r="L184" s="665"/>
      <c r="M184" s="665"/>
      <c r="N184" s="665">
        <v>1</v>
      </c>
      <c r="O184" s="665">
        <v>833</v>
      </c>
      <c r="P184" s="678">
        <v>1.0133819951338199</v>
      </c>
      <c r="Q184" s="666">
        <v>833</v>
      </c>
    </row>
    <row r="185" spans="1:17" ht="14.4" customHeight="1" x14ac:dyDescent="0.3">
      <c r="A185" s="661" t="s">
        <v>6231</v>
      </c>
      <c r="B185" s="662" t="s">
        <v>6063</v>
      </c>
      <c r="C185" s="662" t="s">
        <v>6030</v>
      </c>
      <c r="D185" s="662" t="s">
        <v>6047</v>
      </c>
      <c r="E185" s="662" t="s">
        <v>6048</v>
      </c>
      <c r="F185" s="665">
        <v>597</v>
      </c>
      <c r="G185" s="665">
        <v>124431</v>
      </c>
      <c r="H185" s="665">
        <v>1</v>
      </c>
      <c r="I185" s="665">
        <v>208.42713567839195</v>
      </c>
      <c r="J185" s="665">
        <v>596</v>
      </c>
      <c r="K185" s="665">
        <v>125160</v>
      </c>
      <c r="L185" s="665">
        <v>1.0058586686597391</v>
      </c>
      <c r="M185" s="665">
        <v>210</v>
      </c>
      <c r="N185" s="665">
        <v>627</v>
      </c>
      <c r="O185" s="665">
        <v>134805</v>
      </c>
      <c r="P185" s="678">
        <v>1.0833715071003207</v>
      </c>
      <c r="Q185" s="666">
        <v>215</v>
      </c>
    </row>
    <row r="186" spans="1:17" ht="14.4" customHeight="1" x14ac:dyDescent="0.3">
      <c r="A186" s="661" t="s">
        <v>6231</v>
      </c>
      <c r="B186" s="662" t="s">
        <v>6063</v>
      </c>
      <c r="C186" s="662" t="s">
        <v>6030</v>
      </c>
      <c r="D186" s="662" t="s">
        <v>6121</v>
      </c>
      <c r="E186" s="662" t="s">
        <v>6122</v>
      </c>
      <c r="F186" s="665">
        <v>6</v>
      </c>
      <c r="G186" s="665">
        <v>1974</v>
      </c>
      <c r="H186" s="665">
        <v>1</v>
      </c>
      <c r="I186" s="665">
        <v>329</v>
      </c>
      <c r="J186" s="665"/>
      <c r="K186" s="665"/>
      <c r="L186" s="665"/>
      <c r="M186" s="665"/>
      <c r="N186" s="665">
        <v>5</v>
      </c>
      <c r="O186" s="665">
        <v>1770</v>
      </c>
      <c r="P186" s="678">
        <v>0.89665653495440734</v>
      </c>
      <c r="Q186" s="666">
        <v>354</v>
      </c>
    </row>
    <row r="187" spans="1:17" ht="14.4" customHeight="1" x14ac:dyDescent="0.3">
      <c r="A187" s="661" t="s">
        <v>6231</v>
      </c>
      <c r="B187" s="662" t="s">
        <v>6063</v>
      </c>
      <c r="C187" s="662" t="s">
        <v>6030</v>
      </c>
      <c r="D187" s="662" t="s">
        <v>6039</v>
      </c>
      <c r="E187" s="662" t="s">
        <v>6040</v>
      </c>
      <c r="F187" s="665">
        <v>3407</v>
      </c>
      <c r="G187" s="665">
        <v>284282</v>
      </c>
      <c r="H187" s="665">
        <v>1</v>
      </c>
      <c r="I187" s="665">
        <v>83.440563545641325</v>
      </c>
      <c r="J187" s="665">
        <v>3494</v>
      </c>
      <c r="K187" s="665">
        <v>296990</v>
      </c>
      <c r="L187" s="665">
        <v>1.0447020915851162</v>
      </c>
      <c r="M187" s="665">
        <v>85</v>
      </c>
      <c r="N187" s="665">
        <v>3205</v>
      </c>
      <c r="O187" s="665">
        <v>272425</v>
      </c>
      <c r="P187" s="678">
        <v>0.95829141486270675</v>
      </c>
      <c r="Q187" s="666">
        <v>85</v>
      </c>
    </row>
    <row r="188" spans="1:17" ht="14.4" customHeight="1" x14ac:dyDescent="0.3">
      <c r="A188" s="661" t="s">
        <v>6231</v>
      </c>
      <c r="B188" s="662" t="s">
        <v>6063</v>
      </c>
      <c r="C188" s="662" t="s">
        <v>6030</v>
      </c>
      <c r="D188" s="662" t="s">
        <v>6057</v>
      </c>
      <c r="E188" s="662" t="s">
        <v>6058</v>
      </c>
      <c r="F188" s="665">
        <v>10</v>
      </c>
      <c r="G188" s="665">
        <v>7054</v>
      </c>
      <c r="H188" s="665">
        <v>1</v>
      </c>
      <c r="I188" s="665">
        <v>705.4</v>
      </c>
      <c r="J188" s="665">
        <v>15</v>
      </c>
      <c r="K188" s="665">
        <v>10605</v>
      </c>
      <c r="L188" s="665">
        <v>1.5034023249220301</v>
      </c>
      <c r="M188" s="665">
        <v>707</v>
      </c>
      <c r="N188" s="665">
        <v>17</v>
      </c>
      <c r="O188" s="665">
        <v>12223</v>
      </c>
      <c r="P188" s="678">
        <v>1.7327757300822229</v>
      </c>
      <c r="Q188" s="666">
        <v>719</v>
      </c>
    </row>
    <row r="189" spans="1:17" ht="14.4" customHeight="1" x14ac:dyDescent="0.3">
      <c r="A189" s="661" t="s">
        <v>6231</v>
      </c>
      <c r="B189" s="662" t="s">
        <v>6063</v>
      </c>
      <c r="C189" s="662" t="s">
        <v>6030</v>
      </c>
      <c r="D189" s="662" t="s">
        <v>6198</v>
      </c>
      <c r="E189" s="662" t="s">
        <v>6196</v>
      </c>
      <c r="F189" s="665">
        <v>929</v>
      </c>
      <c r="G189" s="665">
        <v>866069</v>
      </c>
      <c r="H189" s="665">
        <v>1</v>
      </c>
      <c r="I189" s="665">
        <v>932.25941872981696</v>
      </c>
      <c r="J189" s="665">
        <v>1211</v>
      </c>
      <c r="K189" s="665">
        <v>1132285</v>
      </c>
      <c r="L189" s="665">
        <v>1.3073842846239734</v>
      </c>
      <c r="M189" s="665">
        <v>935</v>
      </c>
      <c r="N189" s="665">
        <v>882</v>
      </c>
      <c r="O189" s="665">
        <v>839664</v>
      </c>
      <c r="P189" s="678">
        <v>0.96951166708426229</v>
      </c>
      <c r="Q189" s="666">
        <v>952</v>
      </c>
    </row>
    <row r="190" spans="1:17" ht="14.4" customHeight="1" x14ac:dyDescent="0.3">
      <c r="A190" s="661" t="s">
        <v>6231</v>
      </c>
      <c r="B190" s="662" t="s">
        <v>6063</v>
      </c>
      <c r="C190" s="662" t="s">
        <v>6030</v>
      </c>
      <c r="D190" s="662" t="s">
        <v>6129</v>
      </c>
      <c r="E190" s="662" t="s">
        <v>6130</v>
      </c>
      <c r="F190" s="665">
        <v>32</v>
      </c>
      <c r="G190" s="665">
        <v>3608</v>
      </c>
      <c r="H190" s="665">
        <v>1</v>
      </c>
      <c r="I190" s="665">
        <v>112.75</v>
      </c>
      <c r="J190" s="665">
        <v>24</v>
      </c>
      <c r="K190" s="665">
        <v>2736</v>
      </c>
      <c r="L190" s="665">
        <v>0.75831485587583147</v>
      </c>
      <c r="M190" s="665">
        <v>114</v>
      </c>
      <c r="N190" s="665">
        <v>104</v>
      </c>
      <c r="O190" s="665">
        <v>12480</v>
      </c>
      <c r="P190" s="678">
        <v>3.458980044345898</v>
      </c>
      <c r="Q190" s="666">
        <v>120</v>
      </c>
    </row>
    <row r="191" spans="1:17" ht="14.4" customHeight="1" x14ac:dyDescent="0.3">
      <c r="A191" s="661" t="s">
        <v>6231</v>
      </c>
      <c r="B191" s="662" t="s">
        <v>6063</v>
      </c>
      <c r="C191" s="662" t="s">
        <v>6030</v>
      </c>
      <c r="D191" s="662" t="s">
        <v>6199</v>
      </c>
      <c r="E191" s="662" t="s">
        <v>6196</v>
      </c>
      <c r="F191" s="665">
        <v>199</v>
      </c>
      <c r="G191" s="665">
        <v>146324</v>
      </c>
      <c r="H191" s="665">
        <v>1</v>
      </c>
      <c r="I191" s="665">
        <v>735.2964824120603</v>
      </c>
      <c r="J191" s="665">
        <v>106</v>
      </c>
      <c r="K191" s="665">
        <v>78122</v>
      </c>
      <c r="L191" s="665">
        <v>0.53389737842049156</v>
      </c>
      <c r="M191" s="665">
        <v>737</v>
      </c>
      <c r="N191" s="665">
        <v>36</v>
      </c>
      <c r="O191" s="665">
        <v>26820</v>
      </c>
      <c r="P191" s="678">
        <v>0.18329187283015774</v>
      </c>
      <c r="Q191" s="666">
        <v>745</v>
      </c>
    </row>
    <row r="192" spans="1:17" ht="14.4" customHeight="1" x14ac:dyDescent="0.3">
      <c r="A192" s="661" t="s">
        <v>6231</v>
      </c>
      <c r="B192" s="662" t="s">
        <v>6063</v>
      </c>
      <c r="C192" s="662" t="s">
        <v>6030</v>
      </c>
      <c r="D192" s="662" t="s">
        <v>6200</v>
      </c>
      <c r="E192" s="662" t="s">
        <v>6201</v>
      </c>
      <c r="F192" s="665">
        <v>2</v>
      </c>
      <c r="G192" s="665">
        <v>113</v>
      </c>
      <c r="H192" s="665">
        <v>1</v>
      </c>
      <c r="I192" s="665">
        <v>56.5</v>
      </c>
      <c r="J192" s="665">
        <v>2</v>
      </c>
      <c r="K192" s="665">
        <v>114</v>
      </c>
      <c r="L192" s="665">
        <v>1.0088495575221239</v>
      </c>
      <c r="M192" s="665">
        <v>57</v>
      </c>
      <c r="N192" s="665">
        <v>0</v>
      </c>
      <c r="O192" s="665">
        <v>0</v>
      </c>
      <c r="P192" s="678">
        <v>0</v>
      </c>
      <c r="Q192" s="666"/>
    </row>
    <row r="193" spans="1:17" ht="14.4" customHeight="1" x14ac:dyDescent="0.3">
      <c r="A193" s="661" t="s">
        <v>6231</v>
      </c>
      <c r="B193" s="662" t="s">
        <v>6063</v>
      </c>
      <c r="C193" s="662" t="s">
        <v>6030</v>
      </c>
      <c r="D193" s="662" t="s">
        <v>6202</v>
      </c>
      <c r="E193" s="662" t="s">
        <v>6203</v>
      </c>
      <c r="F193" s="665">
        <v>301</v>
      </c>
      <c r="G193" s="665">
        <v>158212</v>
      </c>
      <c r="H193" s="665">
        <v>1</v>
      </c>
      <c r="I193" s="665">
        <v>525.62126245847173</v>
      </c>
      <c r="J193" s="665">
        <v>242</v>
      </c>
      <c r="K193" s="665">
        <v>127534</v>
      </c>
      <c r="L193" s="665">
        <v>0.80609561853715272</v>
      </c>
      <c r="M193" s="665">
        <v>527</v>
      </c>
      <c r="N193" s="665">
        <v>265</v>
      </c>
      <c r="O193" s="665">
        <v>143895</v>
      </c>
      <c r="P193" s="678">
        <v>0.9095074962708265</v>
      </c>
      <c r="Q193" s="666">
        <v>543</v>
      </c>
    </row>
    <row r="194" spans="1:17" ht="14.4" customHeight="1" x14ac:dyDescent="0.3">
      <c r="A194" s="661" t="s">
        <v>6231</v>
      </c>
      <c r="B194" s="662" t="s">
        <v>6063</v>
      </c>
      <c r="C194" s="662" t="s">
        <v>6030</v>
      </c>
      <c r="D194" s="662" t="s">
        <v>6045</v>
      </c>
      <c r="E194" s="662" t="s">
        <v>6042</v>
      </c>
      <c r="F194" s="665">
        <v>4</v>
      </c>
      <c r="G194" s="665">
        <v>1190</v>
      </c>
      <c r="H194" s="665">
        <v>1</v>
      </c>
      <c r="I194" s="665">
        <v>297.5</v>
      </c>
      <c r="J194" s="665">
        <v>10</v>
      </c>
      <c r="K194" s="665">
        <v>2990</v>
      </c>
      <c r="L194" s="665">
        <v>2.5126050420168067</v>
      </c>
      <c r="M194" s="665">
        <v>299</v>
      </c>
      <c r="N194" s="665">
        <v>3</v>
      </c>
      <c r="O194" s="665">
        <v>921</v>
      </c>
      <c r="P194" s="678">
        <v>0.7739495798319328</v>
      </c>
      <c r="Q194" s="666">
        <v>307</v>
      </c>
    </row>
    <row r="195" spans="1:17" ht="14.4" customHeight="1" x14ac:dyDescent="0.3">
      <c r="A195" s="661" t="s">
        <v>6231</v>
      </c>
      <c r="B195" s="662" t="s">
        <v>6063</v>
      </c>
      <c r="C195" s="662" t="s">
        <v>6030</v>
      </c>
      <c r="D195" s="662" t="s">
        <v>6155</v>
      </c>
      <c r="E195" s="662" t="s">
        <v>6048</v>
      </c>
      <c r="F195" s="665">
        <v>55</v>
      </c>
      <c r="G195" s="665">
        <v>9530</v>
      </c>
      <c r="H195" s="665">
        <v>1</v>
      </c>
      <c r="I195" s="665">
        <v>173.27272727272728</v>
      </c>
      <c r="J195" s="665">
        <v>63</v>
      </c>
      <c r="K195" s="665">
        <v>10962</v>
      </c>
      <c r="L195" s="665">
        <v>1.1502623294858343</v>
      </c>
      <c r="M195" s="665">
        <v>174</v>
      </c>
      <c r="N195" s="665">
        <v>19</v>
      </c>
      <c r="O195" s="665">
        <v>3382</v>
      </c>
      <c r="P195" s="678">
        <v>0.35487932843651626</v>
      </c>
      <c r="Q195" s="666">
        <v>178</v>
      </c>
    </row>
    <row r="196" spans="1:17" ht="14.4" customHeight="1" x14ac:dyDescent="0.3">
      <c r="A196" s="661" t="s">
        <v>6231</v>
      </c>
      <c r="B196" s="662" t="s">
        <v>6063</v>
      </c>
      <c r="C196" s="662" t="s">
        <v>6030</v>
      </c>
      <c r="D196" s="662" t="s">
        <v>6041</v>
      </c>
      <c r="E196" s="662" t="s">
        <v>6042</v>
      </c>
      <c r="F196" s="665">
        <v>40</v>
      </c>
      <c r="G196" s="665">
        <v>14760</v>
      </c>
      <c r="H196" s="665">
        <v>1</v>
      </c>
      <c r="I196" s="665">
        <v>369</v>
      </c>
      <c r="J196" s="665">
        <v>22</v>
      </c>
      <c r="K196" s="665">
        <v>8162</v>
      </c>
      <c r="L196" s="665">
        <v>0.55298102981029806</v>
      </c>
      <c r="M196" s="665">
        <v>371</v>
      </c>
      <c r="N196" s="665">
        <v>57</v>
      </c>
      <c r="O196" s="665">
        <v>21660</v>
      </c>
      <c r="P196" s="678">
        <v>1.467479674796748</v>
      </c>
      <c r="Q196" s="666">
        <v>380</v>
      </c>
    </row>
    <row r="197" spans="1:17" ht="14.4" customHeight="1" x14ac:dyDescent="0.3">
      <c r="A197" s="661" t="s">
        <v>6231</v>
      </c>
      <c r="B197" s="662" t="s">
        <v>6063</v>
      </c>
      <c r="C197" s="662" t="s">
        <v>6030</v>
      </c>
      <c r="D197" s="662" t="s">
        <v>6139</v>
      </c>
      <c r="E197" s="662" t="s">
        <v>6140</v>
      </c>
      <c r="F197" s="665"/>
      <c r="G197" s="665"/>
      <c r="H197" s="665"/>
      <c r="I197" s="665"/>
      <c r="J197" s="665">
        <v>9</v>
      </c>
      <c r="K197" s="665">
        <v>5454</v>
      </c>
      <c r="L197" s="665"/>
      <c r="M197" s="665">
        <v>606</v>
      </c>
      <c r="N197" s="665">
        <v>1</v>
      </c>
      <c r="O197" s="665">
        <v>618</v>
      </c>
      <c r="P197" s="678"/>
      <c r="Q197" s="666">
        <v>618</v>
      </c>
    </row>
    <row r="198" spans="1:17" ht="14.4" customHeight="1" x14ac:dyDescent="0.3">
      <c r="A198" s="661" t="s">
        <v>6231</v>
      </c>
      <c r="B198" s="662" t="s">
        <v>6063</v>
      </c>
      <c r="C198" s="662" t="s">
        <v>6030</v>
      </c>
      <c r="D198" s="662" t="s">
        <v>6204</v>
      </c>
      <c r="E198" s="662" t="s">
        <v>6205</v>
      </c>
      <c r="F198" s="665">
        <v>21</v>
      </c>
      <c r="G198" s="665">
        <v>2100</v>
      </c>
      <c r="H198" s="665">
        <v>1</v>
      </c>
      <c r="I198" s="665">
        <v>100</v>
      </c>
      <c r="J198" s="665">
        <v>8</v>
      </c>
      <c r="K198" s="665">
        <v>800</v>
      </c>
      <c r="L198" s="665">
        <v>0.38095238095238093</v>
      </c>
      <c r="M198" s="665">
        <v>100</v>
      </c>
      <c r="N198" s="665">
        <v>1</v>
      </c>
      <c r="O198" s="665">
        <v>100</v>
      </c>
      <c r="P198" s="678">
        <v>4.7619047619047616E-2</v>
      </c>
      <c r="Q198" s="666">
        <v>100</v>
      </c>
    </row>
    <row r="199" spans="1:17" ht="14.4" customHeight="1" x14ac:dyDescent="0.3">
      <c r="A199" s="661" t="s">
        <v>6231</v>
      </c>
      <c r="B199" s="662" t="s">
        <v>6063</v>
      </c>
      <c r="C199" s="662" t="s">
        <v>6030</v>
      </c>
      <c r="D199" s="662" t="s">
        <v>6221</v>
      </c>
      <c r="E199" s="662" t="s">
        <v>6196</v>
      </c>
      <c r="F199" s="665">
        <v>253</v>
      </c>
      <c r="G199" s="665">
        <v>256716</v>
      </c>
      <c r="H199" s="665">
        <v>1</v>
      </c>
      <c r="I199" s="665">
        <v>1014.6877470355731</v>
      </c>
      <c r="J199" s="665">
        <v>189</v>
      </c>
      <c r="K199" s="665">
        <v>192402</v>
      </c>
      <c r="L199" s="665">
        <v>0.74947412705090455</v>
      </c>
      <c r="M199" s="665">
        <v>1018</v>
      </c>
      <c r="N199" s="665">
        <v>258</v>
      </c>
      <c r="O199" s="665">
        <v>267030</v>
      </c>
      <c r="P199" s="678">
        <v>1.040176693310896</v>
      </c>
      <c r="Q199" s="666">
        <v>1035</v>
      </c>
    </row>
    <row r="200" spans="1:17" ht="14.4" customHeight="1" x14ac:dyDescent="0.3">
      <c r="A200" s="661" t="s">
        <v>6231</v>
      </c>
      <c r="B200" s="662" t="s">
        <v>6063</v>
      </c>
      <c r="C200" s="662" t="s">
        <v>6030</v>
      </c>
      <c r="D200" s="662" t="s">
        <v>6141</v>
      </c>
      <c r="E200" s="662" t="s">
        <v>6038</v>
      </c>
      <c r="F200" s="665">
        <v>2</v>
      </c>
      <c r="G200" s="665">
        <v>678</v>
      </c>
      <c r="H200" s="665">
        <v>1</v>
      </c>
      <c r="I200" s="665">
        <v>339</v>
      </c>
      <c r="J200" s="665">
        <v>5</v>
      </c>
      <c r="K200" s="665">
        <v>1700</v>
      </c>
      <c r="L200" s="665">
        <v>2.5073746312684366</v>
      </c>
      <c r="M200" s="665">
        <v>340</v>
      </c>
      <c r="N200" s="665"/>
      <c r="O200" s="665"/>
      <c r="P200" s="678"/>
      <c r="Q200" s="666"/>
    </row>
    <row r="201" spans="1:17" ht="14.4" customHeight="1" x14ac:dyDescent="0.3">
      <c r="A201" s="661" t="s">
        <v>6231</v>
      </c>
      <c r="B201" s="662" t="s">
        <v>6063</v>
      </c>
      <c r="C201" s="662" t="s">
        <v>6030</v>
      </c>
      <c r="D201" s="662" t="s">
        <v>6142</v>
      </c>
      <c r="E201" s="662" t="s">
        <v>6056</v>
      </c>
      <c r="F201" s="665">
        <v>1</v>
      </c>
      <c r="G201" s="665">
        <v>364</v>
      </c>
      <c r="H201" s="665">
        <v>1</v>
      </c>
      <c r="I201" s="665">
        <v>364</v>
      </c>
      <c r="J201" s="665">
        <v>9</v>
      </c>
      <c r="K201" s="665">
        <v>3285</v>
      </c>
      <c r="L201" s="665">
        <v>9.0247252747252755</v>
      </c>
      <c r="M201" s="665">
        <v>365</v>
      </c>
      <c r="N201" s="665">
        <v>7</v>
      </c>
      <c r="O201" s="665">
        <v>2611</v>
      </c>
      <c r="P201" s="678">
        <v>7.1730769230769234</v>
      </c>
      <c r="Q201" s="666">
        <v>373</v>
      </c>
    </row>
    <row r="202" spans="1:17" ht="14.4" customHeight="1" x14ac:dyDescent="0.3">
      <c r="A202" s="661" t="s">
        <v>6231</v>
      </c>
      <c r="B202" s="662" t="s">
        <v>6063</v>
      </c>
      <c r="C202" s="662" t="s">
        <v>6030</v>
      </c>
      <c r="D202" s="662" t="s">
        <v>6206</v>
      </c>
      <c r="E202" s="662" t="s">
        <v>6196</v>
      </c>
      <c r="F202" s="665">
        <v>4</v>
      </c>
      <c r="G202" s="665">
        <v>3448</v>
      </c>
      <c r="H202" s="665">
        <v>1</v>
      </c>
      <c r="I202" s="665">
        <v>862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6231</v>
      </c>
      <c r="B203" s="662" t="s">
        <v>6063</v>
      </c>
      <c r="C203" s="662" t="s">
        <v>6030</v>
      </c>
      <c r="D203" s="662" t="s">
        <v>6212</v>
      </c>
      <c r="E203" s="662" t="s">
        <v>6208</v>
      </c>
      <c r="F203" s="665"/>
      <c r="G203" s="665"/>
      <c r="H203" s="665"/>
      <c r="I203" s="665"/>
      <c r="J203" s="665">
        <v>39</v>
      </c>
      <c r="K203" s="665">
        <v>20397</v>
      </c>
      <c r="L203" s="665"/>
      <c r="M203" s="665">
        <v>523</v>
      </c>
      <c r="N203" s="665">
        <v>6</v>
      </c>
      <c r="O203" s="665">
        <v>3186</v>
      </c>
      <c r="P203" s="678"/>
      <c r="Q203" s="666">
        <v>531</v>
      </c>
    </row>
    <row r="204" spans="1:17" ht="14.4" customHeight="1" x14ac:dyDescent="0.3">
      <c r="A204" s="661" t="s">
        <v>6231</v>
      </c>
      <c r="B204" s="662" t="s">
        <v>6063</v>
      </c>
      <c r="C204" s="662" t="s">
        <v>6030</v>
      </c>
      <c r="D204" s="662" t="s">
        <v>6222</v>
      </c>
      <c r="E204" s="662" t="s">
        <v>6208</v>
      </c>
      <c r="F204" s="665">
        <v>467</v>
      </c>
      <c r="G204" s="665">
        <v>375619</v>
      </c>
      <c r="H204" s="665">
        <v>1</v>
      </c>
      <c r="I204" s="665">
        <v>804.32334047109202</v>
      </c>
      <c r="J204" s="665">
        <v>585</v>
      </c>
      <c r="K204" s="665">
        <v>472095</v>
      </c>
      <c r="L204" s="665">
        <v>1.2568453672471307</v>
      </c>
      <c r="M204" s="665">
        <v>807</v>
      </c>
      <c r="N204" s="665">
        <v>560</v>
      </c>
      <c r="O204" s="665">
        <v>461440</v>
      </c>
      <c r="P204" s="678">
        <v>1.2284788575657781</v>
      </c>
      <c r="Q204" s="666">
        <v>824</v>
      </c>
    </row>
    <row r="205" spans="1:17" ht="14.4" customHeight="1" x14ac:dyDescent="0.3">
      <c r="A205" s="661" t="s">
        <v>6231</v>
      </c>
      <c r="B205" s="662" t="s">
        <v>6063</v>
      </c>
      <c r="C205" s="662" t="s">
        <v>6030</v>
      </c>
      <c r="D205" s="662" t="s">
        <v>6207</v>
      </c>
      <c r="E205" s="662" t="s">
        <v>6208</v>
      </c>
      <c r="F205" s="665">
        <v>281</v>
      </c>
      <c r="G205" s="665">
        <v>166245</v>
      </c>
      <c r="H205" s="665">
        <v>1</v>
      </c>
      <c r="I205" s="665">
        <v>591.61921708185048</v>
      </c>
      <c r="J205" s="665">
        <v>257</v>
      </c>
      <c r="K205" s="665">
        <v>152915</v>
      </c>
      <c r="L205" s="665">
        <v>0.91981713735751447</v>
      </c>
      <c r="M205" s="665">
        <v>595</v>
      </c>
      <c r="N205" s="665">
        <v>344</v>
      </c>
      <c r="O205" s="665">
        <v>207776</v>
      </c>
      <c r="P205" s="678">
        <v>1.24981803964029</v>
      </c>
      <c r="Q205" s="666">
        <v>604</v>
      </c>
    </row>
    <row r="206" spans="1:17" ht="14.4" customHeight="1" x14ac:dyDescent="0.3">
      <c r="A206" s="661" t="s">
        <v>6231</v>
      </c>
      <c r="B206" s="662" t="s">
        <v>6063</v>
      </c>
      <c r="C206" s="662" t="s">
        <v>6030</v>
      </c>
      <c r="D206" s="662" t="s">
        <v>6234</v>
      </c>
      <c r="E206" s="662" t="s">
        <v>6208</v>
      </c>
      <c r="F206" s="665">
        <v>7</v>
      </c>
      <c r="G206" s="665">
        <v>5138</v>
      </c>
      <c r="H206" s="665">
        <v>1</v>
      </c>
      <c r="I206" s="665">
        <v>734</v>
      </c>
      <c r="J206" s="665">
        <v>6</v>
      </c>
      <c r="K206" s="665">
        <v>4410</v>
      </c>
      <c r="L206" s="665">
        <v>0.85831062670299729</v>
      </c>
      <c r="M206" s="665">
        <v>735</v>
      </c>
      <c r="N206" s="665"/>
      <c r="O206" s="665"/>
      <c r="P206" s="678"/>
      <c r="Q206" s="666"/>
    </row>
    <row r="207" spans="1:17" ht="14.4" customHeight="1" x14ac:dyDescent="0.3">
      <c r="A207" s="661" t="s">
        <v>6231</v>
      </c>
      <c r="B207" s="662" t="s">
        <v>6063</v>
      </c>
      <c r="C207" s="662" t="s">
        <v>6030</v>
      </c>
      <c r="D207" s="662" t="s">
        <v>6145</v>
      </c>
      <c r="E207" s="662" t="s">
        <v>6146</v>
      </c>
      <c r="F207" s="665">
        <v>2</v>
      </c>
      <c r="G207" s="665">
        <v>1220</v>
      </c>
      <c r="H207" s="665">
        <v>1</v>
      </c>
      <c r="I207" s="665">
        <v>610</v>
      </c>
      <c r="J207" s="665">
        <v>2</v>
      </c>
      <c r="K207" s="665">
        <v>1222</v>
      </c>
      <c r="L207" s="665">
        <v>1.0016393442622951</v>
      </c>
      <c r="M207" s="665">
        <v>611</v>
      </c>
      <c r="N207" s="665">
        <v>2</v>
      </c>
      <c r="O207" s="665">
        <v>1246</v>
      </c>
      <c r="P207" s="678">
        <v>1.021311475409836</v>
      </c>
      <c r="Q207" s="666">
        <v>623</v>
      </c>
    </row>
    <row r="208" spans="1:17" ht="14.4" customHeight="1" x14ac:dyDescent="0.3">
      <c r="A208" s="661" t="s">
        <v>6231</v>
      </c>
      <c r="B208" s="662" t="s">
        <v>6063</v>
      </c>
      <c r="C208" s="662" t="s">
        <v>6030</v>
      </c>
      <c r="D208" s="662" t="s">
        <v>6209</v>
      </c>
      <c r="E208" s="662" t="s">
        <v>6146</v>
      </c>
      <c r="F208" s="665">
        <v>2</v>
      </c>
      <c r="G208" s="665">
        <v>1048</v>
      </c>
      <c r="H208" s="665">
        <v>1</v>
      </c>
      <c r="I208" s="665">
        <v>524</v>
      </c>
      <c r="J208" s="665"/>
      <c r="K208" s="665"/>
      <c r="L208" s="665"/>
      <c r="M208" s="665"/>
      <c r="N208" s="665">
        <v>2</v>
      </c>
      <c r="O208" s="665">
        <v>1074</v>
      </c>
      <c r="P208" s="678">
        <v>1.0248091603053435</v>
      </c>
      <c r="Q208" s="666">
        <v>537</v>
      </c>
    </row>
    <row r="209" spans="1:17" ht="14.4" customHeight="1" x14ac:dyDescent="0.3">
      <c r="A209" s="661" t="s">
        <v>6231</v>
      </c>
      <c r="B209" s="662" t="s">
        <v>6063</v>
      </c>
      <c r="C209" s="662" t="s">
        <v>6030</v>
      </c>
      <c r="D209" s="662" t="s">
        <v>6235</v>
      </c>
      <c r="E209" s="662" t="s">
        <v>6236</v>
      </c>
      <c r="F209" s="665">
        <v>2</v>
      </c>
      <c r="G209" s="665">
        <v>2740</v>
      </c>
      <c r="H209" s="665">
        <v>1</v>
      </c>
      <c r="I209" s="665">
        <v>1370</v>
      </c>
      <c r="J209" s="665"/>
      <c r="K209" s="665"/>
      <c r="L209" s="665"/>
      <c r="M209" s="665"/>
      <c r="N209" s="665">
        <v>1</v>
      </c>
      <c r="O209" s="665">
        <v>1379</v>
      </c>
      <c r="P209" s="678">
        <v>0.50328467153284673</v>
      </c>
      <c r="Q209" s="666">
        <v>1379</v>
      </c>
    </row>
    <row r="210" spans="1:17" ht="14.4" customHeight="1" x14ac:dyDescent="0.3">
      <c r="A210" s="661" t="s">
        <v>6231</v>
      </c>
      <c r="B210" s="662" t="s">
        <v>6063</v>
      </c>
      <c r="C210" s="662" t="s">
        <v>6030</v>
      </c>
      <c r="D210" s="662" t="s">
        <v>6147</v>
      </c>
      <c r="E210" s="662" t="s">
        <v>6148</v>
      </c>
      <c r="F210" s="665">
        <v>3</v>
      </c>
      <c r="G210" s="665">
        <v>3135</v>
      </c>
      <c r="H210" s="665">
        <v>1</v>
      </c>
      <c r="I210" s="665">
        <v>1045</v>
      </c>
      <c r="J210" s="665"/>
      <c r="K210" s="665"/>
      <c r="L210" s="665"/>
      <c r="M210" s="665"/>
      <c r="N210" s="665">
        <v>4</v>
      </c>
      <c r="O210" s="665">
        <v>5184</v>
      </c>
      <c r="P210" s="678">
        <v>1.6535885167464115</v>
      </c>
      <c r="Q210" s="666">
        <v>1296</v>
      </c>
    </row>
    <row r="211" spans="1:17" ht="14.4" customHeight="1" x14ac:dyDescent="0.3">
      <c r="A211" s="661" t="s">
        <v>6231</v>
      </c>
      <c r="B211" s="662" t="s">
        <v>6163</v>
      </c>
      <c r="C211" s="662" t="s">
        <v>6030</v>
      </c>
      <c r="D211" s="662" t="s">
        <v>6164</v>
      </c>
      <c r="E211" s="662" t="s">
        <v>6165</v>
      </c>
      <c r="F211" s="665"/>
      <c r="G211" s="665"/>
      <c r="H211" s="665"/>
      <c r="I211" s="665"/>
      <c r="J211" s="665"/>
      <c r="K211" s="665"/>
      <c r="L211" s="665"/>
      <c r="M211" s="665"/>
      <c r="N211" s="665">
        <v>9</v>
      </c>
      <c r="O211" s="665">
        <v>0</v>
      </c>
      <c r="P211" s="678"/>
      <c r="Q211" s="666">
        <v>0</v>
      </c>
    </row>
    <row r="212" spans="1:17" ht="14.4" customHeight="1" x14ac:dyDescent="0.3">
      <c r="A212" s="661" t="s">
        <v>6237</v>
      </c>
      <c r="B212" s="662" t="s">
        <v>6063</v>
      </c>
      <c r="C212" s="662" t="s">
        <v>6098</v>
      </c>
      <c r="D212" s="662" t="s">
        <v>6215</v>
      </c>
      <c r="E212" s="662" t="s">
        <v>6216</v>
      </c>
      <c r="F212" s="665">
        <v>3</v>
      </c>
      <c r="G212" s="665">
        <v>6930</v>
      </c>
      <c r="H212" s="665">
        <v>1</v>
      </c>
      <c r="I212" s="665">
        <v>2310</v>
      </c>
      <c r="J212" s="665">
        <v>8</v>
      </c>
      <c r="K212" s="665">
        <v>18480</v>
      </c>
      <c r="L212" s="665">
        <v>2.6666666666666665</v>
      </c>
      <c r="M212" s="665">
        <v>2310</v>
      </c>
      <c r="N212" s="665">
        <v>3.01</v>
      </c>
      <c r="O212" s="665">
        <v>6953.1</v>
      </c>
      <c r="P212" s="678">
        <v>1.0033333333333334</v>
      </c>
      <c r="Q212" s="666">
        <v>2310.0000000000005</v>
      </c>
    </row>
    <row r="213" spans="1:17" ht="14.4" customHeight="1" x14ac:dyDescent="0.3">
      <c r="A213" s="661" t="s">
        <v>6237</v>
      </c>
      <c r="B213" s="662" t="s">
        <v>6063</v>
      </c>
      <c r="C213" s="662" t="s">
        <v>6098</v>
      </c>
      <c r="D213" s="662" t="s">
        <v>6217</v>
      </c>
      <c r="E213" s="662" t="s">
        <v>6218</v>
      </c>
      <c r="F213" s="665"/>
      <c r="G213" s="665"/>
      <c r="H213" s="665"/>
      <c r="I213" s="665"/>
      <c r="J213" s="665">
        <v>2</v>
      </c>
      <c r="K213" s="665">
        <v>4620</v>
      </c>
      <c r="L213" s="665"/>
      <c r="M213" s="665">
        <v>2310</v>
      </c>
      <c r="N213" s="665"/>
      <c r="O213" s="665"/>
      <c r="P213" s="678"/>
      <c r="Q213" s="666"/>
    </row>
    <row r="214" spans="1:17" ht="14.4" customHeight="1" x14ac:dyDescent="0.3">
      <c r="A214" s="661" t="s">
        <v>6237</v>
      </c>
      <c r="B214" s="662" t="s">
        <v>6063</v>
      </c>
      <c r="C214" s="662" t="s">
        <v>6098</v>
      </c>
      <c r="D214" s="662" t="s">
        <v>6149</v>
      </c>
      <c r="E214" s="662" t="s">
        <v>6150</v>
      </c>
      <c r="F214" s="665">
        <v>913</v>
      </c>
      <c r="G214" s="665">
        <v>826036.75</v>
      </c>
      <c r="H214" s="665">
        <v>1</v>
      </c>
      <c r="I214" s="665">
        <v>904.75</v>
      </c>
      <c r="J214" s="665">
        <v>935</v>
      </c>
      <c r="K214" s="665">
        <v>845941.25</v>
      </c>
      <c r="L214" s="665">
        <v>1.0240963855421688</v>
      </c>
      <c r="M214" s="665">
        <v>904.75</v>
      </c>
      <c r="N214" s="665">
        <v>848</v>
      </c>
      <c r="O214" s="665">
        <v>767228</v>
      </c>
      <c r="P214" s="678">
        <v>0.92880613362541076</v>
      </c>
      <c r="Q214" s="666">
        <v>904.75</v>
      </c>
    </row>
    <row r="215" spans="1:17" ht="14.4" customHeight="1" x14ac:dyDescent="0.3">
      <c r="A215" s="661" t="s">
        <v>6237</v>
      </c>
      <c r="B215" s="662" t="s">
        <v>6063</v>
      </c>
      <c r="C215" s="662" t="s">
        <v>6098</v>
      </c>
      <c r="D215" s="662" t="s">
        <v>6101</v>
      </c>
      <c r="E215" s="662" t="s">
        <v>6102</v>
      </c>
      <c r="F215" s="665">
        <v>8</v>
      </c>
      <c r="G215" s="665">
        <v>1941.1199999999994</v>
      </c>
      <c r="H215" s="665">
        <v>1</v>
      </c>
      <c r="I215" s="665">
        <v>242.63999999999993</v>
      </c>
      <c r="J215" s="665">
        <v>18</v>
      </c>
      <c r="K215" s="665">
        <v>4367.5199999999995</v>
      </c>
      <c r="L215" s="665">
        <v>2.2500000000000004</v>
      </c>
      <c r="M215" s="665">
        <v>242.64</v>
      </c>
      <c r="N215" s="665">
        <v>8.0599999999999987</v>
      </c>
      <c r="O215" s="665">
        <v>1955.6699999999996</v>
      </c>
      <c r="P215" s="678">
        <v>1.0074956726013848</v>
      </c>
      <c r="Q215" s="666">
        <v>242.63895781637717</v>
      </c>
    </row>
    <row r="216" spans="1:17" ht="14.4" customHeight="1" x14ac:dyDescent="0.3">
      <c r="A216" s="661" t="s">
        <v>6237</v>
      </c>
      <c r="B216" s="662" t="s">
        <v>6063</v>
      </c>
      <c r="C216" s="662" t="s">
        <v>6098</v>
      </c>
      <c r="D216" s="662" t="s">
        <v>6103</v>
      </c>
      <c r="E216" s="662" t="s">
        <v>6104</v>
      </c>
      <c r="F216" s="665"/>
      <c r="G216" s="665"/>
      <c r="H216" s="665"/>
      <c r="I216" s="665"/>
      <c r="J216" s="665"/>
      <c r="K216" s="665"/>
      <c r="L216" s="665"/>
      <c r="M216" s="665"/>
      <c r="N216" s="665">
        <v>1.01</v>
      </c>
      <c r="O216" s="665">
        <v>245.05999999999997</v>
      </c>
      <c r="P216" s="678"/>
      <c r="Q216" s="666">
        <v>242.63366336633661</v>
      </c>
    </row>
    <row r="217" spans="1:17" ht="14.4" customHeight="1" x14ac:dyDescent="0.3">
      <c r="A217" s="661" t="s">
        <v>6237</v>
      </c>
      <c r="B217" s="662" t="s">
        <v>6063</v>
      </c>
      <c r="C217" s="662" t="s">
        <v>6098</v>
      </c>
      <c r="D217" s="662" t="s">
        <v>6238</v>
      </c>
      <c r="E217" s="662" t="s">
        <v>6239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2971.25</v>
      </c>
      <c r="P217" s="678"/>
      <c r="Q217" s="666">
        <v>2971.25</v>
      </c>
    </row>
    <row r="218" spans="1:17" ht="14.4" customHeight="1" x14ac:dyDescent="0.3">
      <c r="A218" s="661" t="s">
        <v>6237</v>
      </c>
      <c r="B218" s="662" t="s">
        <v>6063</v>
      </c>
      <c r="C218" s="662" t="s">
        <v>6030</v>
      </c>
      <c r="D218" s="662" t="s">
        <v>6053</v>
      </c>
      <c r="E218" s="662" t="s">
        <v>6054</v>
      </c>
      <c r="F218" s="665">
        <v>60</v>
      </c>
      <c r="G218" s="665">
        <v>11247</v>
      </c>
      <c r="H218" s="665">
        <v>1</v>
      </c>
      <c r="I218" s="665">
        <v>187.45</v>
      </c>
      <c r="J218" s="665">
        <v>50</v>
      </c>
      <c r="K218" s="665">
        <v>9450</v>
      </c>
      <c r="L218" s="665">
        <v>0.84022405974926651</v>
      </c>
      <c r="M218" s="665">
        <v>189</v>
      </c>
      <c r="N218" s="665">
        <v>40</v>
      </c>
      <c r="O218" s="665">
        <v>7800</v>
      </c>
      <c r="P218" s="678">
        <v>0.69351827153907708</v>
      </c>
      <c r="Q218" s="666">
        <v>195</v>
      </c>
    </row>
    <row r="219" spans="1:17" ht="14.4" customHeight="1" x14ac:dyDescent="0.3">
      <c r="A219" s="661" t="s">
        <v>6237</v>
      </c>
      <c r="B219" s="662" t="s">
        <v>6063</v>
      </c>
      <c r="C219" s="662" t="s">
        <v>6030</v>
      </c>
      <c r="D219" s="662" t="s">
        <v>6193</v>
      </c>
      <c r="E219" s="662" t="s">
        <v>6194</v>
      </c>
      <c r="F219" s="665">
        <v>16</v>
      </c>
      <c r="G219" s="665">
        <v>18188</v>
      </c>
      <c r="H219" s="665">
        <v>1</v>
      </c>
      <c r="I219" s="665">
        <v>1136.75</v>
      </c>
      <c r="J219" s="665">
        <v>18</v>
      </c>
      <c r="K219" s="665">
        <v>20520</v>
      </c>
      <c r="L219" s="665">
        <v>1.1282164064218165</v>
      </c>
      <c r="M219" s="665">
        <v>1140</v>
      </c>
      <c r="N219" s="665">
        <v>30</v>
      </c>
      <c r="O219" s="665">
        <v>34740</v>
      </c>
      <c r="P219" s="678">
        <v>1.9100505828018475</v>
      </c>
      <c r="Q219" s="666">
        <v>1158</v>
      </c>
    </row>
    <row r="220" spans="1:17" ht="14.4" customHeight="1" x14ac:dyDescent="0.3">
      <c r="A220" s="661" t="s">
        <v>6237</v>
      </c>
      <c r="B220" s="662" t="s">
        <v>6063</v>
      </c>
      <c r="C220" s="662" t="s">
        <v>6030</v>
      </c>
      <c r="D220" s="662" t="s">
        <v>6113</v>
      </c>
      <c r="E220" s="662" t="s">
        <v>6114</v>
      </c>
      <c r="F220" s="665">
        <v>1</v>
      </c>
      <c r="G220" s="665">
        <v>35</v>
      </c>
      <c r="H220" s="665">
        <v>1</v>
      </c>
      <c r="I220" s="665">
        <v>35</v>
      </c>
      <c r="J220" s="665">
        <v>1</v>
      </c>
      <c r="K220" s="665">
        <v>35</v>
      </c>
      <c r="L220" s="665">
        <v>1</v>
      </c>
      <c r="M220" s="665">
        <v>35</v>
      </c>
      <c r="N220" s="665"/>
      <c r="O220" s="665"/>
      <c r="P220" s="678"/>
      <c r="Q220" s="666"/>
    </row>
    <row r="221" spans="1:17" ht="14.4" customHeight="1" x14ac:dyDescent="0.3">
      <c r="A221" s="661" t="s">
        <v>6237</v>
      </c>
      <c r="B221" s="662" t="s">
        <v>6063</v>
      </c>
      <c r="C221" s="662" t="s">
        <v>6030</v>
      </c>
      <c r="D221" s="662" t="s">
        <v>6031</v>
      </c>
      <c r="E221" s="662" t="s">
        <v>6032</v>
      </c>
      <c r="F221" s="665">
        <v>2145</v>
      </c>
      <c r="G221" s="665">
        <v>500880</v>
      </c>
      <c r="H221" s="665">
        <v>1</v>
      </c>
      <c r="I221" s="665">
        <v>233.51048951048952</v>
      </c>
      <c r="J221" s="665">
        <v>2161</v>
      </c>
      <c r="K221" s="665">
        <v>507835</v>
      </c>
      <c r="L221" s="665">
        <v>1.0138855614119151</v>
      </c>
      <c r="M221" s="665">
        <v>235</v>
      </c>
      <c r="N221" s="665">
        <v>2154</v>
      </c>
      <c r="O221" s="665">
        <v>540654</v>
      </c>
      <c r="P221" s="678">
        <v>1.0794082414949688</v>
      </c>
      <c r="Q221" s="666">
        <v>251</v>
      </c>
    </row>
    <row r="222" spans="1:17" ht="14.4" customHeight="1" x14ac:dyDescent="0.3">
      <c r="A222" s="661" t="s">
        <v>6237</v>
      </c>
      <c r="B222" s="662" t="s">
        <v>6063</v>
      </c>
      <c r="C222" s="662" t="s">
        <v>6030</v>
      </c>
      <c r="D222" s="662" t="s">
        <v>6033</v>
      </c>
      <c r="E222" s="662" t="s">
        <v>6034</v>
      </c>
      <c r="F222" s="665">
        <v>794</v>
      </c>
      <c r="G222" s="665">
        <v>93230</v>
      </c>
      <c r="H222" s="665">
        <v>1</v>
      </c>
      <c r="I222" s="665">
        <v>117.41813602015114</v>
      </c>
      <c r="J222" s="665">
        <v>630</v>
      </c>
      <c r="K222" s="665">
        <v>74340</v>
      </c>
      <c r="L222" s="665">
        <v>0.79738281668990674</v>
      </c>
      <c r="M222" s="665">
        <v>118</v>
      </c>
      <c r="N222" s="665">
        <v>618</v>
      </c>
      <c r="O222" s="665">
        <v>77868</v>
      </c>
      <c r="P222" s="678">
        <v>0.83522471307519042</v>
      </c>
      <c r="Q222" s="666">
        <v>126</v>
      </c>
    </row>
    <row r="223" spans="1:17" ht="14.4" customHeight="1" x14ac:dyDescent="0.3">
      <c r="A223" s="661" t="s">
        <v>6237</v>
      </c>
      <c r="B223" s="662" t="s">
        <v>6063</v>
      </c>
      <c r="C223" s="662" t="s">
        <v>6030</v>
      </c>
      <c r="D223" s="662" t="s">
        <v>6050</v>
      </c>
      <c r="E223" s="662" t="s">
        <v>6051</v>
      </c>
      <c r="F223" s="665"/>
      <c r="G223" s="665"/>
      <c r="H223" s="665"/>
      <c r="I223" s="665"/>
      <c r="J223" s="665"/>
      <c r="K223" s="665"/>
      <c r="L223" s="665"/>
      <c r="M223" s="665"/>
      <c r="N223" s="665">
        <v>7</v>
      </c>
      <c r="O223" s="665">
        <v>2317</v>
      </c>
      <c r="P223" s="678"/>
      <c r="Q223" s="666">
        <v>331</v>
      </c>
    </row>
    <row r="224" spans="1:17" ht="14.4" customHeight="1" x14ac:dyDescent="0.3">
      <c r="A224" s="661" t="s">
        <v>6237</v>
      </c>
      <c r="B224" s="662" t="s">
        <v>6063</v>
      </c>
      <c r="C224" s="662" t="s">
        <v>6030</v>
      </c>
      <c r="D224" s="662" t="s">
        <v>6151</v>
      </c>
      <c r="E224" s="662" t="s">
        <v>6036</v>
      </c>
      <c r="F224" s="665">
        <v>6</v>
      </c>
      <c r="G224" s="665">
        <v>2912</v>
      </c>
      <c r="H224" s="665">
        <v>1</v>
      </c>
      <c r="I224" s="665">
        <v>485.33333333333331</v>
      </c>
      <c r="J224" s="665">
        <v>9</v>
      </c>
      <c r="K224" s="665">
        <v>4383</v>
      </c>
      <c r="L224" s="665">
        <v>1.505151098901099</v>
      </c>
      <c r="M224" s="665">
        <v>487</v>
      </c>
      <c r="N224" s="665">
        <v>6</v>
      </c>
      <c r="O224" s="665">
        <v>2970</v>
      </c>
      <c r="P224" s="678">
        <v>1.0199175824175823</v>
      </c>
      <c r="Q224" s="666">
        <v>495</v>
      </c>
    </row>
    <row r="225" spans="1:17" ht="14.4" customHeight="1" x14ac:dyDescent="0.3">
      <c r="A225" s="661" t="s">
        <v>6237</v>
      </c>
      <c r="B225" s="662" t="s">
        <v>6063</v>
      </c>
      <c r="C225" s="662" t="s">
        <v>6030</v>
      </c>
      <c r="D225" s="662" t="s">
        <v>6152</v>
      </c>
      <c r="E225" s="662" t="s">
        <v>6153</v>
      </c>
      <c r="F225" s="665">
        <v>27</v>
      </c>
      <c r="G225" s="665">
        <v>18333</v>
      </c>
      <c r="H225" s="665">
        <v>1</v>
      </c>
      <c r="I225" s="665">
        <v>679</v>
      </c>
      <c r="J225" s="665">
        <v>19</v>
      </c>
      <c r="K225" s="665">
        <v>12920</v>
      </c>
      <c r="L225" s="665">
        <v>0.70474008618338513</v>
      </c>
      <c r="M225" s="665">
        <v>680</v>
      </c>
      <c r="N225" s="665">
        <v>5</v>
      </c>
      <c r="O225" s="665">
        <v>3440</v>
      </c>
      <c r="P225" s="678">
        <v>0.18763977526864126</v>
      </c>
      <c r="Q225" s="666">
        <v>688</v>
      </c>
    </row>
    <row r="226" spans="1:17" ht="14.4" customHeight="1" x14ac:dyDescent="0.3">
      <c r="A226" s="661" t="s">
        <v>6237</v>
      </c>
      <c r="B226" s="662" t="s">
        <v>6063</v>
      </c>
      <c r="C226" s="662" t="s">
        <v>6030</v>
      </c>
      <c r="D226" s="662" t="s">
        <v>6035</v>
      </c>
      <c r="E226" s="662" t="s">
        <v>6036</v>
      </c>
      <c r="F226" s="665">
        <v>28</v>
      </c>
      <c r="G226" s="665">
        <v>15552</v>
      </c>
      <c r="H226" s="665">
        <v>1</v>
      </c>
      <c r="I226" s="665">
        <v>555.42857142857144</v>
      </c>
      <c r="J226" s="665">
        <v>16</v>
      </c>
      <c r="K226" s="665">
        <v>8944</v>
      </c>
      <c r="L226" s="665">
        <v>0.57510288065843618</v>
      </c>
      <c r="M226" s="665">
        <v>559</v>
      </c>
      <c r="N226" s="665">
        <v>15</v>
      </c>
      <c r="O226" s="665">
        <v>8520</v>
      </c>
      <c r="P226" s="678">
        <v>0.5478395061728395</v>
      </c>
      <c r="Q226" s="666">
        <v>568</v>
      </c>
    </row>
    <row r="227" spans="1:17" ht="14.4" customHeight="1" x14ac:dyDescent="0.3">
      <c r="A227" s="661" t="s">
        <v>6237</v>
      </c>
      <c r="B227" s="662" t="s">
        <v>6063</v>
      </c>
      <c r="C227" s="662" t="s">
        <v>6030</v>
      </c>
      <c r="D227" s="662" t="s">
        <v>6154</v>
      </c>
      <c r="E227" s="662" t="s">
        <v>6153</v>
      </c>
      <c r="F227" s="665">
        <v>47</v>
      </c>
      <c r="G227" s="665">
        <v>35214</v>
      </c>
      <c r="H227" s="665">
        <v>1</v>
      </c>
      <c r="I227" s="665">
        <v>749.23404255319144</v>
      </c>
      <c r="J227" s="665">
        <v>53</v>
      </c>
      <c r="K227" s="665">
        <v>39856</v>
      </c>
      <c r="L227" s="665">
        <v>1.1318225705685239</v>
      </c>
      <c r="M227" s="665">
        <v>752</v>
      </c>
      <c r="N227" s="665">
        <v>68</v>
      </c>
      <c r="O227" s="665">
        <v>51748</v>
      </c>
      <c r="P227" s="678">
        <v>1.469529164536832</v>
      </c>
      <c r="Q227" s="666">
        <v>761</v>
      </c>
    </row>
    <row r="228" spans="1:17" ht="14.4" customHeight="1" x14ac:dyDescent="0.3">
      <c r="A228" s="661" t="s">
        <v>6237</v>
      </c>
      <c r="B228" s="662" t="s">
        <v>6063</v>
      </c>
      <c r="C228" s="662" t="s">
        <v>6030</v>
      </c>
      <c r="D228" s="662" t="s">
        <v>6195</v>
      </c>
      <c r="E228" s="662" t="s">
        <v>6196</v>
      </c>
      <c r="F228" s="665">
        <v>2202</v>
      </c>
      <c r="G228" s="665">
        <v>1775410</v>
      </c>
      <c r="H228" s="665">
        <v>1</v>
      </c>
      <c r="I228" s="665">
        <v>806.27157129881925</v>
      </c>
      <c r="J228" s="665">
        <v>2101</v>
      </c>
      <c r="K228" s="665">
        <v>1699709</v>
      </c>
      <c r="L228" s="665">
        <v>0.95736139821224397</v>
      </c>
      <c r="M228" s="665">
        <v>809</v>
      </c>
      <c r="N228" s="665">
        <v>3156</v>
      </c>
      <c r="O228" s="665">
        <v>2581608</v>
      </c>
      <c r="P228" s="678">
        <v>1.4540911676739456</v>
      </c>
      <c r="Q228" s="666">
        <v>818</v>
      </c>
    </row>
    <row r="229" spans="1:17" ht="14.4" customHeight="1" x14ac:dyDescent="0.3">
      <c r="A229" s="661" t="s">
        <v>6237</v>
      </c>
      <c r="B229" s="662" t="s">
        <v>6063</v>
      </c>
      <c r="C229" s="662" t="s">
        <v>6030</v>
      </c>
      <c r="D229" s="662" t="s">
        <v>6037</v>
      </c>
      <c r="E229" s="662" t="s">
        <v>6038</v>
      </c>
      <c r="F229" s="665">
        <v>16</v>
      </c>
      <c r="G229" s="665">
        <v>7094</v>
      </c>
      <c r="H229" s="665">
        <v>1</v>
      </c>
      <c r="I229" s="665">
        <v>443.375</v>
      </c>
      <c r="J229" s="665">
        <v>4</v>
      </c>
      <c r="K229" s="665">
        <v>1796</v>
      </c>
      <c r="L229" s="665">
        <v>0.25317169438962506</v>
      </c>
      <c r="M229" s="665">
        <v>449</v>
      </c>
      <c r="N229" s="665">
        <v>4</v>
      </c>
      <c r="O229" s="665">
        <v>1848</v>
      </c>
      <c r="P229" s="678">
        <v>0.26050183253453624</v>
      </c>
      <c r="Q229" s="666">
        <v>462</v>
      </c>
    </row>
    <row r="230" spans="1:17" ht="14.4" customHeight="1" x14ac:dyDescent="0.3">
      <c r="A230" s="661" t="s">
        <v>6237</v>
      </c>
      <c r="B230" s="662" t="s">
        <v>6063</v>
      </c>
      <c r="C230" s="662" t="s">
        <v>6030</v>
      </c>
      <c r="D230" s="662" t="s">
        <v>6055</v>
      </c>
      <c r="E230" s="662" t="s">
        <v>6056</v>
      </c>
      <c r="F230" s="665">
        <v>9</v>
      </c>
      <c r="G230" s="665">
        <v>3907</v>
      </c>
      <c r="H230" s="665">
        <v>1</v>
      </c>
      <c r="I230" s="665">
        <v>434.11111111111109</v>
      </c>
      <c r="J230" s="665">
        <v>20</v>
      </c>
      <c r="K230" s="665">
        <v>8740</v>
      </c>
      <c r="L230" s="665">
        <v>2.2370104939851547</v>
      </c>
      <c r="M230" s="665">
        <v>437</v>
      </c>
      <c r="N230" s="665">
        <v>12</v>
      </c>
      <c r="O230" s="665">
        <v>5352</v>
      </c>
      <c r="P230" s="678">
        <v>1.3698489889941132</v>
      </c>
      <c r="Q230" s="666">
        <v>446</v>
      </c>
    </row>
    <row r="231" spans="1:17" ht="14.4" customHeight="1" x14ac:dyDescent="0.3">
      <c r="A231" s="661" t="s">
        <v>6237</v>
      </c>
      <c r="B231" s="662" t="s">
        <v>6063</v>
      </c>
      <c r="C231" s="662" t="s">
        <v>6030</v>
      </c>
      <c r="D231" s="662" t="s">
        <v>6197</v>
      </c>
      <c r="E231" s="662" t="s">
        <v>6140</v>
      </c>
      <c r="F231" s="665">
        <v>2</v>
      </c>
      <c r="G231" s="665">
        <v>1417</v>
      </c>
      <c r="H231" s="665">
        <v>1</v>
      </c>
      <c r="I231" s="665">
        <v>708.5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6237</v>
      </c>
      <c r="B232" s="662" t="s">
        <v>6063</v>
      </c>
      <c r="C232" s="662" t="s">
        <v>6030</v>
      </c>
      <c r="D232" s="662" t="s">
        <v>6047</v>
      </c>
      <c r="E232" s="662" t="s">
        <v>6048</v>
      </c>
      <c r="F232" s="665">
        <v>1200</v>
      </c>
      <c r="G232" s="665">
        <v>250214</v>
      </c>
      <c r="H232" s="665">
        <v>1</v>
      </c>
      <c r="I232" s="665">
        <v>208.51166666666666</v>
      </c>
      <c r="J232" s="665">
        <v>1196</v>
      </c>
      <c r="K232" s="665">
        <v>251160</v>
      </c>
      <c r="L232" s="665">
        <v>1.0037807636663016</v>
      </c>
      <c r="M232" s="665">
        <v>210</v>
      </c>
      <c r="N232" s="665">
        <v>1240</v>
      </c>
      <c r="O232" s="665">
        <v>266600</v>
      </c>
      <c r="P232" s="678">
        <v>1.065487942321373</v>
      </c>
      <c r="Q232" s="666">
        <v>215</v>
      </c>
    </row>
    <row r="233" spans="1:17" ht="14.4" customHeight="1" x14ac:dyDescent="0.3">
      <c r="A233" s="661" t="s">
        <v>6237</v>
      </c>
      <c r="B233" s="662" t="s">
        <v>6063</v>
      </c>
      <c r="C233" s="662" t="s">
        <v>6030</v>
      </c>
      <c r="D233" s="662" t="s">
        <v>6039</v>
      </c>
      <c r="E233" s="662" t="s">
        <v>6040</v>
      </c>
      <c r="F233" s="665">
        <v>9474</v>
      </c>
      <c r="G233" s="665">
        <v>791332</v>
      </c>
      <c r="H233" s="665">
        <v>1</v>
      </c>
      <c r="I233" s="665">
        <v>83.526704665400047</v>
      </c>
      <c r="J233" s="665">
        <v>9660</v>
      </c>
      <c r="K233" s="665">
        <v>821100</v>
      </c>
      <c r="L233" s="665">
        <v>1.0376175865502721</v>
      </c>
      <c r="M233" s="665">
        <v>85</v>
      </c>
      <c r="N233" s="665">
        <v>10280</v>
      </c>
      <c r="O233" s="665">
        <v>873800</v>
      </c>
      <c r="P233" s="678">
        <v>1.1042141604282401</v>
      </c>
      <c r="Q233" s="666">
        <v>85</v>
      </c>
    </row>
    <row r="234" spans="1:17" ht="14.4" customHeight="1" x14ac:dyDescent="0.3">
      <c r="A234" s="661" t="s">
        <v>6237</v>
      </c>
      <c r="B234" s="662" t="s">
        <v>6063</v>
      </c>
      <c r="C234" s="662" t="s">
        <v>6030</v>
      </c>
      <c r="D234" s="662" t="s">
        <v>6057</v>
      </c>
      <c r="E234" s="662" t="s">
        <v>6058</v>
      </c>
      <c r="F234" s="665">
        <v>3</v>
      </c>
      <c r="G234" s="665">
        <v>2118</v>
      </c>
      <c r="H234" s="665">
        <v>1</v>
      </c>
      <c r="I234" s="665">
        <v>706</v>
      </c>
      <c r="J234" s="665"/>
      <c r="K234" s="665"/>
      <c r="L234" s="665"/>
      <c r="M234" s="665"/>
      <c r="N234" s="665">
        <v>1</v>
      </c>
      <c r="O234" s="665">
        <v>719</v>
      </c>
      <c r="P234" s="678">
        <v>0.33947119924457037</v>
      </c>
      <c r="Q234" s="666">
        <v>719</v>
      </c>
    </row>
    <row r="235" spans="1:17" ht="14.4" customHeight="1" x14ac:dyDescent="0.3">
      <c r="A235" s="661" t="s">
        <v>6237</v>
      </c>
      <c r="B235" s="662" t="s">
        <v>6063</v>
      </c>
      <c r="C235" s="662" t="s">
        <v>6030</v>
      </c>
      <c r="D235" s="662" t="s">
        <v>6125</v>
      </c>
      <c r="E235" s="662" t="s">
        <v>6126</v>
      </c>
      <c r="F235" s="665">
        <v>1</v>
      </c>
      <c r="G235" s="665">
        <v>0</v>
      </c>
      <c r="H235" s="665"/>
      <c r="I235" s="665">
        <v>0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6237</v>
      </c>
      <c r="B236" s="662" t="s">
        <v>6063</v>
      </c>
      <c r="C236" s="662" t="s">
        <v>6030</v>
      </c>
      <c r="D236" s="662" t="s">
        <v>6198</v>
      </c>
      <c r="E236" s="662" t="s">
        <v>6196</v>
      </c>
      <c r="F236" s="665">
        <v>6527</v>
      </c>
      <c r="G236" s="665">
        <v>6083119</v>
      </c>
      <c r="H236" s="665">
        <v>1</v>
      </c>
      <c r="I236" s="665">
        <v>931.99310556151374</v>
      </c>
      <c r="J236" s="665">
        <v>6520</v>
      </c>
      <c r="K236" s="665">
        <v>6096200</v>
      </c>
      <c r="L236" s="665">
        <v>1.0021503771338354</v>
      </c>
      <c r="M236" s="665">
        <v>935</v>
      </c>
      <c r="N236" s="665">
        <v>6406</v>
      </c>
      <c r="O236" s="665">
        <v>6098512</v>
      </c>
      <c r="P236" s="678">
        <v>1.0025304453192516</v>
      </c>
      <c r="Q236" s="666">
        <v>952</v>
      </c>
    </row>
    <row r="237" spans="1:17" ht="14.4" customHeight="1" x14ac:dyDescent="0.3">
      <c r="A237" s="661" t="s">
        <v>6237</v>
      </c>
      <c r="B237" s="662" t="s">
        <v>6063</v>
      </c>
      <c r="C237" s="662" t="s">
        <v>6030</v>
      </c>
      <c r="D237" s="662" t="s">
        <v>6129</v>
      </c>
      <c r="E237" s="662" t="s">
        <v>6130</v>
      </c>
      <c r="F237" s="665">
        <v>4</v>
      </c>
      <c r="G237" s="665">
        <v>452</v>
      </c>
      <c r="H237" s="665">
        <v>1</v>
      </c>
      <c r="I237" s="665">
        <v>113</v>
      </c>
      <c r="J237" s="665">
        <v>65</v>
      </c>
      <c r="K237" s="665">
        <v>7410</v>
      </c>
      <c r="L237" s="665">
        <v>16.393805309734514</v>
      </c>
      <c r="M237" s="665">
        <v>114</v>
      </c>
      <c r="N237" s="665">
        <v>59</v>
      </c>
      <c r="O237" s="665">
        <v>7080</v>
      </c>
      <c r="P237" s="678">
        <v>15.663716814159292</v>
      </c>
      <c r="Q237" s="666">
        <v>120</v>
      </c>
    </row>
    <row r="238" spans="1:17" ht="14.4" customHeight="1" x14ac:dyDescent="0.3">
      <c r="A238" s="661" t="s">
        <v>6237</v>
      </c>
      <c r="B238" s="662" t="s">
        <v>6063</v>
      </c>
      <c r="C238" s="662" t="s">
        <v>6030</v>
      </c>
      <c r="D238" s="662" t="s">
        <v>6199</v>
      </c>
      <c r="E238" s="662" t="s">
        <v>6196</v>
      </c>
      <c r="F238" s="665">
        <v>323</v>
      </c>
      <c r="G238" s="665">
        <v>237646</v>
      </c>
      <c r="H238" s="665">
        <v>1</v>
      </c>
      <c r="I238" s="665">
        <v>735.74613003095976</v>
      </c>
      <c r="J238" s="665">
        <v>466</v>
      </c>
      <c r="K238" s="665">
        <v>343442</v>
      </c>
      <c r="L238" s="665">
        <v>1.4451831716081904</v>
      </c>
      <c r="M238" s="665">
        <v>737</v>
      </c>
      <c r="N238" s="665">
        <v>247</v>
      </c>
      <c r="O238" s="665">
        <v>184015</v>
      </c>
      <c r="P238" s="678">
        <v>0.77432399451284684</v>
      </c>
      <c r="Q238" s="666">
        <v>745</v>
      </c>
    </row>
    <row r="239" spans="1:17" ht="14.4" customHeight="1" x14ac:dyDescent="0.3">
      <c r="A239" s="661" t="s">
        <v>6237</v>
      </c>
      <c r="B239" s="662" t="s">
        <v>6063</v>
      </c>
      <c r="C239" s="662" t="s">
        <v>6030</v>
      </c>
      <c r="D239" s="662" t="s">
        <v>6200</v>
      </c>
      <c r="E239" s="662" t="s">
        <v>6201</v>
      </c>
      <c r="F239" s="665"/>
      <c r="G239" s="665"/>
      <c r="H239" s="665"/>
      <c r="I239" s="665"/>
      <c r="J239" s="665">
        <v>2</v>
      </c>
      <c r="K239" s="665">
        <v>114</v>
      </c>
      <c r="L239" s="665"/>
      <c r="M239" s="665">
        <v>57</v>
      </c>
      <c r="N239" s="665"/>
      <c r="O239" s="665"/>
      <c r="P239" s="678"/>
      <c r="Q239" s="666"/>
    </row>
    <row r="240" spans="1:17" ht="14.4" customHeight="1" x14ac:dyDescent="0.3">
      <c r="A240" s="661" t="s">
        <v>6237</v>
      </c>
      <c r="B240" s="662" t="s">
        <v>6063</v>
      </c>
      <c r="C240" s="662" t="s">
        <v>6030</v>
      </c>
      <c r="D240" s="662" t="s">
        <v>6202</v>
      </c>
      <c r="E240" s="662" t="s">
        <v>6203</v>
      </c>
      <c r="F240" s="665">
        <v>650</v>
      </c>
      <c r="G240" s="665">
        <v>341598</v>
      </c>
      <c r="H240" s="665">
        <v>1</v>
      </c>
      <c r="I240" s="665">
        <v>525.5353846153846</v>
      </c>
      <c r="J240" s="665">
        <v>709</v>
      </c>
      <c r="K240" s="665">
        <v>373643</v>
      </c>
      <c r="L240" s="665">
        <v>1.0938090972429582</v>
      </c>
      <c r="M240" s="665">
        <v>527</v>
      </c>
      <c r="N240" s="665">
        <v>767</v>
      </c>
      <c r="O240" s="665">
        <v>416481</v>
      </c>
      <c r="P240" s="678">
        <v>1.2192138127272407</v>
      </c>
      <c r="Q240" s="666">
        <v>543</v>
      </c>
    </row>
    <row r="241" spans="1:17" ht="14.4" customHeight="1" x14ac:dyDescent="0.3">
      <c r="A241" s="661" t="s">
        <v>6237</v>
      </c>
      <c r="B241" s="662" t="s">
        <v>6063</v>
      </c>
      <c r="C241" s="662" t="s">
        <v>6030</v>
      </c>
      <c r="D241" s="662" t="s">
        <v>6045</v>
      </c>
      <c r="E241" s="662" t="s">
        <v>6042</v>
      </c>
      <c r="F241" s="665">
        <v>10</v>
      </c>
      <c r="G241" s="665">
        <v>2978</v>
      </c>
      <c r="H241" s="665">
        <v>1</v>
      </c>
      <c r="I241" s="665">
        <v>297.8</v>
      </c>
      <c r="J241" s="665">
        <v>15</v>
      </c>
      <c r="K241" s="665">
        <v>4485</v>
      </c>
      <c r="L241" s="665">
        <v>1.5060443250503694</v>
      </c>
      <c r="M241" s="665">
        <v>299</v>
      </c>
      <c r="N241" s="665"/>
      <c r="O241" s="665"/>
      <c r="P241" s="678"/>
      <c r="Q241" s="666"/>
    </row>
    <row r="242" spans="1:17" ht="14.4" customHeight="1" x14ac:dyDescent="0.3">
      <c r="A242" s="661" t="s">
        <v>6237</v>
      </c>
      <c r="B242" s="662" t="s">
        <v>6063</v>
      </c>
      <c r="C242" s="662" t="s">
        <v>6030</v>
      </c>
      <c r="D242" s="662" t="s">
        <v>6155</v>
      </c>
      <c r="E242" s="662" t="s">
        <v>6048</v>
      </c>
      <c r="F242" s="665">
        <v>57</v>
      </c>
      <c r="G242" s="665">
        <v>9906</v>
      </c>
      <c r="H242" s="665">
        <v>1</v>
      </c>
      <c r="I242" s="665">
        <v>173.78947368421052</v>
      </c>
      <c r="J242" s="665">
        <v>90</v>
      </c>
      <c r="K242" s="665">
        <v>15660</v>
      </c>
      <c r="L242" s="665">
        <v>1.5808600847970926</v>
      </c>
      <c r="M242" s="665">
        <v>174</v>
      </c>
      <c r="N242" s="665">
        <v>52</v>
      </c>
      <c r="O242" s="665">
        <v>9256</v>
      </c>
      <c r="P242" s="678">
        <v>0.93438320209973758</v>
      </c>
      <c r="Q242" s="666">
        <v>178</v>
      </c>
    </row>
    <row r="243" spans="1:17" ht="14.4" customHeight="1" x14ac:dyDescent="0.3">
      <c r="A243" s="661" t="s">
        <v>6237</v>
      </c>
      <c r="B243" s="662" t="s">
        <v>6063</v>
      </c>
      <c r="C243" s="662" t="s">
        <v>6030</v>
      </c>
      <c r="D243" s="662" t="s">
        <v>6041</v>
      </c>
      <c r="E243" s="662" t="s">
        <v>6042</v>
      </c>
      <c r="F243" s="665">
        <v>49</v>
      </c>
      <c r="G243" s="665">
        <v>18069</v>
      </c>
      <c r="H243" s="665">
        <v>1</v>
      </c>
      <c r="I243" s="665">
        <v>368.75510204081633</v>
      </c>
      <c r="J243" s="665">
        <v>27</v>
      </c>
      <c r="K243" s="665">
        <v>10017</v>
      </c>
      <c r="L243" s="665">
        <v>0.55437489623111402</v>
      </c>
      <c r="M243" s="665">
        <v>371</v>
      </c>
      <c r="N243" s="665">
        <v>59</v>
      </c>
      <c r="O243" s="665">
        <v>22420</v>
      </c>
      <c r="P243" s="678">
        <v>1.2407991587802314</v>
      </c>
      <c r="Q243" s="666">
        <v>380</v>
      </c>
    </row>
    <row r="244" spans="1:17" ht="14.4" customHeight="1" x14ac:dyDescent="0.3">
      <c r="A244" s="661" t="s">
        <v>6237</v>
      </c>
      <c r="B244" s="662" t="s">
        <v>6063</v>
      </c>
      <c r="C244" s="662" t="s">
        <v>6030</v>
      </c>
      <c r="D244" s="662" t="s">
        <v>6219</v>
      </c>
      <c r="E244" s="662" t="s">
        <v>6220</v>
      </c>
      <c r="F244" s="665"/>
      <c r="G244" s="665"/>
      <c r="H244" s="665"/>
      <c r="I244" s="665"/>
      <c r="J244" s="665"/>
      <c r="K244" s="665"/>
      <c r="L244" s="665"/>
      <c r="M244" s="665"/>
      <c r="N244" s="665">
        <v>0</v>
      </c>
      <c r="O244" s="665">
        <v>0</v>
      </c>
      <c r="P244" s="678"/>
      <c r="Q244" s="666"/>
    </row>
    <row r="245" spans="1:17" ht="14.4" customHeight="1" x14ac:dyDescent="0.3">
      <c r="A245" s="661" t="s">
        <v>6237</v>
      </c>
      <c r="B245" s="662" t="s">
        <v>6063</v>
      </c>
      <c r="C245" s="662" t="s">
        <v>6030</v>
      </c>
      <c r="D245" s="662" t="s">
        <v>6204</v>
      </c>
      <c r="E245" s="662" t="s">
        <v>6205</v>
      </c>
      <c r="F245" s="665">
        <v>94</v>
      </c>
      <c r="G245" s="665">
        <v>9400</v>
      </c>
      <c r="H245" s="665">
        <v>1</v>
      </c>
      <c r="I245" s="665">
        <v>100</v>
      </c>
      <c r="J245" s="665">
        <v>111</v>
      </c>
      <c r="K245" s="665">
        <v>11100</v>
      </c>
      <c r="L245" s="665">
        <v>1.1808510638297873</v>
      </c>
      <c r="M245" s="665">
        <v>100</v>
      </c>
      <c r="N245" s="665">
        <v>121</v>
      </c>
      <c r="O245" s="665">
        <v>12100</v>
      </c>
      <c r="P245" s="678">
        <v>1.2872340425531914</v>
      </c>
      <c r="Q245" s="666">
        <v>100</v>
      </c>
    </row>
    <row r="246" spans="1:17" ht="14.4" customHeight="1" x14ac:dyDescent="0.3">
      <c r="A246" s="661" t="s">
        <v>6237</v>
      </c>
      <c r="B246" s="662" t="s">
        <v>6063</v>
      </c>
      <c r="C246" s="662" t="s">
        <v>6030</v>
      </c>
      <c r="D246" s="662" t="s">
        <v>6221</v>
      </c>
      <c r="E246" s="662" t="s">
        <v>6196</v>
      </c>
      <c r="F246" s="665">
        <v>329</v>
      </c>
      <c r="G246" s="665">
        <v>333684</v>
      </c>
      <c r="H246" s="665">
        <v>1</v>
      </c>
      <c r="I246" s="665">
        <v>1014.2370820668693</v>
      </c>
      <c r="J246" s="665">
        <v>478</v>
      </c>
      <c r="K246" s="665">
        <v>486604</v>
      </c>
      <c r="L246" s="665">
        <v>1.4582778916579757</v>
      </c>
      <c r="M246" s="665">
        <v>1018</v>
      </c>
      <c r="N246" s="665">
        <v>535</v>
      </c>
      <c r="O246" s="665">
        <v>553725</v>
      </c>
      <c r="P246" s="678">
        <v>1.6594292803970223</v>
      </c>
      <c r="Q246" s="666">
        <v>1035</v>
      </c>
    </row>
    <row r="247" spans="1:17" ht="14.4" customHeight="1" x14ac:dyDescent="0.3">
      <c r="A247" s="661" t="s">
        <v>6237</v>
      </c>
      <c r="B247" s="662" t="s">
        <v>6063</v>
      </c>
      <c r="C247" s="662" t="s">
        <v>6030</v>
      </c>
      <c r="D247" s="662" t="s">
        <v>6141</v>
      </c>
      <c r="E247" s="662" t="s">
        <v>6038</v>
      </c>
      <c r="F247" s="665">
        <v>2</v>
      </c>
      <c r="G247" s="665">
        <v>674</v>
      </c>
      <c r="H247" s="665">
        <v>1</v>
      </c>
      <c r="I247" s="665">
        <v>337</v>
      </c>
      <c r="J247" s="665">
        <v>1</v>
      </c>
      <c r="K247" s="665">
        <v>340</v>
      </c>
      <c r="L247" s="665">
        <v>0.50445103857566764</v>
      </c>
      <c r="M247" s="665">
        <v>340</v>
      </c>
      <c r="N247" s="665">
        <v>1</v>
      </c>
      <c r="O247" s="665">
        <v>352</v>
      </c>
      <c r="P247" s="678">
        <v>0.52225519287833833</v>
      </c>
      <c r="Q247" s="666">
        <v>352</v>
      </c>
    </row>
    <row r="248" spans="1:17" ht="14.4" customHeight="1" x14ac:dyDescent="0.3">
      <c r="A248" s="661" t="s">
        <v>6237</v>
      </c>
      <c r="B248" s="662" t="s">
        <v>6063</v>
      </c>
      <c r="C248" s="662" t="s">
        <v>6030</v>
      </c>
      <c r="D248" s="662" t="s">
        <v>6142</v>
      </c>
      <c r="E248" s="662" t="s">
        <v>6056</v>
      </c>
      <c r="F248" s="665"/>
      <c r="G248" s="665"/>
      <c r="H248" s="665"/>
      <c r="I248" s="665"/>
      <c r="J248" s="665">
        <v>1</v>
      </c>
      <c r="K248" s="665">
        <v>365</v>
      </c>
      <c r="L248" s="665"/>
      <c r="M248" s="665">
        <v>365</v>
      </c>
      <c r="N248" s="665">
        <v>3</v>
      </c>
      <c r="O248" s="665">
        <v>1119</v>
      </c>
      <c r="P248" s="678"/>
      <c r="Q248" s="666">
        <v>373</v>
      </c>
    </row>
    <row r="249" spans="1:17" ht="14.4" customHeight="1" x14ac:dyDescent="0.3">
      <c r="A249" s="661" t="s">
        <v>6237</v>
      </c>
      <c r="B249" s="662" t="s">
        <v>6063</v>
      </c>
      <c r="C249" s="662" t="s">
        <v>6030</v>
      </c>
      <c r="D249" s="662" t="s">
        <v>6206</v>
      </c>
      <c r="E249" s="662" t="s">
        <v>6196</v>
      </c>
      <c r="F249" s="665">
        <v>72</v>
      </c>
      <c r="G249" s="665">
        <v>62008</v>
      </c>
      <c r="H249" s="665">
        <v>1</v>
      </c>
      <c r="I249" s="665">
        <v>861.22222222222217</v>
      </c>
      <c r="J249" s="665">
        <v>99</v>
      </c>
      <c r="K249" s="665">
        <v>85437</v>
      </c>
      <c r="L249" s="665">
        <v>1.3778383434395562</v>
      </c>
      <c r="M249" s="665">
        <v>863</v>
      </c>
      <c r="N249" s="665">
        <v>20</v>
      </c>
      <c r="O249" s="665">
        <v>17580</v>
      </c>
      <c r="P249" s="678">
        <v>0.28351180492839634</v>
      </c>
      <c r="Q249" s="666">
        <v>879</v>
      </c>
    </row>
    <row r="250" spans="1:17" ht="14.4" customHeight="1" x14ac:dyDescent="0.3">
      <c r="A250" s="661" t="s">
        <v>6237</v>
      </c>
      <c r="B250" s="662" t="s">
        <v>6063</v>
      </c>
      <c r="C250" s="662" t="s">
        <v>6030</v>
      </c>
      <c r="D250" s="662" t="s">
        <v>6222</v>
      </c>
      <c r="E250" s="662" t="s">
        <v>6208</v>
      </c>
      <c r="F250" s="665">
        <v>10</v>
      </c>
      <c r="G250" s="665">
        <v>8050</v>
      </c>
      <c r="H250" s="665">
        <v>1</v>
      </c>
      <c r="I250" s="665">
        <v>805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6237</v>
      </c>
      <c r="B251" s="662" t="s">
        <v>6063</v>
      </c>
      <c r="C251" s="662" t="s">
        <v>6030</v>
      </c>
      <c r="D251" s="662" t="s">
        <v>6207</v>
      </c>
      <c r="E251" s="662" t="s">
        <v>6208</v>
      </c>
      <c r="F251" s="665">
        <v>3</v>
      </c>
      <c r="G251" s="665">
        <v>1767</v>
      </c>
      <c r="H251" s="665">
        <v>1</v>
      </c>
      <c r="I251" s="665">
        <v>589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6237</v>
      </c>
      <c r="B252" s="662" t="s">
        <v>6063</v>
      </c>
      <c r="C252" s="662" t="s">
        <v>6030</v>
      </c>
      <c r="D252" s="662" t="s">
        <v>6061</v>
      </c>
      <c r="E252" s="662" t="s">
        <v>6051</v>
      </c>
      <c r="F252" s="665">
        <v>9</v>
      </c>
      <c r="G252" s="665">
        <v>3537</v>
      </c>
      <c r="H252" s="665">
        <v>1</v>
      </c>
      <c r="I252" s="665">
        <v>393</v>
      </c>
      <c r="J252" s="665">
        <v>11</v>
      </c>
      <c r="K252" s="665">
        <v>4345</v>
      </c>
      <c r="L252" s="665">
        <v>1.228442182640656</v>
      </c>
      <c r="M252" s="665">
        <v>395</v>
      </c>
      <c r="N252" s="665">
        <v>4</v>
      </c>
      <c r="O252" s="665">
        <v>1616</v>
      </c>
      <c r="P252" s="678">
        <v>0.45688436528131182</v>
      </c>
      <c r="Q252" s="666">
        <v>404</v>
      </c>
    </row>
    <row r="253" spans="1:17" ht="14.4" customHeight="1" x14ac:dyDescent="0.3">
      <c r="A253" s="661" t="s">
        <v>6237</v>
      </c>
      <c r="B253" s="662" t="s">
        <v>6063</v>
      </c>
      <c r="C253" s="662" t="s">
        <v>6030</v>
      </c>
      <c r="D253" s="662" t="s">
        <v>6145</v>
      </c>
      <c r="E253" s="662" t="s">
        <v>6146</v>
      </c>
      <c r="F253" s="665"/>
      <c r="G253" s="665"/>
      <c r="H253" s="665"/>
      <c r="I253" s="665"/>
      <c r="J253" s="665">
        <v>1</v>
      </c>
      <c r="K253" s="665">
        <v>611</v>
      </c>
      <c r="L253" s="665"/>
      <c r="M253" s="665">
        <v>611</v>
      </c>
      <c r="N253" s="665"/>
      <c r="O253" s="665"/>
      <c r="P253" s="678"/>
      <c r="Q253" s="666"/>
    </row>
    <row r="254" spans="1:17" ht="14.4" customHeight="1" x14ac:dyDescent="0.3">
      <c r="A254" s="661" t="s">
        <v>6237</v>
      </c>
      <c r="B254" s="662" t="s">
        <v>6063</v>
      </c>
      <c r="C254" s="662" t="s">
        <v>6030</v>
      </c>
      <c r="D254" s="662" t="s">
        <v>6235</v>
      </c>
      <c r="E254" s="662" t="s">
        <v>6236</v>
      </c>
      <c r="F254" s="665"/>
      <c r="G254" s="665"/>
      <c r="H254" s="665"/>
      <c r="I254" s="665"/>
      <c r="J254" s="665">
        <v>1</v>
      </c>
      <c r="K254" s="665">
        <v>1371</v>
      </c>
      <c r="L254" s="665"/>
      <c r="M254" s="665">
        <v>1371</v>
      </c>
      <c r="N254" s="665">
        <v>1</v>
      </c>
      <c r="O254" s="665">
        <v>1379</v>
      </c>
      <c r="P254" s="678"/>
      <c r="Q254" s="666">
        <v>1379</v>
      </c>
    </row>
    <row r="255" spans="1:17" ht="14.4" customHeight="1" x14ac:dyDescent="0.3">
      <c r="A255" s="661" t="s">
        <v>543</v>
      </c>
      <c r="B255" s="662" t="s">
        <v>6240</v>
      </c>
      <c r="C255" s="662" t="s">
        <v>6030</v>
      </c>
      <c r="D255" s="662" t="s">
        <v>6241</v>
      </c>
      <c r="E255" s="662" t="s">
        <v>6242</v>
      </c>
      <c r="F255" s="665">
        <v>1</v>
      </c>
      <c r="G255" s="665">
        <v>1900</v>
      </c>
      <c r="H255" s="665">
        <v>1</v>
      </c>
      <c r="I255" s="665">
        <v>1900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543</v>
      </c>
      <c r="B256" s="662" t="s">
        <v>6240</v>
      </c>
      <c r="C256" s="662" t="s">
        <v>6030</v>
      </c>
      <c r="D256" s="662" t="s">
        <v>6243</v>
      </c>
      <c r="E256" s="662" t="s">
        <v>6244</v>
      </c>
      <c r="F256" s="665">
        <v>1</v>
      </c>
      <c r="G256" s="665">
        <v>1592</v>
      </c>
      <c r="H256" s="665">
        <v>1</v>
      </c>
      <c r="I256" s="665">
        <v>1592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543</v>
      </c>
      <c r="B257" s="662" t="s">
        <v>6240</v>
      </c>
      <c r="C257" s="662" t="s">
        <v>6030</v>
      </c>
      <c r="D257" s="662" t="s">
        <v>6245</v>
      </c>
      <c r="E257" s="662" t="s">
        <v>6246</v>
      </c>
      <c r="F257" s="665"/>
      <c r="G257" s="665"/>
      <c r="H257" s="665"/>
      <c r="I257" s="665"/>
      <c r="J257" s="665">
        <v>1</v>
      </c>
      <c r="K257" s="665">
        <v>7168</v>
      </c>
      <c r="L257" s="665"/>
      <c r="M257" s="665">
        <v>7168</v>
      </c>
      <c r="N257" s="665"/>
      <c r="O257" s="665"/>
      <c r="P257" s="678"/>
      <c r="Q257" s="666"/>
    </row>
    <row r="258" spans="1:17" ht="14.4" customHeight="1" x14ac:dyDescent="0.3">
      <c r="A258" s="661" t="s">
        <v>543</v>
      </c>
      <c r="B258" s="662" t="s">
        <v>6240</v>
      </c>
      <c r="C258" s="662" t="s">
        <v>6030</v>
      </c>
      <c r="D258" s="662" t="s">
        <v>6247</v>
      </c>
      <c r="E258" s="662" t="s">
        <v>6248</v>
      </c>
      <c r="F258" s="665"/>
      <c r="G258" s="665"/>
      <c r="H258" s="665"/>
      <c r="I258" s="665"/>
      <c r="J258" s="665"/>
      <c r="K258" s="665"/>
      <c r="L258" s="665"/>
      <c r="M258" s="665"/>
      <c r="N258" s="665">
        <v>1</v>
      </c>
      <c r="O258" s="665">
        <v>10365</v>
      </c>
      <c r="P258" s="678"/>
      <c r="Q258" s="666">
        <v>10365</v>
      </c>
    </row>
    <row r="259" spans="1:17" ht="14.4" customHeight="1" x14ac:dyDescent="0.3">
      <c r="A259" s="661" t="s">
        <v>543</v>
      </c>
      <c r="B259" s="662" t="s">
        <v>6240</v>
      </c>
      <c r="C259" s="662" t="s">
        <v>6030</v>
      </c>
      <c r="D259" s="662" t="s">
        <v>6249</v>
      </c>
      <c r="E259" s="662" t="s">
        <v>6250</v>
      </c>
      <c r="F259" s="665">
        <v>1</v>
      </c>
      <c r="G259" s="665">
        <v>3478</v>
      </c>
      <c r="H259" s="665">
        <v>1</v>
      </c>
      <c r="I259" s="665">
        <v>3478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543</v>
      </c>
      <c r="B260" s="662" t="s">
        <v>6240</v>
      </c>
      <c r="C260" s="662" t="s">
        <v>6030</v>
      </c>
      <c r="D260" s="662" t="s">
        <v>6251</v>
      </c>
      <c r="E260" s="662" t="s">
        <v>6252</v>
      </c>
      <c r="F260" s="665">
        <v>7</v>
      </c>
      <c r="G260" s="665">
        <v>18830</v>
      </c>
      <c r="H260" s="665">
        <v>1</v>
      </c>
      <c r="I260" s="665">
        <v>2690</v>
      </c>
      <c r="J260" s="665">
        <v>2</v>
      </c>
      <c r="K260" s="665">
        <v>5396</v>
      </c>
      <c r="L260" s="665">
        <v>0.28656399362719065</v>
      </c>
      <c r="M260" s="665">
        <v>2698</v>
      </c>
      <c r="N260" s="665">
        <v>12</v>
      </c>
      <c r="O260" s="665">
        <v>33240</v>
      </c>
      <c r="P260" s="678">
        <v>1.7652681890600106</v>
      </c>
      <c r="Q260" s="666">
        <v>2770</v>
      </c>
    </row>
    <row r="261" spans="1:17" ht="14.4" customHeight="1" x14ac:dyDescent="0.3">
      <c r="A261" s="661" t="s">
        <v>543</v>
      </c>
      <c r="B261" s="662" t="s">
        <v>6240</v>
      </c>
      <c r="C261" s="662" t="s">
        <v>6030</v>
      </c>
      <c r="D261" s="662" t="s">
        <v>6253</v>
      </c>
      <c r="E261" s="662" t="s">
        <v>6254</v>
      </c>
      <c r="F261" s="665">
        <v>1</v>
      </c>
      <c r="G261" s="665">
        <v>5940</v>
      </c>
      <c r="H261" s="665">
        <v>1</v>
      </c>
      <c r="I261" s="665">
        <v>5940</v>
      </c>
      <c r="J261" s="665"/>
      <c r="K261" s="665"/>
      <c r="L261" s="665"/>
      <c r="M261" s="665"/>
      <c r="N261" s="665">
        <v>6</v>
      </c>
      <c r="O261" s="665">
        <v>37020</v>
      </c>
      <c r="P261" s="678">
        <v>6.2323232323232327</v>
      </c>
      <c r="Q261" s="666">
        <v>6170</v>
      </c>
    </row>
    <row r="262" spans="1:17" ht="14.4" customHeight="1" x14ac:dyDescent="0.3">
      <c r="A262" s="661" t="s">
        <v>543</v>
      </c>
      <c r="B262" s="662" t="s">
        <v>6240</v>
      </c>
      <c r="C262" s="662" t="s">
        <v>6030</v>
      </c>
      <c r="D262" s="662" t="s">
        <v>6255</v>
      </c>
      <c r="E262" s="662" t="s">
        <v>6256</v>
      </c>
      <c r="F262" s="665"/>
      <c r="G262" s="665"/>
      <c r="H262" s="665"/>
      <c r="I262" s="665"/>
      <c r="J262" s="665">
        <v>1</v>
      </c>
      <c r="K262" s="665">
        <v>2390</v>
      </c>
      <c r="L262" s="665"/>
      <c r="M262" s="665">
        <v>2390</v>
      </c>
      <c r="N262" s="665"/>
      <c r="O262" s="665"/>
      <c r="P262" s="678"/>
      <c r="Q262" s="666"/>
    </row>
    <row r="263" spans="1:17" ht="14.4" customHeight="1" x14ac:dyDescent="0.3">
      <c r="A263" s="661" t="s">
        <v>543</v>
      </c>
      <c r="B263" s="662" t="s">
        <v>6240</v>
      </c>
      <c r="C263" s="662" t="s">
        <v>6030</v>
      </c>
      <c r="D263" s="662" t="s">
        <v>6257</v>
      </c>
      <c r="E263" s="662" t="s">
        <v>6258</v>
      </c>
      <c r="F263" s="665"/>
      <c r="G263" s="665"/>
      <c r="H263" s="665"/>
      <c r="I263" s="665"/>
      <c r="J263" s="665"/>
      <c r="K263" s="665"/>
      <c r="L263" s="665"/>
      <c r="M263" s="665"/>
      <c r="N263" s="665">
        <v>2</v>
      </c>
      <c r="O263" s="665">
        <v>6958</v>
      </c>
      <c r="P263" s="678"/>
      <c r="Q263" s="666">
        <v>3479</v>
      </c>
    </row>
    <row r="264" spans="1:17" ht="14.4" customHeight="1" x14ac:dyDescent="0.3">
      <c r="A264" s="661" t="s">
        <v>543</v>
      </c>
      <c r="B264" s="662" t="s">
        <v>6240</v>
      </c>
      <c r="C264" s="662" t="s">
        <v>6030</v>
      </c>
      <c r="D264" s="662" t="s">
        <v>6259</v>
      </c>
      <c r="E264" s="662" t="s">
        <v>6260</v>
      </c>
      <c r="F264" s="665"/>
      <c r="G264" s="665"/>
      <c r="H264" s="665"/>
      <c r="I264" s="665"/>
      <c r="J264" s="665">
        <v>1</v>
      </c>
      <c r="K264" s="665">
        <v>4257</v>
      </c>
      <c r="L264" s="665"/>
      <c r="M264" s="665">
        <v>4257</v>
      </c>
      <c r="N264" s="665"/>
      <c r="O264" s="665"/>
      <c r="P264" s="678"/>
      <c r="Q264" s="666"/>
    </row>
    <row r="265" spans="1:17" ht="14.4" customHeight="1" x14ac:dyDescent="0.3">
      <c r="A265" s="661" t="s">
        <v>543</v>
      </c>
      <c r="B265" s="662" t="s">
        <v>6240</v>
      </c>
      <c r="C265" s="662" t="s">
        <v>6030</v>
      </c>
      <c r="D265" s="662" t="s">
        <v>6261</v>
      </c>
      <c r="E265" s="662" t="s">
        <v>6262</v>
      </c>
      <c r="F265" s="665">
        <v>7</v>
      </c>
      <c r="G265" s="665">
        <v>14469</v>
      </c>
      <c r="H265" s="665">
        <v>1</v>
      </c>
      <c r="I265" s="665">
        <v>2067</v>
      </c>
      <c r="J265" s="665">
        <v>5</v>
      </c>
      <c r="K265" s="665">
        <v>10365</v>
      </c>
      <c r="L265" s="665">
        <v>0.71635911258552765</v>
      </c>
      <c r="M265" s="665">
        <v>2073</v>
      </c>
      <c r="N265" s="665">
        <v>14</v>
      </c>
      <c r="O265" s="665">
        <v>30030</v>
      </c>
      <c r="P265" s="678">
        <v>2.0754716981132075</v>
      </c>
      <c r="Q265" s="666">
        <v>2145</v>
      </c>
    </row>
    <row r="266" spans="1:17" ht="14.4" customHeight="1" x14ac:dyDescent="0.3">
      <c r="A266" s="661" t="s">
        <v>543</v>
      </c>
      <c r="B266" s="662" t="s">
        <v>6240</v>
      </c>
      <c r="C266" s="662" t="s">
        <v>6030</v>
      </c>
      <c r="D266" s="662" t="s">
        <v>6263</v>
      </c>
      <c r="E266" s="662" t="s">
        <v>6264</v>
      </c>
      <c r="F266" s="665"/>
      <c r="G266" s="665"/>
      <c r="H266" s="665"/>
      <c r="I266" s="665"/>
      <c r="J266" s="665">
        <v>1</v>
      </c>
      <c r="K266" s="665">
        <v>1630</v>
      </c>
      <c r="L266" s="665"/>
      <c r="M266" s="665">
        <v>1630</v>
      </c>
      <c r="N266" s="665">
        <v>2</v>
      </c>
      <c r="O266" s="665">
        <v>3356</v>
      </c>
      <c r="P266" s="678"/>
      <c r="Q266" s="666">
        <v>1678</v>
      </c>
    </row>
    <row r="267" spans="1:17" ht="14.4" customHeight="1" x14ac:dyDescent="0.3">
      <c r="A267" s="661" t="s">
        <v>543</v>
      </c>
      <c r="B267" s="662" t="s">
        <v>6240</v>
      </c>
      <c r="C267" s="662" t="s">
        <v>6030</v>
      </c>
      <c r="D267" s="662" t="s">
        <v>6265</v>
      </c>
      <c r="E267" s="662" t="s">
        <v>6266</v>
      </c>
      <c r="F267" s="665">
        <v>7</v>
      </c>
      <c r="G267" s="665">
        <v>15652</v>
      </c>
      <c r="H267" s="665">
        <v>1</v>
      </c>
      <c r="I267" s="665">
        <v>2236</v>
      </c>
      <c r="J267" s="665">
        <v>3</v>
      </c>
      <c r="K267" s="665">
        <v>6726</v>
      </c>
      <c r="L267" s="665">
        <v>0.42972144134934831</v>
      </c>
      <c r="M267" s="665">
        <v>2242</v>
      </c>
      <c r="N267" s="665">
        <v>3</v>
      </c>
      <c r="O267" s="665">
        <v>6942</v>
      </c>
      <c r="P267" s="678">
        <v>0.4435215946843854</v>
      </c>
      <c r="Q267" s="666">
        <v>2314</v>
      </c>
    </row>
    <row r="268" spans="1:17" ht="14.4" customHeight="1" x14ac:dyDescent="0.3">
      <c r="A268" s="661" t="s">
        <v>543</v>
      </c>
      <c r="B268" s="662" t="s">
        <v>6240</v>
      </c>
      <c r="C268" s="662" t="s">
        <v>6030</v>
      </c>
      <c r="D268" s="662" t="s">
        <v>6267</v>
      </c>
      <c r="E268" s="662" t="s">
        <v>6268</v>
      </c>
      <c r="F268" s="665"/>
      <c r="G268" s="665"/>
      <c r="H268" s="665"/>
      <c r="I268" s="665"/>
      <c r="J268" s="665"/>
      <c r="K268" s="665"/>
      <c r="L268" s="665"/>
      <c r="M268" s="665"/>
      <c r="N268" s="665">
        <v>7</v>
      </c>
      <c r="O268" s="665">
        <v>19383</v>
      </c>
      <c r="P268" s="678"/>
      <c r="Q268" s="666">
        <v>2769</v>
      </c>
    </row>
    <row r="269" spans="1:17" ht="14.4" customHeight="1" x14ac:dyDescent="0.3">
      <c r="A269" s="661" t="s">
        <v>543</v>
      </c>
      <c r="B269" s="662" t="s">
        <v>6240</v>
      </c>
      <c r="C269" s="662" t="s">
        <v>6030</v>
      </c>
      <c r="D269" s="662" t="s">
        <v>6269</v>
      </c>
      <c r="E269" s="662" t="s">
        <v>6270</v>
      </c>
      <c r="F269" s="665">
        <v>1</v>
      </c>
      <c r="G269" s="665">
        <v>3202</v>
      </c>
      <c r="H269" s="665">
        <v>1</v>
      </c>
      <c r="I269" s="665">
        <v>3202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543</v>
      </c>
      <c r="B270" s="662" t="s">
        <v>6240</v>
      </c>
      <c r="C270" s="662" t="s">
        <v>6030</v>
      </c>
      <c r="D270" s="662" t="s">
        <v>6271</v>
      </c>
      <c r="E270" s="662" t="s">
        <v>6272</v>
      </c>
      <c r="F270" s="665">
        <v>1</v>
      </c>
      <c r="G270" s="665">
        <v>92</v>
      </c>
      <c r="H270" s="665">
        <v>1</v>
      </c>
      <c r="I270" s="665">
        <v>92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543</v>
      </c>
      <c r="B271" s="662" t="s">
        <v>6240</v>
      </c>
      <c r="C271" s="662" t="s">
        <v>6030</v>
      </c>
      <c r="D271" s="662" t="s">
        <v>6273</v>
      </c>
      <c r="E271" s="662" t="s">
        <v>6274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3006</v>
      </c>
      <c r="P271" s="678"/>
      <c r="Q271" s="666">
        <v>3006</v>
      </c>
    </row>
    <row r="272" spans="1:17" ht="14.4" customHeight="1" x14ac:dyDescent="0.3">
      <c r="A272" s="661" t="s">
        <v>543</v>
      </c>
      <c r="B272" s="662" t="s">
        <v>6240</v>
      </c>
      <c r="C272" s="662" t="s">
        <v>6030</v>
      </c>
      <c r="D272" s="662" t="s">
        <v>6275</v>
      </c>
      <c r="E272" s="662" t="s">
        <v>6276</v>
      </c>
      <c r="F272" s="665">
        <v>1</v>
      </c>
      <c r="G272" s="665">
        <v>5148</v>
      </c>
      <c r="H272" s="665">
        <v>1</v>
      </c>
      <c r="I272" s="665">
        <v>5148</v>
      </c>
      <c r="J272" s="665">
        <v>1</v>
      </c>
      <c r="K272" s="665">
        <v>5148</v>
      </c>
      <c r="L272" s="665">
        <v>1</v>
      </c>
      <c r="M272" s="665">
        <v>5148</v>
      </c>
      <c r="N272" s="665"/>
      <c r="O272" s="665"/>
      <c r="P272" s="678"/>
      <c r="Q272" s="666"/>
    </row>
    <row r="273" spans="1:17" ht="14.4" customHeight="1" x14ac:dyDescent="0.3">
      <c r="A273" s="661" t="s">
        <v>543</v>
      </c>
      <c r="B273" s="662" t="s">
        <v>6240</v>
      </c>
      <c r="C273" s="662" t="s">
        <v>6030</v>
      </c>
      <c r="D273" s="662" t="s">
        <v>6277</v>
      </c>
      <c r="E273" s="662" t="s">
        <v>6278</v>
      </c>
      <c r="F273" s="665">
        <v>1</v>
      </c>
      <c r="G273" s="665">
        <v>4891</v>
      </c>
      <c r="H273" s="665">
        <v>1</v>
      </c>
      <c r="I273" s="665">
        <v>4891</v>
      </c>
      <c r="J273" s="665">
        <v>1</v>
      </c>
      <c r="K273" s="665">
        <v>4901</v>
      </c>
      <c r="L273" s="665">
        <v>1.0020445716622368</v>
      </c>
      <c r="M273" s="665">
        <v>4901</v>
      </c>
      <c r="N273" s="665"/>
      <c r="O273" s="665"/>
      <c r="P273" s="678"/>
      <c r="Q273" s="666"/>
    </row>
    <row r="274" spans="1:17" ht="14.4" customHeight="1" x14ac:dyDescent="0.3">
      <c r="A274" s="661" t="s">
        <v>543</v>
      </c>
      <c r="B274" s="662" t="s">
        <v>6240</v>
      </c>
      <c r="C274" s="662" t="s">
        <v>6030</v>
      </c>
      <c r="D274" s="662" t="s">
        <v>6279</v>
      </c>
      <c r="E274" s="662" t="s">
        <v>6280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709</v>
      </c>
      <c r="P274" s="678"/>
      <c r="Q274" s="666">
        <v>709</v>
      </c>
    </row>
    <row r="275" spans="1:17" ht="14.4" customHeight="1" x14ac:dyDescent="0.3">
      <c r="A275" s="661" t="s">
        <v>543</v>
      </c>
      <c r="B275" s="662" t="s">
        <v>6240</v>
      </c>
      <c r="C275" s="662" t="s">
        <v>6030</v>
      </c>
      <c r="D275" s="662" t="s">
        <v>6281</v>
      </c>
      <c r="E275" s="662" t="s">
        <v>6282</v>
      </c>
      <c r="F275" s="665">
        <v>1</v>
      </c>
      <c r="G275" s="665">
        <v>2455</v>
      </c>
      <c r="H275" s="665">
        <v>1</v>
      </c>
      <c r="I275" s="665">
        <v>2455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543</v>
      </c>
      <c r="B276" s="662" t="s">
        <v>6240</v>
      </c>
      <c r="C276" s="662" t="s">
        <v>6030</v>
      </c>
      <c r="D276" s="662" t="s">
        <v>6283</v>
      </c>
      <c r="E276" s="662" t="s">
        <v>6284</v>
      </c>
      <c r="F276" s="665">
        <v>1</v>
      </c>
      <c r="G276" s="665">
        <v>9477</v>
      </c>
      <c r="H276" s="665">
        <v>1</v>
      </c>
      <c r="I276" s="665">
        <v>9477</v>
      </c>
      <c r="J276" s="665">
        <v>2</v>
      </c>
      <c r="K276" s="665">
        <v>19008</v>
      </c>
      <c r="L276" s="665">
        <v>2.0056980056980058</v>
      </c>
      <c r="M276" s="665">
        <v>9504</v>
      </c>
      <c r="N276" s="665">
        <v>1</v>
      </c>
      <c r="O276" s="665">
        <v>9790</v>
      </c>
      <c r="P276" s="678">
        <v>1.0330273293236256</v>
      </c>
      <c r="Q276" s="666">
        <v>9790</v>
      </c>
    </row>
    <row r="277" spans="1:17" ht="14.4" customHeight="1" x14ac:dyDescent="0.3">
      <c r="A277" s="661" t="s">
        <v>543</v>
      </c>
      <c r="B277" s="662" t="s">
        <v>6240</v>
      </c>
      <c r="C277" s="662" t="s">
        <v>6030</v>
      </c>
      <c r="D277" s="662" t="s">
        <v>6285</v>
      </c>
      <c r="E277" s="662" t="s">
        <v>6286</v>
      </c>
      <c r="F277" s="665">
        <v>1</v>
      </c>
      <c r="G277" s="665">
        <v>4777</v>
      </c>
      <c r="H277" s="665">
        <v>1</v>
      </c>
      <c r="I277" s="665">
        <v>4777</v>
      </c>
      <c r="J277" s="665"/>
      <c r="K277" s="665"/>
      <c r="L277" s="665"/>
      <c r="M277" s="665"/>
      <c r="N277" s="665">
        <v>1</v>
      </c>
      <c r="O277" s="665">
        <v>4921</v>
      </c>
      <c r="P277" s="678">
        <v>1.0301444421184844</v>
      </c>
      <c r="Q277" s="666">
        <v>4921</v>
      </c>
    </row>
    <row r="278" spans="1:17" ht="14.4" customHeight="1" x14ac:dyDescent="0.3">
      <c r="A278" s="661" t="s">
        <v>543</v>
      </c>
      <c r="B278" s="662" t="s">
        <v>6240</v>
      </c>
      <c r="C278" s="662" t="s">
        <v>6030</v>
      </c>
      <c r="D278" s="662" t="s">
        <v>6287</v>
      </c>
      <c r="E278" s="662" t="s">
        <v>6288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2985</v>
      </c>
      <c r="P278" s="678"/>
      <c r="Q278" s="666">
        <v>2985</v>
      </c>
    </row>
    <row r="279" spans="1:17" ht="14.4" customHeight="1" x14ac:dyDescent="0.3">
      <c r="A279" s="661" t="s">
        <v>543</v>
      </c>
      <c r="B279" s="662" t="s">
        <v>6240</v>
      </c>
      <c r="C279" s="662" t="s">
        <v>6030</v>
      </c>
      <c r="D279" s="662" t="s">
        <v>6289</v>
      </c>
      <c r="E279" s="662" t="s">
        <v>6290</v>
      </c>
      <c r="F279" s="665">
        <v>5</v>
      </c>
      <c r="G279" s="665">
        <v>4075</v>
      </c>
      <c r="H279" s="665">
        <v>1</v>
      </c>
      <c r="I279" s="665">
        <v>815</v>
      </c>
      <c r="J279" s="665">
        <v>10</v>
      </c>
      <c r="K279" s="665">
        <v>8190</v>
      </c>
      <c r="L279" s="665">
        <v>2.0098159509202453</v>
      </c>
      <c r="M279" s="665">
        <v>819</v>
      </c>
      <c r="N279" s="665">
        <v>6</v>
      </c>
      <c r="O279" s="665">
        <v>5016</v>
      </c>
      <c r="P279" s="678">
        <v>1.2309202453987731</v>
      </c>
      <c r="Q279" s="666">
        <v>836</v>
      </c>
    </row>
    <row r="280" spans="1:17" ht="14.4" customHeight="1" x14ac:dyDescent="0.3">
      <c r="A280" s="661" t="s">
        <v>543</v>
      </c>
      <c r="B280" s="662" t="s">
        <v>6240</v>
      </c>
      <c r="C280" s="662" t="s">
        <v>6030</v>
      </c>
      <c r="D280" s="662" t="s">
        <v>6291</v>
      </c>
      <c r="E280" s="662" t="s">
        <v>6292</v>
      </c>
      <c r="F280" s="665"/>
      <c r="G280" s="665"/>
      <c r="H280" s="665"/>
      <c r="I280" s="665"/>
      <c r="J280" s="665">
        <v>1</v>
      </c>
      <c r="K280" s="665">
        <v>3914</v>
      </c>
      <c r="L280" s="665"/>
      <c r="M280" s="665">
        <v>3914</v>
      </c>
      <c r="N280" s="665"/>
      <c r="O280" s="665"/>
      <c r="P280" s="678"/>
      <c r="Q280" s="666"/>
    </row>
    <row r="281" spans="1:17" ht="14.4" customHeight="1" x14ac:dyDescent="0.3">
      <c r="A281" s="661" t="s">
        <v>543</v>
      </c>
      <c r="B281" s="662" t="s">
        <v>6240</v>
      </c>
      <c r="C281" s="662" t="s">
        <v>6030</v>
      </c>
      <c r="D281" s="662" t="s">
        <v>6293</v>
      </c>
      <c r="E281" s="662" t="s">
        <v>6294</v>
      </c>
      <c r="F281" s="665"/>
      <c r="G281" s="665"/>
      <c r="H281" s="665"/>
      <c r="I281" s="665"/>
      <c r="J281" s="665">
        <v>1</v>
      </c>
      <c r="K281" s="665">
        <v>0</v>
      </c>
      <c r="L281" s="665"/>
      <c r="M281" s="665">
        <v>0</v>
      </c>
      <c r="N281" s="665"/>
      <c r="O281" s="665"/>
      <c r="P281" s="678"/>
      <c r="Q281" s="666"/>
    </row>
    <row r="282" spans="1:17" ht="14.4" customHeight="1" x14ac:dyDescent="0.3">
      <c r="A282" s="661" t="s">
        <v>543</v>
      </c>
      <c r="B282" s="662" t="s">
        <v>6240</v>
      </c>
      <c r="C282" s="662" t="s">
        <v>6030</v>
      </c>
      <c r="D282" s="662" t="s">
        <v>6295</v>
      </c>
      <c r="E282" s="662" t="s">
        <v>6296</v>
      </c>
      <c r="F282" s="665">
        <v>9</v>
      </c>
      <c r="G282" s="665">
        <v>0</v>
      </c>
      <c r="H282" s="665"/>
      <c r="I282" s="665">
        <v>0</v>
      </c>
      <c r="J282" s="665">
        <v>5</v>
      </c>
      <c r="K282" s="665">
        <v>0</v>
      </c>
      <c r="L282" s="665"/>
      <c r="M282" s="665">
        <v>0</v>
      </c>
      <c r="N282" s="665">
        <v>7</v>
      </c>
      <c r="O282" s="665">
        <v>0</v>
      </c>
      <c r="P282" s="678"/>
      <c r="Q282" s="666">
        <v>0</v>
      </c>
    </row>
    <row r="283" spans="1:17" ht="14.4" customHeight="1" x14ac:dyDescent="0.3">
      <c r="A283" s="661" t="s">
        <v>543</v>
      </c>
      <c r="B283" s="662" t="s">
        <v>6240</v>
      </c>
      <c r="C283" s="662" t="s">
        <v>6030</v>
      </c>
      <c r="D283" s="662" t="s">
        <v>6297</v>
      </c>
      <c r="E283" s="662" t="s">
        <v>6298</v>
      </c>
      <c r="F283" s="665">
        <v>1</v>
      </c>
      <c r="G283" s="665">
        <v>0</v>
      </c>
      <c r="H283" s="665"/>
      <c r="I283" s="665">
        <v>0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543</v>
      </c>
      <c r="B284" s="662" t="s">
        <v>6240</v>
      </c>
      <c r="C284" s="662" t="s">
        <v>6030</v>
      </c>
      <c r="D284" s="662" t="s">
        <v>6299</v>
      </c>
      <c r="E284" s="662" t="s">
        <v>6300</v>
      </c>
      <c r="F284" s="665">
        <v>1</v>
      </c>
      <c r="G284" s="665">
        <v>0</v>
      </c>
      <c r="H284" s="665"/>
      <c r="I284" s="665">
        <v>0</v>
      </c>
      <c r="J284" s="665">
        <v>1</v>
      </c>
      <c r="K284" s="665">
        <v>0</v>
      </c>
      <c r="L284" s="665"/>
      <c r="M284" s="665">
        <v>0</v>
      </c>
      <c r="N284" s="665">
        <v>1</v>
      </c>
      <c r="O284" s="665">
        <v>0</v>
      </c>
      <c r="P284" s="678"/>
      <c r="Q284" s="666">
        <v>0</v>
      </c>
    </row>
    <row r="285" spans="1:17" ht="14.4" customHeight="1" x14ac:dyDescent="0.3">
      <c r="A285" s="661" t="s">
        <v>543</v>
      </c>
      <c r="B285" s="662" t="s">
        <v>6240</v>
      </c>
      <c r="C285" s="662" t="s">
        <v>6030</v>
      </c>
      <c r="D285" s="662" t="s">
        <v>6301</v>
      </c>
      <c r="E285" s="662" t="s">
        <v>6302</v>
      </c>
      <c r="F285" s="665">
        <v>1</v>
      </c>
      <c r="G285" s="665">
        <v>0</v>
      </c>
      <c r="H285" s="665"/>
      <c r="I285" s="665">
        <v>0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543</v>
      </c>
      <c r="B286" s="662" t="s">
        <v>6240</v>
      </c>
      <c r="C286" s="662" t="s">
        <v>6030</v>
      </c>
      <c r="D286" s="662" t="s">
        <v>6303</v>
      </c>
      <c r="E286" s="662" t="s">
        <v>6304</v>
      </c>
      <c r="F286" s="665">
        <v>1</v>
      </c>
      <c r="G286" s="665">
        <v>0</v>
      </c>
      <c r="H286" s="665"/>
      <c r="I286" s="665">
        <v>0</v>
      </c>
      <c r="J286" s="665">
        <v>2</v>
      </c>
      <c r="K286" s="665">
        <v>0</v>
      </c>
      <c r="L286" s="665"/>
      <c r="M286" s="665">
        <v>0</v>
      </c>
      <c r="N286" s="665"/>
      <c r="O286" s="665"/>
      <c r="P286" s="678"/>
      <c r="Q286" s="666"/>
    </row>
    <row r="287" spans="1:17" ht="14.4" customHeight="1" x14ac:dyDescent="0.3">
      <c r="A287" s="661" t="s">
        <v>543</v>
      </c>
      <c r="B287" s="662" t="s">
        <v>6240</v>
      </c>
      <c r="C287" s="662" t="s">
        <v>6030</v>
      </c>
      <c r="D287" s="662" t="s">
        <v>6305</v>
      </c>
      <c r="E287" s="662" t="s">
        <v>6306</v>
      </c>
      <c r="F287" s="665">
        <v>1</v>
      </c>
      <c r="G287" s="665">
        <v>0</v>
      </c>
      <c r="H287" s="665"/>
      <c r="I287" s="665">
        <v>0</v>
      </c>
      <c r="J287" s="665"/>
      <c r="K287" s="665"/>
      <c r="L287" s="665"/>
      <c r="M287" s="665"/>
      <c r="N287" s="665">
        <v>3</v>
      </c>
      <c r="O287" s="665">
        <v>0</v>
      </c>
      <c r="P287" s="678"/>
      <c r="Q287" s="666">
        <v>0</v>
      </c>
    </row>
    <row r="288" spans="1:17" ht="14.4" customHeight="1" x14ac:dyDescent="0.3">
      <c r="A288" s="661" t="s">
        <v>543</v>
      </c>
      <c r="B288" s="662" t="s">
        <v>6240</v>
      </c>
      <c r="C288" s="662" t="s">
        <v>6030</v>
      </c>
      <c r="D288" s="662" t="s">
        <v>6307</v>
      </c>
      <c r="E288" s="662" t="s">
        <v>6308</v>
      </c>
      <c r="F288" s="665"/>
      <c r="G288" s="665"/>
      <c r="H288" s="665"/>
      <c r="I288" s="665"/>
      <c r="J288" s="665">
        <v>1</v>
      </c>
      <c r="K288" s="665">
        <v>0</v>
      </c>
      <c r="L288" s="665"/>
      <c r="M288" s="665">
        <v>0</v>
      </c>
      <c r="N288" s="665">
        <v>1</v>
      </c>
      <c r="O288" s="665">
        <v>0</v>
      </c>
      <c r="P288" s="678"/>
      <c r="Q288" s="666">
        <v>0</v>
      </c>
    </row>
    <row r="289" spans="1:17" ht="14.4" customHeight="1" x14ac:dyDescent="0.3">
      <c r="A289" s="661" t="s">
        <v>543</v>
      </c>
      <c r="B289" s="662" t="s">
        <v>6240</v>
      </c>
      <c r="C289" s="662" t="s">
        <v>6030</v>
      </c>
      <c r="D289" s="662" t="s">
        <v>6309</v>
      </c>
      <c r="E289" s="662" t="s">
        <v>6310</v>
      </c>
      <c r="F289" s="665">
        <v>1</v>
      </c>
      <c r="G289" s="665">
        <v>0</v>
      </c>
      <c r="H289" s="665"/>
      <c r="I289" s="665">
        <v>0</v>
      </c>
      <c r="J289" s="665">
        <v>2</v>
      </c>
      <c r="K289" s="665">
        <v>0</v>
      </c>
      <c r="L289" s="665"/>
      <c r="M289" s="665">
        <v>0</v>
      </c>
      <c r="N289" s="665"/>
      <c r="O289" s="665"/>
      <c r="P289" s="678"/>
      <c r="Q289" s="666"/>
    </row>
    <row r="290" spans="1:17" ht="14.4" customHeight="1" x14ac:dyDescent="0.3">
      <c r="A290" s="661" t="s">
        <v>543</v>
      </c>
      <c r="B290" s="662" t="s">
        <v>6240</v>
      </c>
      <c r="C290" s="662" t="s">
        <v>6030</v>
      </c>
      <c r="D290" s="662" t="s">
        <v>6311</v>
      </c>
      <c r="E290" s="662" t="s">
        <v>6312</v>
      </c>
      <c r="F290" s="665"/>
      <c r="G290" s="665"/>
      <c r="H290" s="665"/>
      <c r="I290" s="665"/>
      <c r="J290" s="665">
        <v>1</v>
      </c>
      <c r="K290" s="665">
        <v>0</v>
      </c>
      <c r="L290" s="665"/>
      <c r="M290" s="665">
        <v>0</v>
      </c>
      <c r="N290" s="665"/>
      <c r="O290" s="665"/>
      <c r="P290" s="678"/>
      <c r="Q290" s="666"/>
    </row>
    <row r="291" spans="1:17" ht="14.4" customHeight="1" x14ac:dyDescent="0.3">
      <c r="A291" s="661" t="s">
        <v>543</v>
      </c>
      <c r="B291" s="662" t="s">
        <v>6240</v>
      </c>
      <c r="C291" s="662" t="s">
        <v>6030</v>
      </c>
      <c r="D291" s="662" t="s">
        <v>6313</v>
      </c>
      <c r="E291" s="662" t="s">
        <v>6314</v>
      </c>
      <c r="F291" s="665">
        <v>1</v>
      </c>
      <c r="G291" s="665">
        <v>0</v>
      </c>
      <c r="H291" s="665"/>
      <c r="I291" s="665">
        <v>0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543</v>
      </c>
      <c r="B292" s="662" t="s">
        <v>6240</v>
      </c>
      <c r="C292" s="662" t="s">
        <v>6030</v>
      </c>
      <c r="D292" s="662" t="s">
        <v>6315</v>
      </c>
      <c r="E292" s="662" t="s">
        <v>6316</v>
      </c>
      <c r="F292" s="665">
        <v>1</v>
      </c>
      <c r="G292" s="665">
        <v>0</v>
      </c>
      <c r="H292" s="665"/>
      <c r="I292" s="665">
        <v>0</v>
      </c>
      <c r="J292" s="665"/>
      <c r="K292" s="665"/>
      <c r="L292" s="665"/>
      <c r="M292" s="665"/>
      <c r="N292" s="665">
        <v>1</v>
      </c>
      <c r="O292" s="665">
        <v>0</v>
      </c>
      <c r="P292" s="678"/>
      <c r="Q292" s="666">
        <v>0</v>
      </c>
    </row>
    <row r="293" spans="1:17" ht="14.4" customHeight="1" x14ac:dyDescent="0.3">
      <c r="A293" s="661" t="s">
        <v>543</v>
      </c>
      <c r="B293" s="662" t="s">
        <v>6240</v>
      </c>
      <c r="C293" s="662" t="s">
        <v>6030</v>
      </c>
      <c r="D293" s="662" t="s">
        <v>6317</v>
      </c>
      <c r="E293" s="662" t="s">
        <v>6318</v>
      </c>
      <c r="F293" s="665">
        <v>1</v>
      </c>
      <c r="G293" s="665">
        <v>0</v>
      </c>
      <c r="H293" s="665"/>
      <c r="I293" s="665">
        <v>0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543</v>
      </c>
      <c r="B294" s="662" t="s">
        <v>6240</v>
      </c>
      <c r="C294" s="662" t="s">
        <v>6030</v>
      </c>
      <c r="D294" s="662" t="s">
        <v>6319</v>
      </c>
      <c r="E294" s="662" t="s">
        <v>6320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0</v>
      </c>
      <c r="P294" s="678"/>
      <c r="Q294" s="666">
        <v>0</v>
      </c>
    </row>
    <row r="295" spans="1:17" ht="14.4" customHeight="1" x14ac:dyDescent="0.3">
      <c r="A295" s="661" t="s">
        <v>543</v>
      </c>
      <c r="B295" s="662" t="s">
        <v>6240</v>
      </c>
      <c r="C295" s="662" t="s">
        <v>6030</v>
      </c>
      <c r="D295" s="662" t="s">
        <v>6321</v>
      </c>
      <c r="E295" s="662" t="s">
        <v>6322</v>
      </c>
      <c r="F295" s="665">
        <v>1</v>
      </c>
      <c r="G295" s="665">
        <v>0</v>
      </c>
      <c r="H295" s="665"/>
      <c r="I295" s="665">
        <v>0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543</v>
      </c>
      <c r="B296" s="662" t="s">
        <v>6240</v>
      </c>
      <c r="C296" s="662" t="s">
        <v>6030</v>
      </c>
      <c r="D296" s="662" t="s">
        <v>6323</v>
      </c>
      <c r="E296" s="662" t="s">
        <v>6324</v>
      </c>
      <c r="F296" s="665"/>
      <c r="G296" s="665"/>
      <c r="H296" s="665"/>
      <c r="I296" s="665"/>
      <c r="J296" s="665">
        <v>1</v>
      </c>
      <c r="K296" s="665">
        <v>0</v>
      </c>
      <c r="L296" s="665"/>
      <c r="M296" s="665">
        <v>0</v>
      </c>
      <c r="N296" s="665"/>
      <c r="O296" s="665"/>
      <c r="P296" s="678"/>
      <c r="Q296" s="666"/>
    </row>
    <row r="297" spans="1:17" ht="14.4" customHeight="1" x14ac:dyDescent="0.3">
      <c r="A297" s="661" t="s">
        <v>543</v>
      </c>
      <c r="B297" s="662" t="s">
        <v>6240</v>
      </c>
      <c r="C297" s="662" t="s">
        <v>6030</v>
      </c>
      <c r="D297" s="662" t="s">
        <v>6325</v>
      </c>
      <c r="E297" s="662" t="s">
        <v>6326</v>
      </c>
      <c r="F297" s="665">
        <v>2</v>
      </c>
      <c r="G297" s="665">
        <v>0</v>
      </c>
      <c r="H297" s="665"/>
      <c r="I297" s="665">
        <v>0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543</v>
      </c>
      <c r="B298" s="662" t="s">
        <v>6240</v>
      </c>
      <c r="C298" s="662" t="s">
        <v>6030</v>
      </c>
      <c r="D298" s="662" t="s">
        <v>6327</v>
      </c>
      <c r="E298" s="662" t="s">
        <v>6328</v>
      </c>
      <c r="F298" s="665"/>
      <c r="G298" s="665"/>
      <c r="H298" s="665"/>
      <c r="I298" s="665"/>
      <c r="J298" s="665">
        <v>1</v>
      </c>
      <c r="K298" s="665">
        <v>0</v>
      </c>
      <c r="L298" s="665"/>
      <c r="M298" s="665">
        <v>0</v>
      </c>
      <c r="N298" s="665"/>
      <c r="O298" s="665"/>
      <c r="P298" s="678"/>
      <c r="Q298" s="666"/>
    </row>
    <row r="299" spans="1:17" ht="14.4" customHeight="1" x14ac:dyDescent="0.3">
      <c r="A299" s="661" t="s">
        <v>543</v>
      </c>
      <c r="B299" s="662" t="s">
        <v>6240</v>
      </c>
      <c r="C299" s="662" t="s">
        <v>6030</v>
      </c>
      <c r="D299" s="662" t="s">
        <v>6329</v>
      </c>
      <c r="E299" s="662" t="s">
        <v>6330</v>
      </c>
      <c r="F299" s="665"/>
      <c r="G299" s="665"/>
      <c r="H299" s="665"/>
      <c r="I299" s="665"/>
      <c r="J299" s="665"/>
      <c r="K299" s="665"/>
      <c r="L299" s="665"/>
      <c r="M299" s="665"/>
      <c r="N299" s="665">
        <v>2</v>
      </c>
      <c r="O299" s="665">
        <v>3318</v>
      </c>
      <c r="P299" s="678"/>
      <c r="Q299" s="666">
        <v>1659</v>
      </c>
    </row>
    <row r="300" spans="1:17" ht="14.4" customHeight="1" x14ac:dyDescent="0.3">
      <c r="A300" s="661" t="s">
        <v>543</v>
      </c>
      <c r="B300" s="662" t="s">
        <v>6240</v>
      </c>
      <c r="C300" s="662" t="s">
        <v>6030</v>
      </c>
      <c r="D300" s="662" t="s">
        <v>6331</v>
      </c>
      <c r="E300" s="662" t="s">
        <v>6332</v>
      </c>
      <c r="F300" s="665">
        <v>8</v>
      </c>
      <c r="G300" s="665">
        <v>0</v>
      </c>
      <c r="H300" s="665"/>
      <c r="I300" s="665">
        <v>0</v>
      </c>
      <c r="J300" s="665">
        <v>5</v>
      </c>
      <c r="K300" s="665">
        <v>0</v>
      </c>
      <c r="L300" s="665"/>
      <c r="M300" s="665">
        <v>0</v>
      </c>
      <c r="N300" s="665">
        <v>8</v>
      </c>
      <c r="O300" s="665">
        <v>0</v>
      </c>
      <c r="P300" s="678"/>
      <c r="Q300" s="666">
        <v>0</v>
      </c>
    </row>
    <row r="301" spans="1:17" ht="14.4" customHeight="1" x14ac:dyDescent="0.3">
      <c r="A301" s="661" t="s">
        <v>543</v>
      </c>
      <c r="B301" s="662" t="s">
        <v>6240</v>
      </c>
      <c r="C301" s="662" t="s">
        <v>6030</v>
      </c>
      <c r="D301" s="662" t="s">
        <v>6333</v>
      </c>
      <c r="E301" s="662" t="s">
        <v>6334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768</v>
      </c>
      <c r="P301" s="678"/>
      <c r="Q301" s="666">
        <v>768</v>
      </c>
    </row>
    <row r="302" spans="1:17" ht="14.4" customHeight="1" x14ac:dyDescent="0.3">
      <c r="A302" s="661" t="s">
        <v>543</v>
      </c>
      <c r="B302" s="662" t="s">
        <v>6240</v>
      </c>
      <c r="C302" s="662" t="s">
        <v>6030</v>
      </c>
      <c r="D302" s="662" t="s">
        <v>6335</v>
      </c>
      <c r="E302" s="662" t="s">
        <v>6336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2810</v>
      </c>
      <c r="P302" s="678"/>
      <c r="Q302" s="666">
        <v>2810</v>
      </c>
    </row>
    <row r="303" spans="1:17" ht="14.4" customHeight="1" x14ac:dyDescent="0.3">
      <c r="A303" s="661" t="s">
        <v>543</v>
      </c>
      <c r="B303" s="662" t="s">
        <v>6240</v>
      </c>
      <c r="C303" s="662" t="s">
        <v>6030</v>
      </c>
      <c r="D303" s="662" t="s">
        <v>6337</v>
      </c>
      <c r="E303" s="662" t="s">
        <v>6338</v>
      </c>
      <c r="F303" s="665">
        <v>1</v>
      </c>
      <c r="G303" s="665">
        <v>800</v>
      </c>
      <c r="H303" s="665">
        <v>1</v>
      </c>
      <c r="I303" s="665">
        <v>800</v>
      </c>
      <c r="J303" s="665">
        <v>0</v>
      </c>
      <c r="K303" s="665">
        <v>0</v>
      </c>
      <c r="L303" s="665">
        <v>0</v>
      </c>
      <c r="M303" s="665"/>
      <c r="N303" s="665">
        <v>1</v>
      </c>
      <c r="O303" s="665">
        <v>839</v>
      </c>
      <c r="P303" s="678">
        <v>1.0487500000000001</v>
      </c>
      <c r="Q303" s="666">
        <v>839</v>
      </c>
    </row>
    <row r="304" spans="1:17" ht="14.4" customHeight="1" x14ac:dyDescent="0.3">
      <c r="A304" s="661" t="s">
        <v>543</v>
      </c>
      <c r="B304" s="662" t="s">
        <v>6240</v>
      </c>
      <c r="C304" s="662" t="s">
        <v>6030</v>
      </c>
      <c r="D304" s="662" t="s">
        <v>6339</v>
      </c>
      <c r="E304" s="662" t="s">
        <v>6340</v>
      </c>
      <c r="F304" s="665">
        <v>1</v>
      </c>
      <c r="G304" s="665">
        <v>6111</v>
      </c>
      <c r="H304" s="665">
        <v>1</v>
      </c>
      <c r="I304" s="665">
        <v>6111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543</v>
      </c>
      <c r="B305" s="662" t="s">
        <v>6240</v>
      </c>
      <c r="C305" s="662" t="s">
        <v>6030</v>
      </c>
      <c r="D305" s="662" t="s">
        <v>6341</v>
      </c>
      <c r="E305" s="662" t="s">
        <v>6342</v>
      </c>
      <c r="F305" s="665">
        <v>2</v>
      </c>
      <c r="G305" s="665">
        <v>18192</v>
      </c>
      <c r="H305" s="665">
        <v>1</v>
      </c>
      <c r="I305" s="665">
        <v>9096</v>
      </c>
      <c r="J305" s="665">
        <v>2</v>
      </c>
      <c r="K305" s="665">
        <v>18246</v>
      </c>
      <c r="L305" s="665">
        <v>1.0029683377308707</v>
      </c>
      <c r="M305" s="665">
        <v>9123</v>
      </c>
      <c r="N305" s="665">
        <v>4</v>
      </c>
      <c r="O305" s="665">
        <v>37364</v>
      </c>
      <c r="P305" s="678">
        <v>2.0538698328935796</v>
      </c>
      <c r="Q305" s="666">
        <v>9341</v>
      </c>
    </row>
    <row r="306" spans="1:17" ht="14.4" customHeight="1" x14ac:dyDescent="0.3">
      <c r="A306" s="661" t="s">
        <v>543</v>
      </c>
      <c r="B306" s="662" t="s">
        <v>6240</v>
      </c>
      <c r="C306" s="662" t="s">
        <v>6030</v>
      </c>
      <c r="D306" s="662" t="s">
        <v>6343</v>
      </c>
      <c r="E306" s="662" t="s">
        <v>6344</v>
      </c>
      <c r="F306" s="665">
        <v>1</v>
      </c>
      <c r="G306" s="665">
        <v>435</v>
      </c>
      <c r="H306" s="665">
        <v>1</v>
      </c>
      <c r="I306" s="665">
        <v>435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543</v>
      </c>
      <c r="B307" s="662" t="s">
        <v>6240</v>
      </c>
      <c r="C307" s="662" t="s">
        <v>6030</v>
      </c>
      <c r="D307" s="662" t="s">
        <v>6345</v>
      </c>
      <c r="E307" s="662" t="s">
        <v>6346</v>
      </c>
      <c r="F307" s="665">
        <v>2</v>
      </c>
      <c r="G307" s="665">
        <v>1700</v>
      </c>
      <c r="H307" s="665">
        <v>1</v>
      </c>
      <c r="I307" s="665">
        <v>850</v>
      </c>
      <c r="J307" s="665"/>
      <c r="K307" s="665"/>
      <c r="L307" s="665"/>
      <c r="M307" s="665"/>
      <c r="N307" s="665">
        <v>6</v>
      </c>
      <c r="O307" s="665">
        <v>5190</v>
      </c>
      <c r="P307" s="678">
        <v>3.052941176470588</v>
      </c>
      <c r="Q307" s="666">
        <v>865</v>
      </c>
    </row>
    <row r="308" spans="1:17" ht="14.4" customHeight="1" x14ac:dyDescent="0.3">
      <c r="A308" s="661" t="s">
        <v>543</v>
      </c>
      <c r="B308" s="662" t="s">
        <v>6240</v>
      </c>
      <c r="C308" s="662" t="s">
        <v>6030</v>
      </c>
      <c r="D308" s="662" t="s">
        <v>6347</v>
      </c>
      <c r="E308" s="662" t="s">
        <v>6348</v>
      </c>
      <c r="F308" s="665">
        <v>1</v>
      </c>
      <c r="G308" s="665">
        <v>0</v>
      </c>
      <c r="H308" s="665"/>
      <c r="I308" s="665">
        <v>0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543</v>
      </c>
      <c r="B309" s="662" t="s">
        <v>6240</v>
      </c>
      <c r="C309" s="662" t="s">
        <v>6030</v>
      </c>
      <c r="D309" s="662" t="s">
        <v>6349</v>
      </c>
      <c r="E309" s="662" t="s">
        <v>6350</v>
      </c>
      <c r="F309" s="665"/>
      <c r="G309" s="665"/>
      <c r="H309" s="665"/>
      <c r="I309" s="665"/>
      <c r="J309" s="665">
        <v>1</v>
      </c>
      <c r="K309" s="665">
        <v>3492</v>
      </c>
      <c r="L309" s="665"/>
      <c r="M309" s="665">
        <v>3492</v>
      </c>
      <c r="N309" s="665">
        <v>4</v>
      </c>
      <c r="O309" s="665">
        <v>14448</v>
      </c>
      <c r="P309" s="678"/>
      <c r="Q309" s="666">
        <v>3612</v>
      </c>
    </row>
    <row r="310" spans="1:17" ht="14.4" customHeight="1" x14ac:dyDescent="0.3">
      <c r="A310" s="661" t="s">
        <v>543</v>
      </c>
      <c r="B310" s="662" t="s">
        <v>6240</v>
      </c>
      <c r="C310" s="662" t="s">
        <v>6030</v>
      </c>
      <c r="D310" s="662" t="s">
        <v>6351</v>
      </c>
      <c r="E310" s="662" t="s">
        <v>6352</v>
      </c>
      <c r="F310" s="665"/>
      <c r="G310" s="665"/>
      <c r="H310" s="665"/>
      <c r="I310" s="665"/>
      <c r="J310" s="665">
        <v>6</v>
      </c>
      <c r="K310" s="665">
        <v>6174</v>
      </c>
      <c r="L310" s="665"/>
      <c r="M310" s="665">
        <v>1029</v>
      </c>
      <c r="N310" s="665"/>
      <c r="O310" s="665"/>
      <c r="P310" s="678"/>
      <c r="Q310" s="666"/>
    </row>
    <row r="311" spans="1:17" ht="14.4" customHeight="1" x14ac:dyDescent="0.3">
      <c r="A311" s="661" t="s">
        <v>543</v>
      </c>
      <c r="B311" s="662" t="s">
        <v>6240</v>
      </c>
      <c r="C311" s="662" t="s">
        <v>6030</v>
      </c>
      <c r="D311" s="662" t="s">
        <v>6353</v>
      </c>
      <c r="E311" s="662" t="s">
        <v>6354</v>
      </c>
      <c r="F311" s="665">
        <v>2</v>
      </c>
      <c r="G311" s="665">
        <v>7142</v>
      </c>
      <c r="H311" s="665">
        <v>1</v>
      </c>
      <c r="I311" s="665">
        <v>3571</v>
      </c>
      <c r="J311" s="665">
        <v>2</v>
      </c>
      <c r="K311" s="665">
        <v>7240</v>
      </c>
      <c r="L311" s="665">
        <v>1.0137216465975918</v>
      </c>
      <c r="M311" s="665">
        <v>3620</v>
      </c>
      <c r="N311" s="665">
        <v>1</v>
      </c>
      <c r="O311" s="665">
        <v>3741</v>
      </c>
      <c r="P311" s="678">
        <v>0.52380285634276114</v>
      </c>
      <c r="Q311" s="666">
        <v>3741</v>
      </c>
    </row>
    <row r="312" spans="1:17" ht="14.4" customHeight="1" x14ac:dyDescent="0.3">
      <c r="A312" s="661" t="s">
        <v>543</v>
      </c>
      <c r="B312" s="662" t="s">
        <v>6240</v>
      </c>
      <c r="C312" s="662" t="s">
        <v>6030</v>
      </c>
      <c r="D312" s="662" t="s">
        <v>6355</v>
      </c>
      <c r="E312" s="662" t="s">
        <v>6356</v>
      </c>
      <c r="F312" s="665">
        <v>7</v>
      </c>
      <c r="G312" s="665">
        <v>107882</v>
      </c>
      <c r="H312" s="665">
        <v>1</v>
      </c>
      <c r="I312" s="665">
        <v>15411.714285714286</v>
      </c>
      <c r="J312" s="665">
        <v>5</v>
      </c>
      <c r="K312" s="665">
        <v>77575</v>
      </c>
      <c r="L312" s="665">
        <v>0.7190726905322482</v>
      </c>
      <c r="M312" s="665">
        <v>15515</v>
      </c>
      <c r="N312" s="665">
        <v>5</v>
      </c>
      <c r="O312" s="665">
        <v>80375</v>
      </c>
      <c r="P312" s="678">
        <v>0.74502697391594519</v>
      </c>
      <c r="Q312" s="666">
        <v>16075</v>
      </c>
    </row>
    <row r="313" spans="1:17" ht="14.4" customHeight="1" x14ac:dyDescent="0.3">
      <c r="A313" s="661" t="s">
        <v>543</v>
      </c>
      <c r="B313" s="662" t="s">
        <v>6240</v>
      </c>
      <c r="C313" s="662" t="s">
        <v>6030</v>
      </c>
      <c r="D313" s="662" t="s">
        <v>6357</v>
      </c>
      <c r="E313" s="662" t="s">
        <v>6358</v>
      </c>
      <c r="F313" s="665">
        <v>5</v>
      </c>
      <c r="G313" s="665">
        <v>0</v>
      </c>
      <c r="H313" s="665"/>
      <c r="I313" s="665">
        <v>0</v>
      </c>
      <c r="J313" s="665">
        <v>5</v>
      </c>
      <c r="K313" s="665">
        <v>0</v>
      </c>
      <c r="L313" s="665"/>
      <c r="M313" s="665">
        <v>0</v>
      </c>
      <c r="N313" s="665">
        <v>6</v>
      </c>
      <c r="O313" s="665">
        <v>0</v>
      </c>
      <c r="P313" s="678"/>
      <c r="Q313" s="666">
        <v>0</v>
      </c>
    </row>
    <row r="314" spans="1:17" ht="14.4" customHeight="1" x14ac:dyDescent="0.3">
      <c r="A314" s="661" t="s">
        <v>543</v>
      </c>
      <c r="B314" s="662" t="s">
        <v>6240</v>
      </c>
      <c r="C314" s="662" t="s">
        <v>6030</v>
      </c>
      <c r="D314" s="662" t="s">
        <v>6359</v>
      </c>
      <c r="E314" s="662" t="s">
        <v>6360</v>
      </c>
      <c r="F314" s="665">
        <v>1</v>
      </c>
      <c r="G314" s="665">
        <v>355</v>
      </c>
      <c r="H314" s="665">
        <v>1</v>
      </c>
      <c r="I314" s="665">
        <v>355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543</v>
      </c>
      <c r="B315" s="662" t="s">
        <v>6240</v>
      </c>
      <c r="C315" s="662" t="s">
        <v>6030</v>
      </c>
      <c r="D315" s="662" t="s">
        <v>6361</v>
      </c>
      <c r="E315" s="662" t="s">
        <v>6362</v>
      </c>
      <c r="F315" s="665">
        <v>1</v>
      </c>
      <c r="G315" s="665">
        <v>0</v>
      </c>
      <c r="H315" s="665"/>
      <c r="I315" s="665">
        <v>0</v>
      </c>
      <c r="J315" s="665">
        <v>1</v>
      </c>
      <c r="K315" s="665">
        <v>0</v>
      </c>
      <c r="L315" s="665"/>
      <c r="M315" s="665">
        <v>0</v>
      </c>
      <c r="N315" s="665"/>
      <c r="O315" s="665"/>
      <c r="P315" s="678"/>
      <c r="Q315" s="666"/>
    </row>
    <row r="316" spans="1:17" ht="14.4" customHeight="1" x14ac:dyDescent="0.3">
      <c r="A316" s="661" t="s">
        <v>543</v>
      </c>
      <c r="B316" s="662" t="s">
        <v>6240</v>
      </c>
      <c r="C316" s="662" t="s">
        <v>6030</v>
      </c>
      <c r="D316" s="662" t="s">
        <v>6363</v>
      </c>
      <c r="E316" s="662" t="s">
        <v>6364</v>
      </c>
      <c r="F316" s="665"/>
      <c r="G316" s="665"/>
      <c r="H316" s="665"/>
      <c r="I316" s="665"/>
      <c r="J316" s="665"/>
      <c r="K316" s="665"/>
      <c r="L316" s="665"/>
      <c r="M316" s="665"/>
      <c r="N316" s="665">
        <v>2</v>
      </c>
      <c r="O316" s="665">
        <v>14944</v>
      </c>
      <c r="P316" s="678"/>
      <c r="Q316" s="666">
        <v>7472</v>
      </c>
    </row>
    <row r="317" spans="1:17" ht="14.4" customHeight="1" x14ac:dyDescent="0.3">
      <c r="A317" s="661" t="s">
        <v>543</v>
      </c>
      <c r="B317" s="662" t="s">
        <v>6240</v>
      </c>
      <c r="C317" s="662" t="s">
        <v>6030</v>
      </c>
      <c r="D317" s="662" t="s">
        <v>6365</v>
      </c>
      <c r="E317" s="662" t="s">
        <v>6366</v>
      </c>
      <c r="F317" s="665">
        <v>1</v>
      </c>
      <c r="G317" s="665">
        <v>6834</v>
      </c>
      <c r="H317" s="665">
        <v>1</v>
      </c>
      <c r="I317" s="665">
        <v>6834</v>
      </c>
      <c r="J317" s="665">
        <v>1</v>
      </c>
      <c r="K317" s="665">
        <v>6852</v>
      </c>
      <c r="L317" s="665">
        <v>1.0026338893766462</v>
      </c>
      <c r="M317" s="665">
        <v>6852</v>
      </c>
      <c r="N317" s="665">
        <v>1</v>
      </c>
      <c r="O317" s="665">
        <v>6998</v>
      </c>
      <c r="P317" s="678">
        <v>1.0239976587649986</v>
      </c>
      <c r="Q317" s="666">
        <v>6998</v>
      </c>
    </row>
    <row r="318" spans="1:17" ht="14.4" customHeight="1" x14ac:dyDescent="0.3">
      <c r="A318" s="661" t="s">
        <v>543</v>
      </c>
      <c r="B318" s="662" t="s">
        <v>6240</v>
      </c>
      <c r="C318" s="662" t="s">
        <v>6030</v>
      </c>
      <c r="D318" s="662" t="s">
        <v>6367</v>
      </c>
      <c r="E318" s="662" t="s">
        <v>6368</v>
      </c>
      <c r="F318" s="665">
        <v>1</v>
      </c>
      <c r="G318" s="665">
        <v>3631</v>
      </c>
      <c r="H318" s="665">
        <v>1</v>
      </c>
      <c r="I318" s="665">
        <v>3631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543</v>
      </c>
      <c r="B319" s="662" t="s">
        <v>6240</v>
      </c>
      <c r="C319" s="662" t="s">
        <v>6030</v>
      </c>
      <c r="D319" s="662" t="s">
        <v>6369</v>
      </c>
      <c r="E319" s="662" t="s">
        <v>6370</v>
      </c>
      <c r="F319" s="665">
        <v>10</v>
      </c>
      <c r="G319" s="665">
        <v>0</v>
      </c>
      <c r="H319" s="665"/>
      <c r="I319" s="665">
        <v>0</v>
      </c>
      <c r="J319" s="665">
        <v>6</v>
      </c>
      <c r="K319" s="665">
        <v>0</v>
      </c>
      <c r="L319" s="665"/>
      <c r="M319" s="665">
        <v>0</v>
      </c>
      <c r="N319" s="665">
        <v>10</v>
      </c>
      <c r="O319" s="665">
        <v>0</v>
      </c>
      <c r="P319" s="678"/>
      <c r="Q319" s="666">
        <v>0</v>
      </c>
    </row>
    <row r="320" spans="1:17" ht="14.4" customHeight="1" x14ac:dyDescent="0.3">
      <c r="A320" s="661" t="s">
        <v>543</v>
      </c>
      <c r="B320" s="662" t="s">
        <v>6240</v>
      </c>
      <c r="C320" s="662" t="s">
        <v>6030</v>
      </c>
      <c r="D320" s="662" t="s">
        <v>6371</v>
      </c>
      <c r="E320" s="662" t="s">
        <v>6372</v>
      </c>
      <c r="F320" s="665">
        <v>1</v>
      </c>
      <c r="G320" s="665">
        <v>0</v>
      </c>
      <c r="H320" s="665"/>
      <c r="I320" s="665">
        <v>0</v>
      </c>
      <c r="J320" s="665">
        <v>2</v>
      </c>
      <c r="K320" s="665">
        <v>0</v>
      </c>
      <c r="L320" s="665"/>
      <c r="M320" s="665">
        <v>0</v>
      </c>
      <c r="N320" s="665"/>
      <c r="O320" s="665"/>
      <c r="P320" s="678"/>
      <c r="Q320" s="666"/>
    </row>
    <row r="321" spans="1:17" ht="14.4" customHeight="1" x14ac:dyDescent="0.3">
      <c r="A321" s="661" t="s">
        <v>543</v>
      </c>
      <c r="B321" s="662" t="s">
        <v>6240</v>
      </c>
      <c r="C321" s="662" t="s">
        <v>6030</v>
      </c>
      <c r="D321" s="662" t="s">
        <v>6373</v>
      </c>
      <c r="E321" s="662" t="s">
        <v>6374</v>
      </c>
      <c r="F321" s="665">
        <v>2</v>
      </c>
      <c r="G321" s="665">
        <v>12141</v>
      </c>
      <c r="H321" s="665">
        <v>1</v>
      </c>
      <c r="I321" s="665">
        <v>6070.5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543</v>
      </c>
      <c r="B322" s="662" t="s">
        <v>6240</v>
      </c>
      <c r="C322" s="662" t="s">
        <v>6030</v>
      </c>
      <c r="D322" s="662" t="s">
        <v>6375</v>
      </c>
      <c r="E322" s="662" t="s">
        <v>6376</v>
      </c>
      <c r="F322" s="665">
        <v>1</v>
      </c>
      <c r="G322" s="665">
        <v>4374</v>
      </c>
      <c r="H322" s="665">
        <v>1</v>
      </c>
      <c r="I322" s="665">
        <v>4374</v>
      </c>
      <c r="J322" s="665">
        <v>2</v>
      </c>
      <c r="K322" s="665">
        <v>8778</v>
      </c>
      <c r="L322" s="665">
        <v>2.006858710562414</v>
      </c>
      <c r="M322" s="665">
        <v>4389</v>
      </c>
      <c r="N322" s="665">
        <v>1</v>
      </c>
      <c r="O322" s="665">
        <v>4570</v>
      </c>
      <c r="P322" s="678">
        <v>1.0448102423411065</v>
      </c>
      <c r="Q322" s="666">
        <v>4570</v>
      </c>
    </row>
    <row r="323" spans="1:17" ht="14.4" customHeight="1" x14ac:dyDescent="0.3">
      <c r="A323" s="661" t="s">
        <v>543</v>
      </c>
      <c r="B323" s="662" t="s">
        <v>6240</v>
      </c>
      <c r="C323" s="662" t="s">
        <v>6030</v>
      </c>
      <c r="D323" s="662" t="s">
        <v>6377</v>
      </c>
      <c r="E323" s="662" t="s">
        <v>6378</v>
      </c>
      <c r="F323" s="665">
        <v>2</v>
      </c>
      <c r="G323" s="665">
        <v>6438</v>
      </c>
      <c r="H323" s="665">
        <v>1</v>
      </c>
      <c r="I323" s="665">
        <v>3219</v>
      </c>
      <c r="J323" s="665"/>
      <c r="K323" s="665"/>
      <c r="L323" s="665"/>
      <c r="M323" s="665"/>
      <c r="N323" s="665">
        <v>6</v>
      </c>
      <c r="O323" s="665">
        <v>19782</v>
      </c>
      <c r="P323" s="678">
        <v>3.0726933830382106</v>
      </c>
      <c r="Q323" s="666">
        <v>3297</v>
      </c>
    </row>
    <row r="324" spans="1:17" ht="14.4" customHeight="1" x14ac:dyDescent="0.3">
      <c r="A324" s="661" t="s">
        <v>543</v>
      </c>
      <c r="B324" s="662" t="s">
        <v>6240</v>
      </c>
      <c r="C324" s="662" t="s">
        <v>6030</v>
      </c>
      <c r="D324" s="662" t="s">
        <v>6379</v>
      </c>
      <c r="E324" s="662" t="s">
        <v>6380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0</v>
      </c>
      <c r="P324" s="678"/>
      <c r="Q324" s="666">
        <v>0</v>
      </c>
    </row>
    <row r="325" spans="1:17" ht="14.4" customHeight="1" x14ac:dyDescent="0.3">
      <c r="A325" s="661" t="s">
        <v>543</v>
      </c>
      <c r="B325" s="662" t="s">
        <v>6240</v>
      </c>
      <c r="C325" s="662" t="s">
        <v>6030</v>
      </c>
      <c r="D325" s="662" t="s">
        <v>6381</v>
      </c>
      <c r="E325" s="662" t="s">
        <v>6382</v>
      </c>
      <c r="F325" s="665">
        <v>3</v>
      </c>
      <c r="G325" s="665">
        <v>0</v>
      </c>
      <c r="H325" s="665"/>
      <c r="I325" s="665">
        <v>0</v>
      </c>
      <c r="J325" s="665">
        <v>2</v>
      </c>
      <c r="K325" s="665">
        <v>0</v>
      </c>
      <c r="L325" s="665"/>
      <c r="M325" s="665">
        <v>0</v>
      </c>
      <c r="N325" s="665">
        <v>3</v>
      </c>
      <c r="O325" s="665">
        <v>0</v>
      </c>
      <c r="P325" s="678"/>
      <c r="Q325" s="666">
        <v>0</v>
      </c>
    </row>
    <row r="326" spans="1:17" ht="14.4" customHeight="1" x14ac:dyDescent="0.3">
      <c r="A326" s="661" t="s">
        <v>543</v>
      </c>
      <c r="B326" s="662" t="s">
        <v>6240</v>
      </c>
      <c r="C326" s="662" t="s">
        <v>6030</v>
      </c>
      <c r="D326" s="662" t="s">
        <v>6383</v>
      </c>
      <c r="E326" s="662" t="s">
        <v>6384</v>
      </c>
      <c r="F326" s="665">
        <v>1</v>
      </c>
      <c r="G326" s="665">
        <v>0</v>
      </c>
      <c r="H326" s="665"/>
      <c r="I326" s="665">
        <v>0</v>
      </c>
      <c r="J326" s="665">
        <v>1</v>
      </c>
      <c r="K326" s="665">
        <v>0</v>
      </c>
      <c r="L326" s="665"/>
      <c r="M326" s="665">
        <v>0</v>
      </c>
      <c r="N326" s="665">
        <v>1</v>
      </c>
      <c r="O326" s="665">
        <v>0</v>
      </c>
      <c r="P326" s="678"/>
      <c r="Q326" s="666">
        <v>0</v>
      </c>
    </row>
    <row r="327" spans="1:17" ht="14.4" customHeight="1" x14ac:dyDescent="0.3">
      <c r="A327" s="661" t="s">
        <v>543</v>
      </c>
      <c r="B327" s="662" t="s">
        <v>6240</v>
      </c>
      <c r="C327" s="662" t="s">
        <v>6030</v>
      </c>
      <c r="D327" s="662" t="s">
        <v>6385</v>
      </c>
      <c r="E327" s="662" t="s">
        <v>6386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2988</v>
      </c>
      <c r="P327" s="678"/>
      <c r="Q327" s="666">
        <v>2988</v>
      </c>
    </row>
    <row r="328" spans="1:17" ht="14.4" customHeight="1" x14ac:dyDescent="0.3">
      <c r="A328" s="661" t="s">
        <v>543</v>
      </c>
      <c r="B328" s="662" t="s">
        <v>6240</v>
      </c>
      <c r="C328" s="662" t="s">
        <v>6030</v>
      </c>
      <c r="D328" s="662" t="s">
        <v>6387</v>
      </c>
      <c r="E328" s="662" t="s">
        <v>6388</v>
      </c>
      <c r="F328" s="665">
        <v>1</v>
      </c>
      <c r="G328" s="665">
        <v>8132</v>
      </c>
      <c r="H328" s="665">
        <v>1</v>
      </c>
      <c r="I328" s="665">
        <v>8132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543</v>
      </c>
      <c r="B329" s="662" t="s">
        <v>6240</v>
      </c>
      <c r="C329" s="662" t="s">
        <v>6030</v>
      </c>
      <c r="D329" s="662" t="s">
        <v>6389</v>
      </c>
      <c r="E329" s="662" t="s">
        <v>6390</v>
      </c>
      <c r="F329" s="665">
        <v>3</v>
      </c>
      <c r="G329" s="665">
        <v>27075</v>
      </c>
      <c r="H329" s="665">
        <v>1</v>
      </c>
      <c r="I329" s="665">
        <v>9025</v>
      </c>
      <c r="J329" s="665">
        <v>1</v>
      </c>
      <c r="K329" s="665">
        <v>9052</v>
      </c>
      <c r="L329" s="665">
        <v>0.33433056325023086</v>
      </c>
      <c r="M329" s="665">
        <v>9052</v>
      </c>
      <c r="N329" s="665">
        <v>1</v>
      </c>
      <c r="O329" s="665">
        <v>9338</v>
      </c>
      <c r="P329" s="678">
        <v>0.34489381348107112</v>
      </c>
      <c r="Q329" s="666">
        <v>9338</v>
      </c>
    </row>
    <row r="330" spans="1:17" ht="14.4" customHeight="1" x14ac:dyDescent="0.3">
      <c r="A330" s="661" t="s">
        <v>543</v>
      </c>
      <c r="B330" s="662" t="s">
        <v>6240</v>
      </c>
      <c r="C330" s="662" t="s">
        <v>6030</v>
      </c>
      <c r="D330" s="662" t="s">
        <v>6391</v>
      </c>
      <c r="E330" s="662" t="s">
        <v>6392</v>
      </c>
      <c r="F330" s="665"/>
      <c r="G330" s="665"/>
      <c r="H330" s="665"/>
      <c r="I330" s="665"/>
      <c r="J330" s="665">
        <v>1</v>
      </c>
      <c r="K330" s="665">
        <v>5589</v>
      </c>
      <c r="L330" s="665"/>
      <c r="M330" s="665">
        <v>5589</v>
      </c>
      <c r="N330" s="665">
        <v>2</v>
      </c>
      <c r="O330" s="665">
        <v>11492</v>
      </c>
      <c r="P330" s="678"/>
      <c r="Q330" s="666">
        <v>5746</v>
      </c>
    </row>
    <row r="331" spans="1:17" ht="14.4" customHeight="1" x14ac:dyDescent="0.3">
      <c r="A331" s="661" t="s">
        <v>543</v>
      </c>
      <c r="B331" s="662" t="s">
        <v>6240</v>
      </c>
      <c r="C331" s="662" t="s">
        <v>6030</v>
      </c>
      <c r="D331" s="662" t="s">
        <v>6393</v>
      </c>
      <c r="E331" s="662" t="s">
        <v>6394</v>
      </c>
      <c r="F331" s="665">
        <v>2</v>
      </c>
      <c r="G331" s="665">
        <v>9234</v>
      </c>
      <c r="H331" s="665">
        <v>1</v>
      </c>
      <c r="I331" s="665">
        <v>4617</v>
      </c>
      <c r="J331" s="665">
        <v>0</v>
      </c>
      <c r="K331" s="665">
        <v>0</v>
      </c>
      <c r="L331" s="665">
        <v>0</v>
      </c>
      <c r="M331" s="665"/>
      <c r="N331" s="665">
        <v>4</v>
      </c>
      <c r="O331" s="665">
        <v>18912</v>
      </c>
      <c r="P331" s="678">
        <v>2.0480831708901883</v>
      </c>
      <c r="Q331" s="666">
        <v>4728</v>
      </c>
    </row>
    <row r="332" spans="1:17" ht="14.4" customHeight="1" x14ac:dyDescent="0.3">
      <c r="A332" s="661" t="s">
        <v>543</v>
      </c>
      <c r="B332" s="662" t="s">
        <v>6240</v>
      </c>
      <c r="C332" s="662" t="s">
        <v>6030</v>
      </c>
      <c r="D332" s="662" t="s">
        <v>6395</v>
      </c>
      <c r="E332" s="662" t="s">
        <v>6396</v>
      </c>
      <c r="F332" s="665">
        <v>6</v>
      </c>
      <c r="G332" s="665">
        <v>27267</v>
      </c>
      <c r="H332" s="665">
        <v>1</v>
      </c>
      <c r="I332" s="665">
        <v>4544.5</v>
      </c>
      <c r="J332" s="665">
        <v>2</v>
      </c>
      <c r="K332" s="665">
        <v>9114</v>
      </c>
      <c r="L332" s="665">
        <v>0.33425019254043348</v>
      </c>
      <c r="M332" s="665">
        <v>4557</v>
      </c>
      <c r="N332" s="665">
        <v>1</v>
      </c>
      <c r="O332" s="665">
        <v>4666</v>
      </c>
      <c r="P332" s="678">
        <v>0.17112260241317342</v>
      </c>
      <c r="Q332" s="666">
        <v>4666</v>
      </c>
    </row>
    <row r="333" spans="1:17" ht="14.4" customHeight="1" x14ac:dyDescent="0.3">
      <c r="A333" s="661" t="s">
        <v>543</v>
      </c>
      <c r="B333" s="662" t="s">
        <v>6240</v>
      </c>
      <c r="C333" s="662" t="s">
        <v>6030</v>
      </c>
      <c r="D333" s="662" t="s">
        <v>6397</v>
      </c>
      <c r="E333" s="662" t="s">
        <v>6398</v>
      </c>
      <c r="F333" s="665"/>
      <c r="G333" s="665"/>
      <c r="H333" s="665"/>
      <c r="I333" s="665"/>
      <c r="J333" s="665"/>
      <c r="K333" s="665"/>
      <c r="L333" s="665"/>
      <c r="M333" s="665"/>
      <c r="N333" s="665">
        <v>1</v>
      </c>
      <c r="O333" s="665">
        <v>2423</v>
      </c>
      <c r="P333" s="678"/>
      <c r="Q333" s="666">
        <v>2423</v>
      </c>
    </row>
    <row r="334" spans="1:17" ht="14.4" customHeight="1" x14ac:dyDescent="0.3">
      <c r="A334" s="661" t="s">
        <v>543</v>
      </c>
      <c r="B334" s="662" t="s">
        <v>6240</v>
      </c>
      <c r="C334" s="662" t="s">
        <v>6030</v>
      </c>
      <c r="D334" s="662" t="s">
        <v>6399</v>
      </c>
      <c r="E334" s="662" t="s">
        <v>6400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6304</v>
      </c>
      <c r="P334" s="678"/>
      <c r="Q334" s="666">
        <v>6304</v>
      </c>
    </row>
    <row r="335" spans="1:17" ht="14.4" customHeight="1" x14ac:dyDescent="0.3">
      <c r="A335" s="661" t="s">
        <v>543</v>
      </c>
      <c r="B335" s="662" t="s">
        <v>6240</v>
      </c>
      <c r="C335" s="662" t="s">
        <v>6030</v>
      </c>
      <c r="D335" s="662" t="s">
        <v>6401</v>
      </c>
      <c r="E335" s="662" t="s">
        <v>6402</v>
      </c>
      <c r="F335" s="665"/>
      <c r="G335" s="665"/>
      <c r="H335" s="665"/>
      <c r="I335" s="665"/>
      <c r="J335" s="665"/>
      <c r="K335" s="665"/>
      <c r="L335" s="665"/>
      <c r="M335" s="665"/>
      <c r="N335" s="665">
        <v>1</v>
      </c>
      <c r="O335" s="665">
        <v>0</v>
      </c>
      <c r="P335" s="678"/>
      <c r="Q335" s="666">
        <v>0</v>
      </c>
    </row>
    <row r="336" spans="1:17" ht="14.4" customHeight="1" x14ac:dyDescent="0.3">
      <c r="A336" s="661" t="s">
        <v>543</v>
      </c>
      <c r="B336" s="662" t="s">
        <v>6240</v>
      </c>
      <c r="C336" s="662" t="s">
        <v>6030</v>
      </c>
      <c r="D336" s="662" t="s">
        <v>6403</v>
      </c>
      <c r="E336" s="662" t="s">
        <v>6404</v>
      </c>
      <c r="F336" s="665">
        <v>3</v>
      </c>
      <c r="G336" s="665">
        <v>15375</v>
      </c>
      <c r="H336" s="665">
        <v>1</v>
      </c>
      <c r="I336" s="665">
        <v>5125</v>
      </c>
      <c r="J336" s="665">
        <v>1</v>
      </c>
      <c r="K336" s="665">
        <v>5137</v>
      </c>
      <c r="L336" s="665">
        <v>0.33411382113821136</v>
      </c>
      <c r="M336" s="665">
        <v>5137</v>
      </c>
      <c r="N336" s="665">
        <v>3</v>
      </c>
      <c r="O336" s="665">
        <v>15846</v>
      </c>
      <c r="P336" s="678">
        <v>1.0306341463414634</v>
      </c>
      <c r="Q336" s="666">
        <v>5282</v>
      </c>
    </row>
    <row r="337" spans="1:17" ht="14.4" customHeight="1" x14ac:dyDescent="0.3">
      <c r="A337" s="661" t="s">
        <v>543</v>
      </c>
      <c r="B337" s="662" t="s">
        <v>6240</v>
      </c>
      <c r="C337" s="662" t="s">
        <v>6030</v>
      </c>
      <c r="D337" s="662" t="s">
        <v>6405</v>
      </c>
      <c r="E337" s="662" t="s">
        <v>6406</v>
      </c>
      <c r="F337" s="665">
        <v>1</v>
      </c>
      <c r="G337" s="665">
        <v>0</v>
      </c>
      <c r="H337" s="665"/>
      <c r="I337" s="665">
        <v>0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543</v>
      </c>
      <c r="B338" s="662" t="s">
        <v>6240</v>
      </c>
      <c r="C338" s="662" t="s">
        <v>6030</v>
      </c>
      <c r="D338" s="662" t="s">
        <v>6407</v>
      </c>
      <c r="E338" s="662" t="s">
        <v>6408</v>
      </c>
      <c r="F338" s="665"/>
      <c r="G338" s="665"/>
      <c r="H338" s="665"/>
      <c r="I338" s="665"/>
      <c r="J338" s="665">
        <v>1</v>
      </c>
      <c r="K338" s="665">
        <v>0</v>
      </c>
      <c r="L338" s="665"/>
      <c r="M338" s="665">
        <v>0</v>
      </c>
      <c r="N338" s="665"/>
      <c r="O338" s="665"/>
      <c r="P338" s="678"/>
      <c r="Q338" s="666"/>
    </row>
    <row r="339" spans="1:17" ht="14.4" customHeight="1" x14ac:dyDescent="0.3">
      <c r="A339" s="661" t="s">
        <v>543</v>
      </c>
      <c r="B339" s="662" t="s">
        <v>6240</v>
      </c>
      <c r="C339" s="662" t="s">
        <v>6030</v>
      </c>
      <c r="D339" s="662" t="s">
        <v>6409</v>
      </c>
      <c r="E339" s="662" t="s">
        <v>6410</v>
      </c>
      <c r="F339" s="665">
        <v>2</v>
      </c>
      <c r="G339" s="665">
        <v>21262</v>
      </c>
      <c r="H339" s="665">
        <v>1</v>
      </c>
      <c r="I339" s="665">
        <v>10631</v>
      </c>
      <c r="J339" s="665">
        <v>1</v>
      </c>
      <c r="K339" s="665">
        <v>10695</v>
      </c>
      <c r="L339" s="665">
        <v>0.50301006490452449</v>
      </c>
      <c r="M339" s="665">
        <v>10695</v>
      </c>
      <c r="N339" s="665"/>
      <c r="O339" s="665"/>
      <c r="P339" s="678"/>
      <c r="Q339" s="666"/>
    </row>
    <row r="340" spans="1:17" ht="14.4" customHeight="1" x14ac:dyDescent="0.3">
      <c r="A340" s="661" t="s">
        <v>543</v>
      </c>
      <c r="B340" s="662" t="s">
        <v>6240</v>
      </c>
      <c r="C340" s="662" t="s">
        <v>6030</v>
      </c>
      <c r="D340" s="662" t="s">
        <v>6411</v>
      </c>
      <c r="E340" s="662" t="s">
        <v>6412</v>
      </c>
      <c r="F340" s="665">
        <v>1</v>
      </c>
      <c r="G340" s="665">
        <v>0</v>
      </c>
      <c r="H340" s="665"/>
      <c r="I340" s="665">
        <v>0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543</v>
      </c>
      <c r="B341" s="662" t="s">
        <v>6240</v>
      </c>
      <c r="C341" s="662" t="s">
        <v>6030</v>
      </c>
      <c r="D341" s="662" t="s">
        <v>6413</v>
      </c>
      <c r="E341" s="662" t="s">
        <v>6414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4114</v>
      </c>
      <c r="P341" s="678"/>
      <c r="Q341" s="666">
        <v>4114</v>
      </c>
    </row>
    <row r="342" spans="1:17" ht="14.4" customHeight="1" x14ac:dyDescent="0.3">
      <c r="A342" s="661" t="s">
        <v>543</v>
      </c>
      <c r="B342" s="662" t="s">
        <v>6240</v>
      </c>
      <c r="C342" s="662" t="s">
        <v>6030</v>
      </c>
      <c r="D342" s="662" t="s">
        <v>6415</v>
      </c>
      <c r="E342" s="662" t="s">
        <v>6416</v>
      </c>
      <c r="F342" s="665"/>
      <c r="G342" s="665"/>
      <c r="H342" s="665"/>
      <c r="I342" s="665"/>
      <c r="J342" s="665">
        <v>1</v>
      </c>
      <c r="K342" s="665">
        <v>6056</v>
      </c>
      <c r="L342" s="665"/>
      <c r="M342" s="665">
        <v>6056</v>
      </c>
      <c r="N342" s="665"/>
      <c r="O342" s="665"/>
      <c r="P342" s="678"/>
      <c r="Q342" s="666"/>
    </row>
    <row r="343" spans="1:17" ht="14.4" customHeight="1" x14ac:dyDescent="0.3">
      <c r="A343" s="661" t="s">
        <v>543</v>
      </c>
      <c r="B343" s="662" t="s">
        <v>6240</v>
      </c>
      <c r="C343" s="662" t="s">
        <v>6030</v>
      </c>
      <c r="D343" s="662" t="s">
        <v>6417</v>
      </c>
      <c r="E343" s="662" t="s">
        <v>6418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0</v>
      </c>
      <c r="P343" s="678"/>
      <c r="Q343" s="666">
        <v>0</v>
      </c>
    </row>
    <row r="344" spans="1:17" ht="14.4" customHeight="1" x14ac:dyDescent="0.3">
      <c r="A344" s="661" t="s">
        <v>543</v>
      </c>
      <c r="B344" s="662" t="s">
        <v>6240</v>
      </c>
      <c r="C344" s="662" t="s">
        <v>6030</v>
      </c>
      <c r="D344" s="662" t="s">
        <v>6419</v>
      </c>
      <c r="E344" s="662" t="s">
        <v>6420</v>
      </c>
      <c r="F344" s="665"/>
      <c r="G344" s="665"/>
      <c r="H344" s="665"/>
      <c r="I344" s="665"/>
      <c r="J344" s="665">
        <v>1</v>
      </c>
      <c r="K344" s="665">
        <v>0</v>
      </c>
      <c r="L344" s="665"/>
      <c r="M344" s="665">
        <v>0</v>
      </c>
      <c r="N344" s="665"/>
      <c r="O344" s="665"/>
      <c r="P344" s="678"/>
      <c r="Q344" s="666"/>
    </row>
    <row r="345" spans="1:17" ht="14.4" customHeight="1" x14ac:dyDescent="0.3">
      <c r="A345" s="661" t="s">
        <v>543</v>
      </c>
      <c r="B345" s="662" t="s">
        <v>6240</v>
      </c>
      <c r="C345" s="662" t="s">
        <v>6030</v>
      </c>
      <c r="D345" s="662" t="s">
        <v>6421</v>
      </c>
      <c r="E345" s="662" t="s">
        <v>6422</v>
      </c>
      <c r="F345" s="665"/>
      <c r="G345" s="665"/>
      <c r="H345" s="665"/>
      <c r="I345" s="665"/>
      <c r="J345" s="665">
        <v>1</v>
      </c>
      <c r="K345" s="665">
        <v>3432</v>
      </c>
      <c r="L345" s="665"/>
      <c r="M345" s="665">
        <v>3432</v>
      </c>
      <c r="N345" s="665"/>
      <c r="O345" s="665"/>
      <c r="P345" s="678"/>
      <c r="Q345" s="666"/>
    </row>
    <row r="346" spans="1:17" ht="14.4" customHeight="1" x14ac:dyDescent="0.3">
      <c r="A346" s="661" t="s">
        <v>543</v>
      </c>
      <c r="B346" s="662" t="s">
        <v>6240</v>
      </c>
      <c r="C346" s="662" t="s">
        <v>6030</v>
      </c>
      <c r="D346" s="662" t="s">
        <v>6423</v>
      </c>
      <c r="E346" s="662" t="s">
        <v>6424</v>
      </c>
      <c r="F346" s="665">
        <v>1</v>
      </c>
      <c r="G346" s="665">
        <v>8096</v>
      </c>
      <c r="H346" s="665">
        <v>1</v>
      </c>
      <c r="I346" s="665">
        <v>8096</v>
      </c>
      <c r="J346" s="665"/>
      <c r="K346" s="665"/>
      <c r="L346" s="665"/>
      <c r="M346" s="665"/>
      <c r="N346" s="665">
        <v>1</v>
      </c>
      <c r="O346" s="665">
        <v>8444</v>
      </c>
      <c r="P346" s="678">
        <v>1.0429841897233201</v>
      </c>
      <c r="Q346" s="666">
        <v>8444</v>
      </c>
    </row>
    <row r="347" spans="1:17" ht="14.4" customHeight="1" x14ac:dyDescent="0.3">
      <c r="A347" s="661" t="s">
        <v>543</v>
      </c>
      <c r="B347" s="662" t="s">
        <v>6240</v>
      </c>
      <c r="C347" s="662" t="s">
        <v>6030</v>
      </c>
      <c r="D347" s="662" t="s">
        <v>6425</v>
      </c>
      <c r="E347" s="662" t="s">
        <v>6426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0</v>
      </c>
      <c r="P347" s="678"/>
      <c r="Q347" s="666">
        <v>0</v>
      </c>
    </row>
    <row r="348" spans="1:17" ht="14.4" customHeight="1" x14ac:dyDescent="0.3">
      <c r="A348" s="661" t="s">
        <v>543</v>
      </c>
      <c r="B348" s="662" t="s">
        <v>6240</v>
      </c>
      <c r="C348" s="662" t="s">
        <v>6030</v>
      </c>
      <c r="D348" s="662" t="s">
        <v>6427</v>
      </c>
      <c r="E348" s="662" t="s">
        <v>6428</v>
      </c>
      <c r="F348" s="665"/>
      <c r="G348" s="665"/>
      <c r="H348" s="665"/>
      <c r="I348" s="665"/>
      <c r="J348" s="665"/>
      <c r="K348" s="665"/>
      <c r="L348" s="665"/>
      <c r="M348" s="665"/>
      <c r="N348" s="665">
        <v>1</v>
      </c>
      <c r="O348" s="665">
        <v>0</v>
      </c>
      <c r="P348" s="678"/>
      <c r="Q348" s="666">
        <v>0</v>
      </c>
    </row>
    <row r="349" spans="1:17" ht="14.4" customHeight="1" x14ac:dyDescent="0.3">
      <c r="A349" s="661" t="s">
        <v>543</v>
      </c>
      <c r="B349" s="662" t="s">
        <v>6240</v>
      </c>
      <c r="C349" s="662" t="s">
        <v>6030</v>
      </c>
      <c r="D349" s="662" t="s">
        <v>6429</v>
      </c>
      <c r="E349" s="662" t="s">
        <v>6430</v>
      </c>
      <c r="F349" s="665">
        <v>1</v>
      </c>
      <c r="G349" s="665">
        <v>8406</v>
      </c>
      <c r="H349" s="665">
        <v>1</v>
      </c>
      <c r="I349" s="665">
        <v>8406</v>
      </c>
      <c r="J349" s="665">
        <v>1</v>
      </c>
      <c r="K349" s="665">
        <v>8427</v>
      </c>
      <c r="L349" s="665">
        <v>1.0024982155603142</v>
      </c>
      <c r="M349" s="665">
        <v>8427</v>
      </c>
      <c r="N349" s="665"/>
      <c r="O349" s="665"/>
      <c r="P349" s="678"/>
      <c r="Q349" s="666"/>
    </row>
    <row r="350" spans="1:17" ht="14.4" customHeight="1" x14ac:dyDescent="0.3">
      <c r="A350" s="661" t="s">
        <v>543</v>
      </c>
      <c r="B350" s="662" t="s">
        <v>6240</v>
      </c>
      <c r="C350" s="662" t="s">
        <v>6030</v>
      </c>
      <c r="D350" s="662" t="s">
        <v>6431</v>
      </c>
      <c r="E350" s="662" t="s">
        <v>6432</v>
      </c>
      <c r="F350" s="665">
        <v>1</v>
      </c>
      <c r="G350" s="665">
        <v>0</v>
      </c>
      <c r="H350" s="665"/>
      <c r="I350" s="665">
        <v>0</v>
      </c>
      <c r="J350" s="665"/>
      <c r="K350" s="665"/>
      <c r="L350" s="665"/>
      <c r="M350" s="665"/>
      <c r="N350" s="665">
        <v>1</v>
      </c>
      <c r="O350" s="665">
        <v>0</v>
      </c>
      <c r="P350" s="678"/>
      <c r="Q350" s="666">
        <v>0</v>
      </c>
    </row>
    <row r="351" spans="1:17" ht="14.4" customHeight="1" x14ac:dyDescent="0.3">
      <c r="A351" s="661" t="s">
        <v>543</v>
      </c>
      <c r="B351" s="662" t="s">
        <v>6240</v>
      </c>
      <c r="C351" s="662" t="s">
        <v>6030</v>
      </c>
      <c r="D351" s="662" t="s">
        <v>6433</v>
      </c>
      <c r="E351" s="662" t="s">
        <v>6434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0</v>
      </c>
      <c r="P351" s="678"/>
      <c r="Q351" s="666">
        <v>0</v>
      </c>
    </row>
    <row r="352" spans="1:17" ht="14.4" customHeight="1" x14ac:dyDescent="0.3">
      <c r="A352" s="661" t="s">
        <v>543</v>
      </c>
      <c r="B352" s="662" t="s">
        <v>6240</v>
      </c>
      <c r="C352" s="662" t="s">
        <v>6030</v>
      </c>
      <c r="D352" s="662" t="s">
        <v>6435</v>
      </c>
      <c r="E352" s="662" t="s">
        <v>6436</v>
      </c>
      <c r="F352" s="665"/>
      <c r="G352" s="665"/>
      <c r="H352" s="665"/>
      <c r="I352" s="665"/>
      <c r="J352" s="665">
        <v>1</v>
      </c>
      <c r="K352" s="665">
        <v>1730</v>
      </c>
      <c r="L352" s="665"/>
      <c r="M352" s="665">
        <v>1730</v>
      </c>
      <c r="N352" s="665"/>
      <c r="O352" s="665"/>
      <c r="P352" s="678"/>
      <c r="Q352" s="666"/>
    </row>
    <row r="353" spans="1:17" ht="14.4" customHeight="1" x14ac:dyDescent="0.3">
      <c r="A353" s="661" t="s">
        <v>543</v>
      </c>
      <c r="B353" s="662" t="s">
        <v>6240</v>
      </c>
      <c r="C353" s="662" t="s">
        <v>6030</v>
      </c>
      <c r="D353" s="662" t="s">
        <v>6437</v>
      </c>
      <c r="E353" s="662" t="s">
        <v>6438</v>
      </c>
      <c r="F353" s="665"/>
      <c r="G353" s="665"/>
      <c r="H353" s="665"/>
      <c r="I353" s="665"/>
      <c r="J353" s="665">
        <v>1</v>
      </c>
      <c r="K353" s="665">
        <v>13293</v>
      </c>
      <c r="L353" s="665"/>
      <c r="M353" s="665">
        <v>13293</v>
      </c>
      <c r="N353" s="665"/>
      <c r="O353" s="665"/>
      <c r="P353" s="678"/>
      <c r="Q353" s="666"/>
    </row>
    <row r="354" spans="1:17" ht="14.4" customHeight="1" x14ac:dyDescent="0.3">
      <c r="A354" s="661" t="s">
        <v>543</v>
      </c>
      <c r="B354" s="662" t="s">
        <v>6240</v>
      </c>
      <c r="C354" s="662" t="s">
        <v>6030</v>
      </c>
      <c r="D354" s="662" t="s">
        <v>6439</v>
      </c>
      <c r="E354" s="662" t="s">
        <v>6440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0</v>
      </c>
      <c r="P354" s="678"/>
      <c r="Q354" s="666">
        <v>0</v>
      </c>
    </row>
    <row r="355" spans="1:17" ht="14.4" customHeight="1" x14ac:dyDescent="0.3">
      <c r="A355" s="661" t="s">
        <v>543</v>
      </c>
      <c r="B355" s="662" t="s">
        <v>6240</v>
      </c>
      <c r="C355" s="662" t="s">
        <v>6030</v>
      </c>
      <c r="D355" s="662" t="s">
        <v>6441</v>
      </c>
      <c r="E355" s="662" t="s">
        <v>6442</v>
      </c>
      <c r="F355" s="665">
        <v>1</v>
      </c>
      <c r="G355" s="665">
        <v>0</v>
      </c>
      <c r="H355" s="665"/>
      <c r="I355" s="665">
        <v>0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543</v>
      </c>
      <c r="B356" s="662" t="s">
        <v>6240</v>
      </c>
      <c r="C356" s="662" t="s">
        <v>6030</v>
      </c>
      <c r="D356" s="662" t="s">
        <v>6443</v>
      </c>
      <c r="E356" s="662" t="s">
        <v>6444</v>
      </c>
      <c r="F356" s="665">
        <v>1</v>
      </c>
      <c r="G356" s="665">
        <v>0</v>
      </c>
      <c r="H356" s="665"/>
      <c r="I356" s="665">
        <v>0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543</v>
      </c>
      <c r="B357" s="662" t="s">
        <v>6445</v>
      </c>
      <c r="C357" s="662" t="s">
        <v>6030</v>
      </c>
      <c r="D357" s="662" t="s">
        <v>6263</v>
      </c>
      <c r="E357" s="662" t="s">
        <v>6264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1678</v>
      </c>
      <c r="P357" s="678"/>
      <c r="Q357" s="666">
        <v>1678</v>
      </c>
    </row>
    <row r="358" spans="1:17" ht="14.4" customHeight="1" x14ac:dyDescent="0.3">
      <c r="A358" s="661" t="s">
        <v>543</v>
      </c>
      <c r="B358" s="662" t="s">
        <v>6445</v>
      </c>
      <c r="C358" s="662" t="s">
        <v>6030</v>
      </c>
      <c r="D358" s="662" t="s">
        <v>6279</v>
      </c>
      <c r="E358" s="662" t="s">
        <v>6280</v>
      </c>
      <c r="F358" s="665"/>
      <c r="G358" s="665"/>
      <c r="H358" s="665"/>
      <c r="I358" s="665"/>
      <c r="J358" s="665">
        <v>13</v>
      </c>
      <c r="K358" s="665">
        <v>9043</v>
      </c>
      <c r="L358" s="665"/>
      <c r="M358" s="665">
        <v>695.61538461538464</v>
      </c>
      <c r="N358" s="665">
        <v>7</v>
      </c>
      <c r="O358" s="665">
        <v>4963</v>
      </c>
      <c r="P358" s="678"/>
      <c r="Q358" s="666">
        <v>709</v>
      </c>
    </row>
    <row r="359" spans="1:17" ht="14.4" customHeight="1" x14ac:dyDescent="0.3">
      <c r="A359" s="661" t="s">
        <v>543</v>
      </c>
      <c r="B359" s="662" t="s">
        <v>6445</v>
      </c>
      <c r="C359" s="662" t="s">
        <v>6030</v>
      </c>
      <c r="D359" s="662" t="s">
        <v>6446</v>
      </c>
      <c r="E359" s="662" t="s">
        <v>6447</v>
      </c>
      <c r="F359" s="665"/>
      <c r="G359" s="665"/>
      <c r="H359" s="665"/>
      <c r="I359" s="665"/>
      <c r="J359" s="665"/>
      <c r="K359" s="665"/>
      <c r="L359" s="665"/>
      <c r="M359" s="665"/>
      <c r="N359" s="665">
        <v>1</v>
      </c>
      <c r="O359" s="665">
        <v>207</v>
      </c>
      <c r="P359" s="678"/>
      <c r="Q359" s="666">
        <v>207</v>
      </c>
    </row>
    <row r="360" spans="1:17" ht="14.4" customHeight="1" x14ac:dyDescent="0.3">
      <c r="A360" s="661" t="s">
        <v>543</v>
      </c>
      <c r="B360" s="662" t="s">
        <v>6445</v>
      </c>
      <c r="C360" s="662" t="s">
        <v>6030</v>
      </c>
      <c r="D360" s="662" t="s">
        <v>6448</v>
      </c>
      <c r="E360" s="662" t="s">
        <v>6449</v>
      </c>
      <c r="F360" s="665"/>
      <c r="G360" s="665"/>
      <c r="H360" s="665"/>
      <c r="I360" s="665"/>
      <c r="J360" s="665">
        <v>4</v>
      </c>
      <c r="K360" s="665">
        <v>1204</v>
      </c>
      <c r="L360" s="665"/>
      <c r="M360" s="665">
        <v>301</v>
      </c>
      <c r="N360" s="665">
        <v>1</v>
      </c>
      <c r="O360" s="665">
        <v>309</v>
      </c>
      <c r="P360" s="678"/>
      <c r="Q360" s="666">
        <v>309</v>
      </c>
    </row>
    <row r="361" spans="1:17" ht="14.4" customHeight="1" x14ac:dyDescent="0.3">
      <c r="A361" s="661" t="s">
        <v>543</v>
      </c>
      <c r="B361" s="662" t="s">
        <v>6445</v>
      </c>
      <c r="C361" s="662" t="s">
        <v>6030</v>
      </c>
      <c r="D361" s="662" t="s">
        <v>6450</v>
      </c>
      <c r="E361" s="662" t="s">
        <v>6451</v>
      </c>
      <c r="F361" s="665">
        <v>2</v>
      </c>
      <c r="G361" s="665">
        <v>182</v>
      </c>
      <c r="H361" s="665">
        <v>1</v>
      </c>
      <c r="I361" s="665">
        <v>91</v>
      </c>
      <c r="J361" s="665">
        <v>3</v>
      </c>
      <c r="K361" s="665">
        <v>279</v>
      </c>
      <c r="L361" s="665">
        <v>1.5329670329670331</v>
      </c>
      <c r="M361" s="665">
        <v>93</v>
      </c>
      <c r="N361" s="665">
        <v>1</v>
      </c>
      <c r="O361" s="665">
        <v>97</v>
      </c>
      <c r="P361" s="678">
        <v>0.53296703296703296</v>
      </c>
      <c r="Q361" s="666">
        <v>97</v>
      </c>
    </row>
    <row r="362" spans="1:17" ht="14.4" customHeight="1" x14ac:dyDescent="0.3">
      <c r="A362" s="661" t="s">
        <v>543</v>
      </c>
      <c r="B362" s="662" t="s">
        <v>6445</v>
      </c>
      <c r="C362" s="662" t="s">
        <v>6030</v>
      </c>
      <c r="D362" s="662" t="s">
        <v>6452</v>
      </c>
      <c r="E362" s="662" t="s">
        <v>6453</v>
      </c>
      <c r="F362" s="665">
        <v>1</v>
      </c>
      <c r="G362" s="665">
        <v>223</v>
      </c>
      <c r="H362" s="665">
        <v>1</v>
      </c>
      <c r="I362" s="665">
        <v>223</v>
      </c>
      <c r="J362" s="665">
        <v>1</v>
      </c>
      <c r="K362" s="665">
        <v>228</v>
      </c>
      <c r="L362" s="665">
        <v>1.0224215246636772</v>
      </c>
      <c r="M362" s="665">
        <v>228</v>
      </c>
      <c r="N362" s="665">
        <v>2</v>
      </c>
      <c r="O362" s="665">
        <v>480</v>
      </c>
      <c r="P362" s="678">
        <v>2.1524663677130045</v>
      </c>
      <c r="Q362" s="666">
        <v>240</v>
      </c>
    </row>
    <row r="363" spans="1:17" ht="14.4" customHeight="1" x14ac:dyDescent="0.3">
      <c r="A363" s="661" t="s">
        <v>543</v>
      </c>
      <c r="B363" s="662" t="s">
        <v>6445</v>
      </c>
      <c r="C363" s="662" t="s">
        <v>6030</v>
      </c>
      <c r="D363" s="662" t="s">
        <v>6454</v>
      </c>
      <c r="E363" s="662" t="s">
        <v>6455</v>
      </c>
      <c r="F363" s="665"/>
      <c r="G363" s="665"/>
      <c r="H363" s="665"/>
      <c r="I363" s="665"/>
      <c r="J363" s="665">
        <v>2</v>
      </c>
      <c r="K363" s="665">
        <v>764</v>
      </c>
      <c r="L363" s="665"/>
      <c r="M363" s="665">
        <v>382</v>
      </c>
      <c r="N363" s="665"/>
      <c r="O363" s="665"/>
      <c r="P363" s="678"/>
      <c r="Q363" s="666"/>
    </row>
    <row r="364" spans="1:17" ht="14.4" customHeight="1" x14ac:dyDescent="0.3">
      <c r="A364" s="661" t="s">
        <v>543</v>
      </c>
      <c r="B364" s="662" t="s">
        <v>6445</v>
      </c>
      <c r="C364" s="662" t="s">
        <v>6030</v>
      </c>
      <c r="D364" s="662" t="s">
        <v>6456</v>
      </c>
      <c r="E364" s="662" t="s">
        <v>6457</v>
      </c>
      <c r="F364" s="665"/>
      <c r="G364" s="665"/>
      <c r="H364" s="665"/>
      <c r="I364" s="665"/>
      <c r="J364" s="665">
        <v>2</v>
      </c>
      <c r="K364" s="665">
        <v>7010</v>
      </c>
      <c r="L364" s="665"/>
      <c r="M364" s="665">
        <v>3505</v>
      </c>
      <c r="N364" s="665">
        <v>4</v>
      </c>
      <c r="O364" s="665">
        <v>14600</v>
      </c>
      <c r="P364" s="678"/>
      <c r="Q364" s="666">
        <v>3650</v>
      </c>
    </row>
    <row r="365" spans="1:17" ht="14.4" customHeight="1" x14ac:dyDescent="0.3">
      <c r="A365" s="661" t="s">
        <v>543</v>
      </c>
      <c r="B365" s="662" t="s">
        <v>6445</v>
      </c>
      <c r="C365" s="662" t="s">
        <v>6030</v>
      </c>
      <c r="D365" s="662" t="s">
        <v>6458</v>
      </c>
      <c r="E365" s="662" t="s">
        <v>6459</v>
      </c>
      <c r="F365" s="665">
        <v>1</v>
      </c>
      <c r="G365" s="665">
        <v>4670</v>
      </c>
      <c r="H365" s="665">
        <v>1</v>
      </c>
      <c r="I365" s="665">
        <v>4670</v>
      </c>
      <c r="J365" s="665">
        <v>1</v>
      </c>
      <c r="K365" s="665">
        <v>4688</v>
      </c>
      <c r="L365" s="665">
        <v>1.0038543897216274</v>
      </c>
      <c r="M365" s="665">
        <v>4688</v>
      </c>
      <c r="N365" s="665"/>
      <c r="O365" s="665"/>
      <c r="P365" s="678"/>
      <c r="Q365" s="666"/>
    </row>
    <row r="366" spans="1:17" ht="14.4" customHeight="1" x14ac:dyDescent="0.3">
      <c r="A366" s="661" t="s">
        <v>543</v>
      </c>
      <c r="B366" s="662" t="s">
        <v>6445</v>
      </c>
      <c r="C366" s="662" t="s">
        <v>6030</v>
      </c>
      <c r="D366" s="662" t="s">
        <v>6460</v>
      </c>
      <c r="E366" s="662" t="s">
        <v>6461</v>
      </c>
      <c r="F366" s="665"/>
      <c r="G366" s="665"/>
      <c r="H366" s="665"/>
      <c r="I366" s="665"/>
      <c r="J366" s="665">
        <v>1</v>
      </c>
      <c r="K366" s="665">
        <v>3166</v>
      </c>
      <c r="L366" s="665"/>
      <c r="M366" s="665">
        <v>3166</v>
      </c>
      <c r="N366" s="665"/>
      <c r="O366" s="665"/>
      <c r="P366" s="678"/>
      <c r="Q366" s="666"/>
    </row>
    <row r="367" spans="1:17" ht="14.4" customHeight="1" x14ac:dyDescent="0.3">
      <c r="A367" s="661" t="s">
        <v>543</v>
      </c>
      <c r="B367" s="662" t="s">
        <v>6445</v>
      </c>
      <c r="C367" s="662" t="s">
        <v>6030</v>
      </c>
      <c r="D367" s="662" t="s">
        <v>6462</v>
      </c>
      <c r="E367" s="662" t="s">
        <v>6463</v>
      </c>
      <c r="F367" s="665"/>
      <c r="G367" s="665"/>
      <c r="H367" s="665"/>
      <c r="I367" s="665"/>
      <c r="J367" s="665">
        <v>2</v>
      </c>
      <c r="K367" s="665">
        <v>8318</v>
      </c>
      <c r="L367" s="665"/>
      <c r="M367" s="665">
        <v>4159</v>
      </c>
      <c r="N367" s="665">
        <v>1</v>
      </c>
      <c r="O367" s="665">
        <v>4340</v>
      </c>
      <c r="P367" s="678"/>
      <c r="Q367" s="666">
        <v>4340</v>
      </c>
    </row>
    <row r="368" spans="1:17" ht="14.4" customHeight="1" x14ac:dyDescent="0.3">
      <c r="A368" s="661" t="s">
        <v>543</v>
      </c>
      <c r="B368" s="662" t="s">
        <v>6445</v>
      </c>
      <c r="C368" s="662" t="s">
        <v>6030</v>
      </c>
      <c r="D368" s="662" t="s">
        <v>6464</v>
      </c>
      <c r="E368" s="662" t="s">
        <v>6465</v>
      </c>
      <c r="F368" s="665">
        <v>3</v>
      </c>
      <c r="G368" s="665">
        <v>339</v>
      </c>
      <c r="H368" s="665">
        <v>1</v>
      </c>
      <c r="I368" s="665">
        <v>113</v>
      </c>
      <c r="J368" s="665">
        <v>2</v>
      </c>
      <c r="K368" s="665">
        <v>228</v>
      </c>
      <c r="L368" s="665">
        <v>0.67256637168141598</v>
      </c>
      <c r="M368" s="665">
        <v>114</v>
      </c>
      <c r="N368" s="665"/>
      <c r="O368" s="665"/>
      <c r="P368" s="678"/>
      <c r="Q368" s="666"/>
    </row>
    <row r="369" spans="1:17" ht="14.4" customHeight="1" x14ac:dyDescent="0.3">
      <c r="A369" s="661" t="s">
        <v>543</v>
      </c>
      <c r="B369" s="662" t="s">
        <v>6445</v>
      </c>
      <c r="C369" s="662" t="s">
        <v>6030</v>
      </c>
      <c r="D369" s="662" t="s">
        <v>6466</v>
      </c>
      <c r="E369" s="662" t="s">
        <v>6467</v>
      </c>
      <c r="F369" s="665"/>
      <c r="G369" s="665"/>
      <c r="H369" s="665"/>
      <c r="I369" s="665"/>
      <c r="J369" s="665">
        <v>2</v>
      </c>
      <c r="K369" s="665">
        <v>8646</v>
      </c>
      <c r="L369" s="665"/>
      <c r="M369" s="665">
        <v>4323</v>
      </c>
      <c r="N369" s="665">
        <v>2</v>
      </c>
      <c r="O369" s="665">
        <v>8936</v>
      </c>
      <c r="P369" s="678"/>
      <c r="Q369" s="666">
        <v>4468</v>
      </c>
    </row>
    <row r="370" spans="1:17" ht="14.4" customHeight="1" x14ac:dyDescent="0.3">
      <c r="A370" s="661" t="s">
        <v>543</v>
      </c>
      <c r="B370" s="662" t="s">
        <v>6445</v>
      </c>
      <c r="C370" s="662" t="s">
        <v>6030</v>
      </c>
      <c r="D370" s="662" t="s">
        <v>6468</v>
      </c>
      <c r="E370" s="662" t="s">
        <v>6469</v>
      </c>
      <c r="F370" s="665"/>
      <c r="G370" s="665"/>
      <c r="H370" s="665"/>
      <c r="I370" s="665"/>
      <c r="J370" s="665">
        <v>1</v>
      </c>
      <c r="K370" s="665">
        <v>2357</v>
      </c>
      <c r="L370" s="665"/>
      <c r="M370" s="665">
        <v>2357</v>
      </c>
      <c r="N370" s="665"/>
      <c r="O370" s="665"/>
      <c r="P370" s="678"/>
      <c r="Q370" s="666"/>
    </row>
    <row r="371" spans="1:17" ht="14.4" customHeight="1" x14ac:dyDescent="0.3">
      <c r="A371" s="661" t="s">
        <v>543</v>
      </c>
      <c r="B371" s="662" t="s">
        <v>6445</v>
      </c>
      <c r="C371" s="662" t="s">
        <v>6030</v>
      </c>
      <c r="D371" s="662" t="s">
        <v>6470</v>
      </c>
      <c r="E371" s="662" t="s">
        <v>6471</v>
      </c>
      <c r="F371" s="665">
        <v>2</v>
      </c>
      <c r="G371" s="665">
        <v>10646</v>
      </c>
      <c r="H371" s="665">
        <v>1</v>
      </c>
      <c r="I371" s="665">
        <v>5323</v>
      </c>
      <c r="J371" s="665">
        <v>11</v>
      </c>
      <c r="K371" s="665">
        <v>58982</v>
      </c>
      <c r="L371" s="665">
        <v>5.5402968250986282</v>
      </c>
      <c r="M371" s="665">
        <v>5362</v>
      </c>
      <c r="N371" s="665">
        <v>3</v>
      </c>
      <c r="O371" s="665">
        <v>16521</v>
      </c>
      <c r="P371" s="678">
        <v>1.5518504602667669</v>
      </c>
      <c r="Q371" s="666">
        <v>5507</v>
      </c>
    </row>
    <row r="372" spans="1:17" ht="14.4" customHeight="1" x14ac:dyDescent="0.3">
      <c r="A372" s="661" t="s">
        <v>543</v>
      </c>
      <c r="B372" s="662" t="s">
        <v>6445</v>
      </c>
      <c r="C372" s="662" t="s">
        <v>6030</v>
      </c>
      <c r="D372" s="662" t="s">
        <v>6472</v>
      </c>
      <c r="E372" s="662" t="s">
        <v>6473</v>
      </c>
      <c r="F372" s="665">
        <v>1</v>
      </c>
      <c r="G372" s="665">
        <v>8843</v>
      </c>
      <c r="H372" s="665">
        <v>1</v>
      </c>
      <c r="I372" s="665">
        <v>8843</v>
      </c>
      <c r="J372" s="665"/>
      <c r="K372" s="665"/>
      <c r="L372" s="665"/>
      <c r="M372" s="665"/>
      <c r="N372" s="665">
        <v>1</v>
      </c>
      <c r="O372" s="665">
        <v>9211</v>
      </c>
      <c r="P372" s="678">
        <v>1.0416148365939162</v>
      </c>
      <c r="Q372" s="666">
        <v>9211</v>
      </c>
    </row>
    <row r="373" spans="1:17" ht="14.4" customHeight="1" x14ac:dyDescent="0.3">
      <c r="A373" s="661" t="s">
        <v>543</v>
      </c>
      <c r="B373" s="662" t="s">
        <v>6445</v>
      </c>
      <c r="C373" s="662" t="s">
        <v>6030</v>
      </c>
      <c r="D373" s="662" t="s">
        <v>6474</v>
      </c>
      <c r="E373" s="662" t="s">
        <v>6475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350</v>
      </c>
      <c r="P373" s="678"/>
      <c r="Q373" s="666">
        <v>350</v>
      </c>
    </row>
    <row r="374" spans="1:17" ht="14.4" customHeight="1" x14ac:dyDescent="0.3">
      <c r="A374" s="661" t="s">
        <v>543</v>
      </c>
      <c r="B374" s="662" t="s">
        <v>6445</v>
      </c>
      <c r="C374" s="662" t="s">
        <v>6030</v>
      </c>
      <c r="D374" s="662" t="s">
        <v>6476</v>
      </c>
      <c r="E374" s="662" t="s">
        <v>6477</v>
      </c>
      <c r="F374" s="665"/>
      <c r="G374" s="665"/>
      <c r="H374" s="665"/>
      <c r="I374" s="665"/>
      <c r="J374" s="665">
        <v>1</v>
      </c>
      <c r="K374" s="665">
        <v>1637</v>
      </c>
      <c r="L374" s="665"/>
      <c r="M374" s="665">
        <v>1637</v>
      </c>
      <c r="N374" s="665"/>
      <c r="O374" s="665"/>
      <c r="P374" s="678"/>
      <c r="Q374" s="666"/>
    </row>
    <row r="375" spans="1:17" ht="14.4" customHeight="1" x14ac:dyDescent="0.3">
      <c r="A375" s="661" t="s">
        <v>543</v>
      </c>
      <c r="B375" s="662" t="s">
        <v>6445</v>
      </c>
      <c r="C375" s="662" t="s">
        <v>6030</v>
      </c>
      <c r="D375" s="662" t="s">
        <v>6287</v>
      </c>
      <c r="E375" s="662" t="s">
        <v>6288</v>
      </c>
      <c r="F375" s="665"/>
      <c r="G375" s="665"/>
      <c r="H375" s="665"/>
      <c r="I375" s="665"/>
      <c r="J375" s="665">
        <v>1</v>
      </c>
      <c r="K375" s="665">
        <v>2841</v>
      </c>
      <c r="L375" s="665"/>
      <c r="M375" s="665">
        <v>2841</v>
      </c>
      <c r="N375" s="665"/>
      <c r="O375" s="665"/>
      <c r="P375" s="678"/>
      <c r="Q375" s="666"/>
    </row>
    <row r="376" spans="1:17" ht="14.4" customHeight="1" x14ac:dyDescent="0.3">
      <c r="A376" s="661" t="s">
        <v>543</v>
      </c>
      <c r="B376" s="662" t="s">
        <v>6445</v>
      </c>
      <c r="C376" s="662" t="s">
        <v>6030</v>
      </c>
      <c r="D376" s="662" t="s">
        <v>3957</v>
      </c>
      <c r="E376" s="662" t="s">
        <v>6478</v>
      </c>
      <c r="F376" s="665">
        <v>5</v>
      </c>
      <c r="G376" s="665">
        <v>20233</v>
      </c>
      <c r="H376" s="665">
        <v>1</v>
      </c>
      <c r="I376" s="665">
        <v>4046.6</v>
      </c>
      <c r="J376" s="665">
        <v>11</v>
      </c>
      <c r="K376" s="665">
        <v>44902</v>
      </c>
      <c r="L376" s="665">
        <v>2.2192457865862698</v>
      </c>
      <c r="M376" s="665">
        <v>4082</v>
      </c>
      <c r="N376" s="665">
        <v>10</v>
      </c>
      <c r="O376" s="665">
        <v>42630</v>
      </c>
      <c r="P376" s="678">
        <v>2.1069539860623734</v>
      </c>
      <c r="Q376" s="666">
        <v>4263</v>
      </c>
    </row>
    <row r="377" spans="1:17" ht="14.4" customHeight="1" x14ac:dyDescent="0.3">
      <c r="A377" s="661" t="s">
        <v>543</v>
      </c>
      <c r="B377" s="662" t="s">
        <v>6445</v>
      </c>
      <c r="C377" s="662" t="s">
        <v>6030</v>
      </c>
      <c r="D377" s="662" t="s">
        <v>6479</v>
      </c>
      <c r="E377" s="662" t="s">
        <v>6480</v>
      </c>
      <c r="F377" s="665">
        <v>2</v>
      </c>
      <c r="G377" s="665">
        <v>1874</v>
      </c>
      <c r="H377" s="665">
        <v>1</v>
      </c>
      <c r="I377" s="665">
        <v>937</v>
      </c>
      <c r="J377" s="665">
        <v>5</v>
      </c>
      <c r="K377" s="665">
        <v>4730</v>
      </c>
      <c r="L377" s="665">
        <v>2.5240128068303096</v>
      </c>
      <c r="M377" s="665">
        <v>946</v>
      </c>
      <c r="N377" s="665">
        <v>2</v>
      </c>
      <c r="O377" s="665">
        <v>1942</v>
      </c>
      <c r="P377" s="678">
        <v>1.0362860192102454</v>
      </c>
      <c r="Q377" s="666">
        <v>971</v>
      </c>
    </row>
    <row r="378" spans="1:17" ht="14.4" customHeight="1" x14ac:dyDescent="0.3">
      <c r="A378" s="661" t="s">
        <v>543</v>
      </c>
      <c r="B378" s="662" t="s">
        <v>6445</v>
      </c>
      <c r="C378" s="662" t="s">
        <v>6030</v>
      </c>
      <c r="D378" s="662" t="s">
        <v>6481</v>
      </c>
      <c r="E378" s="662" t="s">
        <v>6482</v>
      </c>
      <c r="F378" s="665"/>
      <c r="G378" s="665"/>
      <c r="H378" s="665"/>
      <c r="I378" s="665"/>
      <c r="J378" s="665"/>
      <c r="K378" s="665"/>
      <c r="L378" s="665"/>
      <c r="M378" s="665"/>
      <c r="N378" s="665">
        <v>1</v>
      </c>
      <c r="O378" s="665">
        <v>930</v>
      </c>
      <c r="P378" s="678"/>
      <c r="Q378" s="666">
        <v>930</v>
      </c>
    </row>
    <row r="379" spans="1:17" ht="14.4" customHeight="1" x14ac:dyDescent="0.3">
      <c r="A379" s="661" t="s">
        <v>543</v>
      </c>
      <c r="B379" s="662" t="s">
        <v>6445</v>
      </c>
      <c r="C379" s="662" t="s">
        <v>6030</v>
      </c>
      <c r="D379" s="662" t="s">
        <v>6483</v>
      </c>
      <c r="E379" s="662" t="s">
        <v>6484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985</v>
      </c>
      <c r="P379" s="678"/>
      <c r="Q379" s="666">
        <v>985</v>
      </c>
    </row>
    <row r="380" spans="1:17" ht="14.4" customHeight="1" x14ac:dyDescent="0.3">
      <c r="A380" s="661" t="s">
        <v>543</v>
      </c>
      <c r="B380" s="662" t="s">
        <v>6445</v>
      </c>
      <c r="C380" s="662" t="s">
        <v>6030</v>
      </c>
      <c r="D380" s="662" t="s">
        <v>6485</v>
      </c>
      <c r="E380" s="662" t="s">
        <v>6486</v>
      </c>
      <c r="F380" s="665">
        <v>1</v>
      </c>
      <c r="G380" s="665">
        <v>2936</v>
      </c>
      <c r="H380" s="665">
        <v>1</v>
      </c>
      <c r="I380" s="665">
        <v>2936</v>
      </c>
      <c r="J380" s="665">
        <v>2</v>
      </c>
      <c r="K380" s="665">
        <v>5960</v>
      </c>
      <c r="L380" s="665">
        <v>2.0299727520435966</v>
      </c>
      <c r="M380" s="665">
        <v>2980</v>
      </c>
      <c r="N380" s="665"/>
      <c r="O380" s="665"/>
      <c r="P380" s="678"/>
      <c r="Q380" s="666"/>
    </row>
    <row r="381" spans="1:17" ht="14.4" customHeight="1" x14ac:dyDescent="0.3">
      <c r="A381" s="661" t="s">
        <v>543</v>
      </c>
      <c r="B381" s="662" t="s">
        <v>6445</v>
      </c>
      <c r="C381" s="662" t="s">
        <v>6030</v>
      </c>
      <c r="D381" s="662" t="s">
        <v>6289</v>
      </c>
      <c r="E381" s="662" t="s">
        <v>6290</v>
      </c>
      <c r="F381" s="665"/>
      <c r="G381" s="665"/>
      <c r="H381" s="665"/>
      <c r="I381" s="665"/>
      <c r="J381" s="665">
        <v>1</v>
      </c>
      <c r="K381" s="665">
        <v>819</v>
      </c>
      <c r="L381" s="665"/>
      <c r="M381" s="665">
        <v>819</v>
      </c>
      <c r="N381" s="665"/>
      <c r="O381" s="665"/>
      <c r="P381" s="678"/>
      <c r="Q381" s="666"/>
    </row>
    <row r="382" spans="1:17" ht="14.4" customHeight="1" x14ac:dyDescent="0.3">
      <c r="A382" s="661" t="s">
        <v>543</v>
      </c>
      <c r="B382" s="662" t="s">
        <v>6445</v>
      </c>
      <c r="C382" s="662" t="s">
        <v>6030</v>
      </c>
      <c r="D382" s="662" t="s">
        <v>6487</v>
      </c>
      <c r="E382" s="662" t="s">
        <v>6488</v>
      </c>
      <c r="F382" s="665">
        <v>1</v>
      </c>
      <c r="G382" s="665">
        <v>3909</v>
      </c>
      <c r="H382" s="665">
        <v>1</v>
      </c>
      <c r="I382" s="665">
        <v>3909</v>
      </c>
      <c r="J382" s="665">
        <v>4</v>
      </c>
      <c r="K382" s="665">
        <v>15832</v>
      </c>
      <c r="L382" s="665">
        <v>4.0501407009465336</v>
      </c>
      <c r="M382" s="665">
        <v>3958</v>
      </c>
      <c r="N382" s="665">
        <v>2</v>
      </c>
      <c r="O382" s="665">
        <v>8278</v>
      </c>
      <c r="P382" s="678">
        <v>2.117677155282681</v>
      </c>
      <c r="Q382" s="666">
        <v>4139</v>
      </c>
    </row>
    <row r="383" spans="1:17" ht="14.4" customHeight="1" x14ac:dyDescent="0.3">
      <c r="A383" s="661" t="s">
        <v>543</v>
      </c>
      <c r="B383" s="662" t="s">
        <v>6445</v>
      </c>
      <c r="C383" s="662" t="s">
        <v>6030</v>
      </c>
      <c r="D383" s="662" t="s">
        <v>6489</v>
      </c>
      <c r="E383" s="662" t="s">
        <v>6490</v>
      </c>
      <c r="F383" s="665"/>
      <c r="G383" s="665"/>
      <c r="H383" s="665"/>
      <c r="I383" s="665"/>
      <c r="J383" s="665">
        <v>3</v>
      </c>
      <c r="K383" s="665">
        <v>2025</v>
      </c>
      <c r="L383" s="665"/>
      <c r="M383" s="665">
        <v>675</v>
      </c>
      <c r="N383" s="665"/>
      <c r="O383" s="665"/>
      <c r="P383" s="678"/>
      <c r="Q383" s="666"/>
    </row>
    <row r="384" spans="1:17" ht="14.4" customHeight="1" x14ac:dyDescent="0.3">
      <c r="A384" s="661" t="s">
        <v>543</v>
      </c>
      <c r="B384" s="662" t="s">
        <v>6445</v>
      </c>
      <c r="C384" s="662" t="s">
        <v>6030</v>
      </c>
      <c r="D384" s="662" t="s">
        <v>6491</v>
      </c>
      <c r="E384" s="662" t="s">
        <v>6492</v>
      </c>
      <c r="F384" s="665">
        <v>4</v>
      </c>
      <c r="G384" s="665">
        <v>11283</v>
      </c>
      <c r="H384" s="665">
        <v>1</v>
      </c>
      <c r="I384" s="665">
        <v>2820.75</v>
      </c>
      <c r="J384" s="665">
        <v>10</v>
      </c>
      <c r="K384" s="665">
        <v>28530</v>
      </c>
      <c r="L384" s="665">
        <v>2.5285828237170964</v>
      </c>
      <c r="M384" s="665">
        <v>2853</v>
      </c>
      <c r="N384" s="665">
        <v>2</v>
      </c>
      <c r="O384" s="665">
        <v>5900</v>
      </c>
      <c r="P384" s="678">
        <v>0.52291057342905256</v>
      </c>
      <c r="Q384" s="666">
        <v>2950</v>
      </c>
    </row>
    <row r="385" spans="1:17" ht="14.4" customHeight="1" x14ac:dyDescent="0.3">
      <c r="A385" s="661" t="s">
        <v>543</v>
      </c>
      <c r="B385" s="662" t="s">
        <v>6445</v>
      </c>
      <c r="C385" s="662" t="s">
        <v>6030</v>
      </c>
      <c r="D385" s="662" t="s">
        <v>6343</v>
      </c>
      <c r="E385" s="662" t="s">
        <v>6344</v>
      </c>
      <c r="F385" s="665"/>
      <c r="G385" s="665"/>
      <c r="H385" s="665"/>
      <c r="I385" s="665"/>
      <c r="J385" s="665">
        <v>1</v>
      </c>
      <c r="K385" s="665">
        <v>436</v>
      </c>
      <c r="L385" s="665"/>
      <c r="M385" s="665">
        <v>436</v>
      </c>
      <c r="N385" s="665">
        <v>1</v>
      </c>
      <c r="O385" s="665">
        <v>444</v>
      </c>
      <c r="P385" s="678"/>
      <c r="Q385" s="666">
        <v>444</v>
      </c>
    </row>
    <row r="386" spans="1:17" ht="14.4" customHeight="1" x14ac:dyDescent="0.3">
      <c r="A386" s="661" t="s">
        <v>543</v>
      </c>
      <c r="B386" s="662" t="s">
        <v>6445</v>
      </c>
      <c r="C386" s="662" t="s">
        <v>6030</v>
      </c>
      <c r="D386" s="662" t="s">
        <v>6493</v>
      </c>
      <c r="E386" s="662" t="s">
        <v>6494</v>
      </c>
      <c r="F386" s="665"/>
      <c r="G386" s="665"/>
      <c r="H386" s="665"/>
      <c r="I386" s="665"/>
      <c r="J386" s="665">
        <v>1</v>
      </c>
      <c r="K386" s="665">
        <v>114</v>
      </c>
      <c r="L386" s="665"/>
      <c r="M386" s="665">
        <v>114</v>
      </c>
      <c r="N386" s="665"/>
      <c r="O386" s="665"/>
      <c r="P386" s="678"/>
      <c r="Q386" s="666"/>
    </row>
    <row r="387" spans="1:17" ht="14.4" customHeight="1" x14ac:dyDescent="0.3">
      <c r="A387" s="661" t="s">
        <v>543</v>
      </c>
      <c r="B387" s="662" t="s">
        <v>6445</v>
      </c>
      <c r="C387" s="662" t="s">
        <v>6030</v>
      </c>
      <c r="D387" s="662" t="s">
        <v>6345</v>
      </c>
      <c r="E387" s="662" t="s">
        <v>6346</v>
      </c>
      <c r="F387" s="665">
        <v>1</v>
      </c>
      <c r="G387" s="665">
        <v>850</v>
      </c>
      <c r="H387" s="665">
        <v>1</v>
      </c>
      <c r="I387" s="665">
        <v>850</v>
      </c>
      <c r="J387" s="665">
        <v>18</v>
      </c>
      <c r="K387" s="665">
        <v>15334</v>
      </c>
      <c r="L387" s="665">
        <v>18.04</v>
      </c>
      <c r="M387" s="665">
        <v>851.88888888888891</v>
      </c>
      <c r="N387" s="665">
        <v>11</v>
      </c>
      <c r="O387" s="665">
        <v>9515</v>
      </c>
      <c r="P387" s="678">
        <v>11.194117647058823</v>
      </c>
      <c r="Q387" s="666">
        <v>865</v>
      </c>
    </row>
    <row r="388" spans="1:17" ht="14.4" customHeight="1" x14ac:dyDescent="0.3">
      <c r="A388" s="661" t="s">
        <v>543</v>
      </c>
      <c r="B388" s="662" t="s">
        <v>6445</v>
      </c>
      <c r="C388" s="662" t="s">
        <v>6030</v>
      </c>
      <c r="D388" s="662" t="s">
        <v>6495</v>
      </c>
      <c r="E388" s="662" t="s">
        <v>6496</v>
      </c>
      <c r="F388" s="665">
        <v>2</v>
      </c>
      <c r="G388" s="665">
        <v>225</v>
      </c>
      <c r="H388" s="665">
        <v>1</v>
      </c>
      <c r="I388" s="665">
        <v>112.5</v>
      </c>
      <c r="J388" s="665">
        <v>20</v>
      </c>
      <c r="K388" s="665">
        <v>2279</v>
      </c>
      <c r="L388" s="665">
        <v>10.128888888888889</v>
      </c>
      <c r="M388" s="665">
        <v>113.95</v>
      </c>
      <c r="N388" s="665">
        <v>15</v>
      </c>
      <c r="O388" s="665">
        <v>1800</v>
      </c>
      <c r="P388" s="678">
        <v>8</v>
      </c>
      <c r="Q388" s="666">
        <v>120</v>
      </c>
    </row>
    <row r="389" spans="1:17" ht="14.4" customHeight="1" x14ac:dyDescent="0.3">
      <c r="A389" s="661" t="s">
        <v>543</v>
      </c>
      <c r="B389" s="662" t="s">
        <v>6445</v>
      </c>
      <c r="C389" s="662" t="s">
        <v>6030</v>
      </c>
      <c r="D389" s="662" t="s">
        <v>6497</v>
      </c>
      <c r="E389" s="662" t="s">
        <v>6498</v>
      </c>
      <c r="F389" s="665">
        <v>2</v>
      </c>
      <c r="G389" s="665">
        <v>471</v>
      </c>
      <c r="H389" s="665">
        <v>1</v>
      </c>
      <c r="I389" s="665">
        <v>235.5</v>
      </c>
      <c r="J389" s="665">
        <v>5</v>
      </c>
      <c r="K389" s="665">
        <v>1555</v>
      </c>
      <c r="L389" s="665">
        <v>3.3014861995753715</v>
      </c>
      <c r="M389" s="665">
        <v>311</v>
      </c>
      <c r="N389" s="665">
        <v>6</v>
      </c>
      <c r="O389" s="665">
        <v>1914</v>
      </c>
      <c r="P389" s="678">
        <v>4.063694267515924</v>
      </c>
      <c r="Q389" s="666">
        <v>319</v>
      </c>
    </row>
    <row r="390" spans="1:17" ht="14.4" customHeight="1" x14ac:dyDescent="0.3">
      <c r="A390" s="661" t="s">
        <v>543</v>
      </c>
      <c r="B390" s="662" t="s">
        <v>6445</v>
      </c>
      <c r="C390" s="662" t="s">
        <v>6030</v>
      </c>
      <c r="D390" s="662" t="s">
        <v>6499</v>
      </c>
      <c r="E390" s="662" t="s">
        <v>6500</v>
      </c>
      <c r="F390" s="665"/>
      <c r="G390" s="665"/>
      <c r="H390" s="665"/>
      <c r="I390" s="665"/>
      <c r="J390" s="665"/>
      <c r="K390" s="665"/>
      <c r="L390" s="665"/>
      <c r="M390" s="665"/>
      <c r="N390" s="665">
        <v>2</v>
      </c>
      <c r="O390" s="665">
        <v>5298</v>
      </c>
      <c r="P390" s="678"/>
      <c r="Q390" s="666">
        <v>2649</v>
      </c>
    </row>
    <row r="391" spans="1:17" ht="14.4" customHeight="1" x14ac:dyDescent="0.3">
      <c r="A391" s="661" t="s">
        <v>543</v>
      </c>
      <c r="B391" s="662" t="s">
        <v>6445</v>
      </c>
      <c r="C391" s="662" t="s">
        <v>6030</v>
      </c>
      <c r="D391" s="662" t="s">
        <v>6501</v>
      </c>
      <c r="E391" s="662" t="s">
        <v>6502</v>
      </c>
      <c r="F391" s="665">
        <v>1</v>
      </c>
      <c r="G391" s="665">
        <v>5461</v>
      </c>
      <c r="H391" s="665">
        <v>1</v>
      </c>
      <c r="I391" s="665">
        <v>5461</v>
      </c>
      <c r="J391" s="665">
        <v>4</v>
      </c>
      <c r="K391" s="665">
        <v>21952</v>
      </c>
      <c r="L391" s="665">
        <v>4.0197765976927302</v>
      </c>
      <c r="M391" s="665">
        <v>5488</v>
      </c>
      <c r="N391" s="665">
        <v>6</v>
      </c>
      <c r="O391" s="665">
        <v>34236</v>
      </c>
      <c r="P391" s="678">
        <v>6.2691814685954954</v>
      </c>
      <c r="Q391" s="666">
        <v>5706</v>
      </c>
    </row>
    <row r="392" spans="1:17" ht="14.4" customHeight="1" x14ac:dyDescent="0.3">
      <c r="A392" s="661" t="s">
        <v>543</v>
      </c>
      <c r="B392" s="662" t="s">
        <v>6445</v>
      </c>
      <c r="C392" s="662" t="s">
        <v>6030</v>
      </c>
      <c r="D392" s="662" t="s">
        <v>6503</v>
      </c>
      <c r="E392" s="662" t="s">
        <v>6504</v>
      </c>
      <c r="F392" s="665"/>
      <c r="G392" s="665"/>
      <c r="H392" s="665"/>
      <c r="I392" s="665"/>
      <c r="J392" s="665"/>
      <c r="K392" s="665"/>
      <c r="L392" s="665"/>
      <c r="M392" s="665"/>
      <c r="N392" s="665">
        <v>1</v>
      </c>
      <c r="O392" s="665">
        <v>2551</v>
      </c>
      <c r="P392" s="678"/>
      <c r="Q392" s="666">
        <v>2551</v>
      </c>
    </row>
    <row r="393" spans="1:17" ht="14.4" customHeight="1" x14ac:dyDescent="0.3">
      <c r="A393" s="661" t="s">
        <v>543</v>
      </c>
      <c r="B393" s="662" t="s">
        <v>6445</v>
      </c>
      <c r="C393" s="662" t="s">
        <v>6030</v>
      </c>
      <c r="D393" s="662" t="s">
        <v>6505</v>
      </c>
      <c r="E393" s="662" t="s">
        <v>6506</v>
      </c>
      <c r="F393" s="665"/>
      <c r="G393" s="665"/>
      <c r="H393" s="665"/>
      <c r="I393" s="665"/>
      <c r="J393" s="665"/>
      <c r="K393" s="665"/>
      <c r="L393" s="665"/>
      <c r="M393" s="665"/>
      <c r="N393" s="665">
        <v>1</v>
      </c>
      <c r="O393" s="665">
        <v>2548</v>
      </c>
      <c r="P393" s="678"/>
      <c r="Q393" s="666">
        <v>2548</v>
      </c>
    </row>
    <row r="394" spans="1:17" ht="14.4" customHeight="1" x14ac:dyDescent="0.3">
      <c r="A394" s="661" t="s">
        <v>543</v>
      </c>
      <c r="B394" s="662" t="s">
        <v>6445</v>
      </c>
      <c r="C394" s="662" t="s">
        <v>6030</v>
      </c>
      <c r="D394" s="662" t="s">
        <v>6375</v>
      </c>
      <c r="E394" s="662" t="s">
        <v>6376</v>
      </c>
      <c r="F394" s="665"/>
      <c r="G394" s="665"/>
      <c r="H394" s="665"/>
      <c r="I394" s="665"/>
      <c r="J394" s="665">
        <v>2</v>
      </c>
      <c r="K394" s="665">
        <v>8778</v>
      </c>
      <c r="L394" s="665"/>
      <c r="M394" s="665">
        <v>4389</v>
      </c>
      <c r="N394" s="665">
        <v>2</v>
      </c>
      <c r="O394" s="665">
        <v>9140</v>
      </c>
      <c r="P394" s="678"/>
      <c r="Q394" s="666">
        <v>4570</v>
      </c>
    </row>
    <row r="395" spans="1:17" ht="14.4" customHeight="1" x14ac:dyDescent="0.3">
      <c r="A395" s="661" t="s">
        <v>543</v>
      </c>
      <c r="B395" s="662" t="s">
        <v>6445</v>
      </c>
      <c r="C395" s="662" t="s">
        <v>6030</v>
      </c>
      <c r="D395" s="662" t="s">
        <v>6507</v>
      </c>
      <c r="E395" s="662" t="s">
        <v>6508</v>
      </c>
      <c r="F395" s="665"/>
      <c r="G395" s="665"/>
      <c r="H395" s="665"/>
      <c r="I395" s="665"/>
      <c r="J395" s="665">
        <v>1</v>
      </c>
      <c r="K395" s="665">
        <v>2831</v>
      </c>
      <c r="L395" s="665"/>
      <c r="M395" s="665">
        <v>2831</v>
      </c>
      <c r="N395" s="665"/>
      <c r="O395" s="665"/>
      <c r="P395" s="678"/>
      <c r="Q395" s="666"/>
    </row>
    <row r="396" spans="1:17" ht="14.4" customHeight="1" x14ac:dyDescent="0.3">
      <c r="A396" s="661" t="s">
        <v>543</v>
      </c>
      <c r="B396" s="662" t="s">
        <v>6445</v>
      </c>
      <c r="C396" s="662" t="s">
        <v>6030</v>
      </c>
      <c r="D396" s="662" t="s">
        <v>6509</v>
      </c>
      <c r="E396" s="662" t="s">
        <v>6510</v>
      </c>
      <c r="F396" s="665"/>
      <c r="G396" s="665"/>
      <c r="H396" s="665"/>
      <c r="I396" s="665"/>
      <c r="J396" s="665"/>
      <c r="K396" s="665"/>
      <c r="L396" s="665"/>
      <c r="M396" s="665"/>
      <c r="N396" s="665">
        <v>1</v>
      </c>
      <c r="O396" s="665">
        <v>3940</v>
      </c>
      <c r="P396" s="678"/>
      <c r="Q396" s="666">
        <v>3940</v>
      </c>
    </row>
    <row r="397" spans="1:17" ht="14.4" customHeight="1" x14ac:dyDescent="0.3">
      <c r="A397" s="661" t="s">
        <v>543</v>
      </c>
      <c r="B397" s="662" t="s">
        <v>6445</v>
      </c>
      <c r="C397" s="662" t="s">
        <v>6030</v>
      </c>
      <c r="D397" s="662" t="s">
        <v>6511</v>
      </c>
      <c r="E397" s="662" t="s">
        <v>6512</v>
      </c>
      <c r="F397" s="665">
        <v>1</v>
      </c>
      <c r="G397" s="665">
        <v>5835</v>
      </c>
      <c r="H397" s="665">
        <v>1</v>
      </c>
      <c r="I397" s="665">
        <v>5835</v>
      </c>
      <c r="J397" s="665">
        <v>1</v>
      </c>
      <c r="K397" s="665">
        <v>5853</v>
      </c>
      <c r="L397" s="665">
        <v>1.0030848329048843</v>
      </c>
      <c r="M397" s="665">
        <v>5853</v>
      </c>
      <c r="N397" s="665">
        <v>1</v>
      </c>
      <c r="O397" s="665">
        <v>6069</v>
      </c>
      <c r="P397" s="678">
        <v>1.0401028277634961</v>
      </c>
      <c r="Q397" s="666">
        <v>6069</v>
      </c>
    </row>
    <row r="398" spans="1:17" ht="14.4" customHeight="1" x14ac:dyDescent="0.3">
      <c r="A398" s="661" t="s">
        <v>543</v>
      </c>
      <c r="B398" s="662" t="s">
        <v>6445</v>
      </c>
      <c r="C398" s="662" t="s">
        <v>6030</v>
      </c>
      <c r="D398" s="662" t="s">
        <v>912</v>
      </c>
      <c r="E398" s="662" t="s">
        <v>6513</v>
      </c>
      <c r="F398" s="665"/>
      <c r="G398" s="665"/>
      <c r="H398" s="665"/>
      <c r="I398" s="665"/>
      <c r="J398" s="665">
        <v>1</v>
      </c>
      <c r="K398" s="665">
        <v>1193</v>
      </c>
      <c r="L398" s="665"/>
      <c r="M398" s="665">
        <v>1193</v>
      </c>
      <c r="N398" s="665"/>
      <c r="O398" s="665"/>
      <c r="P398" s="678"/>
      <c r="Q398" s="666"/>
    </row>
    <row r="399" spans="1:17" ht="14.4" customHeight="1" x14ac:dyDescent="0.3">
      <c r="A399" s="661" t="s">
        <v>543</v>
      </c>
      <c r="B399" s="662" t="s">
        <v>6445</v>
      </c>
      <c r="C399" s="662" t="s">
        <v>6030</v>
      </c>
      <c r="D399" s="662" t="s">
        <v>6514</v>
      </c>
      <c r="E399" s="662" t="s">
        <v>6515</v>
      </c>
      <c r="F399" s="665">
        <v>1</v>
      </c>
      <c r="G399" s="665">
        <v>8019</v>
      </c>
      <c r="H399" s="665">
        <v>1</v>
      </c>
      <c r="I399" s="665">
        <v>8019</v>
      </c>
      <c r="J399" s="665">
        <v>3</v>
      </c>
      <c r="K399" s="665">
        <v>24150</v>
      </c>
      <c r="L399" s="665">
        <v>3.0115974560419003</v>
      </c>
      <c r="M399" s="665">
        <v>8050</v>
      </c>
      <c r="N399" s="665">
        <v>1</v>
      </c>
      <c r="O399" s="665">
        <v>8306</v>
      </c>
      <c r="P399" s="678">
        <v>1.0357899987529617</v>
      </c>
      <c r="Q399" s="666">
        <v>8306</v>
      </c>
    </row>
    <row r="400" spans="1:17" ht="14.4" customHeight="1" x14ac:dyDescent="0.3">
      <c r="A400" s="661" t="s">
        <v>543</v>
      </c>
      <c r="B400" s="662" t="s">
        <v>6445</v>
      </c>
      <c r="C400" s="662" t="s">
        <v>6030</v>
      </c>
      <c r="D400" s="662" t="s">
        <v>6516</v>
      </c>
      <c r="E400" s="662" t="s">
        <v>6517</v>
      </c>
      <c r="F400" s="665">
        <v>2</v>
      </c>
      <c r="G400" s="665">
        <v>622</v>
      </c>
      <c r="H400" s="665">
        <v>1</v>
      </c>
      <c r="I400" s="665">
        <v>311</v>
      </c>
      <c r="J400" s="665">
        <v>3</v>
      </c>
      <c r="K400" s="665">
        <v>954</v>
      </c>
      <c r="L400" s="665">
        <v>1.5337620578778135</v>
      </c>
      <c r="M400" s="665">
        <v>318</v>
      </c>
      <c r="N400" s="665">
        <v>3</v>
      </c>
      <c r="O400" s="665">
        <v>993</v>
      </c>
      <c r="P400" s="678">
        <v>1.5964630225080385</v>
      </c>
      <c r="Q400" s="666">
        <v>331</v>
      </c>
    </row>
    <row r="401" spans="1:17" ht="14.4" customHeight="1" x14ac:dyDescent="0.3">
      <c r="A401" s="661" t="s">
        <v>543</v>
      </c>
      <c r="B401" s="662" t="s">
        <v>6445</v>
      </c>
      <c r="C401" s="662" t="s">
        <v>6030</v>
      </c>
      <c r="D401" s="662" t="s">
        <v>6518</v>
      </c>
      <c r="E401" s="662" t="s">
        <v>6519</v>
      </c>
      <c r="F401" s="665"/>
      <c r="G401" s="665"/>
      <c r="H401" s="665"/>
      <c r="I401" s="665"/>
      <c r="J401" s="665">
        <v>2</v>
      </c>
      <c r="K401" s="665">
        <v>2660</v>
      </c>
      <c r="L401" s="665"/>
      <c r="M401" s="665">
        <v>1330</v>
      </c>
      <c r="N401" s="665"/>
      <c r="O401" s="665"/>
      <c r="P401" s="678"/>
      <c r="Q401" s="666"/>
    </row>
    <row r="402" spans="1:17" ht="14.4" customHeight="1" x14ac:dyDescent="0.3">
      <c r="A402" s="661" t="s">
        <v>543</v>
      </c>
      <c r="B402" s="662" t="s">
        <v>6445</v>
      </c>
      <c r="C402" s="662" t="s">
        <v>6030</v>
      </c>
      <c r="D402" s="662" t="s">
        <v>6520</v>
      </c>
      <c r="E402" s="662" t="s">
        <v>6521</v>
      </c>
      <c r="F402" s="665">
        <v>1</v>
      </c>
      <c r="G402" s="665">
        <v>1065</v>
      </c>
      <c r="H402" s="665">
        <v>1</v>
      </c>
      <c r="I402" s="665">
        <v>1065</v>
      </c>
      <c r="J402" s="665">
        <v>1</v>
      </c>
      <c r="K402" s="665">
        <v>1071</v>
      </c>
      <c r="L402" s="665">
        <v>1.0056338028169014</v>
      </c>
      <c r="M402" s="665">
        <v>1071</v>
      </c>
      <c r="N402" s="665">
        <v>1</v>
      </c>
      <c r="O402" s="665">
        <v>1109</v>
      </c>
      <c r="P402" s="678">
        <v>1.0413145539906103</v>
      </c>
      <c r="Q402" s="666">
        <v>1109</v>
      </c>
    </row>
    <row r="403" spans="1:17" ht="14.4" customHeight="1" x14ac:dyDescent="0.3">
      <c r="A403" s="661" t="s">
        <v>543</v>
      </c>
      <c r="B403" s="662" t="s">
        <v>6445</v>
      </c>
      <c r="C403" s="662" t="s">
        <v>6030</v>
      </c>
      <c r="D403" s="662" t="s">
        <v>6522</v>
      </c>
      <c r="E403" s="662" t="s">
        <v>6523</v>
      </c>
      <c r="F403" s="665"/>
      <c r="G403" s="665"/>
      <c r="H403" s="665"/>
      <c r="I403" s="665"/>
      <c r="J403" s="665">
        <v>1</v>
      </c>
      <c r="K403" s="665">
        <v>1212</v>
      </c>
      <c r="L403" s="665"/>
      <c r="M403" s="665">
        <v>1212</v>
      </c>
      <c r="N403" s="665"/>
      <c r="O403" s="665"/>
      <c r="P403" s="678"/>
      <c r="Q403" s="666"/>
    </row>
    <row r="404" spans="1:17" ht="14.4" customHeight="1" x14ac:dyDescent="0.3">
      <c r="A404" s="661" t="s">
        <v>543</v>
      </c>
      <c r="B404" s="662" t="s">
        <v>6445</v>
      </c>
      <c r="C404" s="662" t="s">
        <v>6030</v>
      </c>
      <c r="D404" s="662" t="s">
        <v>6524</v>
      </c>
      <c r="E404" s="662" t="s">
        <v>6525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5208</v>
      </c>
      <c r="P404" s="678"/>
      <c r="Q404" s="666">
        <v>5208</v>
      </c>
    </row>
    <row r="405" spans="1:17" ht="14.4" customHeight="1" x14ac:dyDescent="0.3">
      <c r="A405" s="661" t="s">
        <v>543</v>
      </c>
      <c r="B405" s="662" t="s">
        <v>6445</v>
      </c>
      <c r="C405" s="662" t="s">
        <v>6030</v>
      </c>
      <c r="D405" s="662" t="s">
        <v>6526</v>
      </c>
      <c r="E405" s="662" t="s">
        <v>6527</v>
      </c>
      <c r="F405" s="665"/>
      <c r="G405" s="665"/>
      <c r="H405" s="665"/>
      <c r="I405" s="665"/>
      <c r="J405" s="665">
        <v>1</v>
      </c>
      <c r="K405" s="665">
        <v>543</v>
      </c>
      <c r="L405" s="665"/>
      <c r="M405" s="665">
        <v>543</v>
      </c>
      <c r="N405" s="665"/>
      <c r="O405" s="665"/>
      <c r="P405" s="678"/>
      <c r="Q405" s="666"/>
    </row>
    <row r="406" spans="1:17" ht="14.4" customHeight="1" x14ac:dyDescent="0.3">
      <c r="A406" s="661" t="s">
        <v>543</v>
      </c>
      <c r="B406" s="662" t="s">
        <v>6445</v>
      </c>
      <c r="C406" s="662" t="s">
        <v>6030</v>
      </c>
      <c r="D406" s="662" t="s">
        <v>6528</v>
      </c>
      <c r="E406" s="662" t="s">
        <v>6471</v>
      </c>
      <c r="F406" s="665">
        <v>2</v>
      </c>
      <c r="G406" s="665">
        <v>1125</v>
      </c>
      <c r="H406" s="665">
        <v>1</v>
      </c>
      <c r="I406" s="665">
        <v>562.5</v>
      </c>
      <c r="J406" s="665">
        <v>2</v>
      </c>
      <c r="K406" s="665">
        <v>1138</v>
      </c>
      <c r="L406" s="665">
        <v>1.0115555555555555</v>
      </c>
      <c r="M406" s="665">
        <v>569</v>
      </c>
      <c r="N406" s="665">
        <v>2</v>
      </c>
      <c r="O406" s="665">
        <v>1186</v>
      </c>
      <c r="P406" s="678">
        <v>1.0542222222222222</v>
      </c>
      <c r="Q406" s="666">
        <v>593</v>
      </c>
    </row>
    <row r="407" spans="1:17" ht="14.4" customHeight="1" x14ac:dyDescent="0.3">
      <c r="A407" s="661" t="s">
        <v>543</v>
      </c>
      <c r="B407" s="662" t="s">
        <v>6445</v>
      </c>
      <c r="C407" s="662" t="s">
        <v>6030</v>
      </c>
      <c r="D407" s="662" t="s">
        <v>6529</v>
      </c>
      <c r="E407" s="662" t="s">
        <v>6530</v>
      </c>
      <c r="F407" s="665"/>
      <c r="G407" s="665"/>
      <c r="H407" s="665"/>
      <c r="I407" s="665"/>
      <c r="J407" s="665">
        <v>2</v>
      </c>
      <c r="K407" s="665">
        <v>3880</v>
      </c>
      <c r="L407" s="665"/>
      <c r="M407" s="665">
        <v>1940</v>
      </c>
      <c r="N407" s="665">
        <v>1</v>
      </c>
      <c r="O407" s="665">
        <v>1966</v>
      </c>
      <c r="P407" s="678"/>
      <c r="Q407" s="666">
        <v>1966</v>
      </c>
    </row>
    <row r="408" spans="1:17" ht="14.4" customHeight="1" x14ac:dyDescent="0.3">
      <c r="A408" s="661" t="s">
        <v>543</v>
      </c>
      <c r="B408" s="662" t="s">
        <v>6445</v>
      </c>
      <c r="C408" s="662" t="s">
        <v>6030</v>
      </c>
      <c r="D408" s="662" t="s">
        <v>6531</v>
      </c>
      <c r="E408" s="662" t="s">
        <v>6532</v>
      </c>
      <c r="F408" s="665"/>
      <c r="G408" s="665"/>
      <c r="H408" s="665"/>
      <c r="I408" s="665"/>
      <c r="J408" s="665">
        <v>1</v>
      </c>
      <c r="K408" s="665">
        <v>3568</v>
      </c>
      <c r="L408" s="665"/>
      <c r="M408" s="665">
        <v>3568</v>
      </c>
      <c r="N408" s="665"/>
      <c r="O408" s="665"/>
      <c r="P408" s="678"/>
      <c r="Q408" s="666"/>
    </row>
    <row r="409" spans="1:17" ht="14.4" customHeight="1" x14ac:dyDescent="0.3">
      <c r="A409" s="661" t="s">
        <v>543</v>
      </c>
      <c r="B409" s="662" t="s">
        <v>6533</v>
      </c>
      <c r="C409" s="662" t="s">
        <v>6030</v>
      </c>
      <c r="D409" s="662" t="s">
        <v>6303</v>
      </c>
      <c r="E409" s="662" t="s">
        <v>6304</v>
      </c>
      <c r="F409" s="665"/>
      <c r="G409" s="665"/>
      <c r="H409" s="665"/>
      <c r="I409" s="665"/>
      <c r="J409" s="665">
        <v>6</v>
      </c>
      <c r="K409" s="665">
        <v>0</v>
      </c>
      <c r="L409" s="665"/>
      <c r="M409" s="665">
        <v>0</v>
      </c>
      <c r="N409" s="665">
        <v>5</v>
      </c>
      <c r="O409" s="665">
        <v>0</v>
      </c>
      <c r="P409" s="678"/>
      <c r="Q409" s="666">
        <v>0</v>
      </c>
    </row>
    <row r="410" spans="1:17" ht="14.4" customHeight="1" x14ac:dyDescent="0.3">
      <c r="A410" s="661" t="s">
        <v>543</v>
      </c>
      <c r="B410" s="662" t="s">
        <v>6533</v>
      </c>
      <c r="C410" s="662" t="s">
        <v>6030</v>
      </c>
      <c r="D410" s="662" t="s">
        <v>6315</v>
      </c>
      <c r="E410" s="662" t="s">
        <v>6316</v>
      </c>
      <c r="F410" s="665"/>
      <c r="G410" s="665"/>
      <c r="H410" s="665"/>
      <c r="I410" s="665"/>
      <c r="J410" s="665"/>
      <c r="K410" s="665"/>
      <c r="L410" s="665"/>
      <c r="M410" s="665"/>
      <c r="N410" s="665">
        <v>1</v>
      </c>
      <c r="O410" s="665">
        <v>0</v>
      </c>
      <c r="P410" s="678"/>
      <c r="Q410" s="666">
        <v>0</v>
      </c>
    </row>
    <row r="411" spans="1:17" ht="14.4" customHeight="1" x14ac:dyDescent="0.3">
      <c r="A411" s="661" t="s">
        <v>543</v>
      </c>
      <c r="B411" s="662" t="s">
        <v>6533</v>
      </c>
      <c r="C411" s="662" t="s">
        <v>6030</v>
      </c>
      <c r="D411" s="662" t="s">
        <v>6534</v>
      </c>
      <c r="E411" s="662" t="s">
        <v>6535</v>
      </c>
      <c r="F411" s="665">
        <v>1</v>
      </c>
      <c r="G411" s="665">
        <v>0</v>
      </c>
      <c r="H411" s="665"/>
      <c r="I411" s="665">
        <v>0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543</v>
      </c>
      <c r="B412" s="662" t="s">
        <v>6533</v>
      </c>
      <c r="C412" s="662" t="s">
        <v>6030</v>
      </c>
      <c r="D412" s="662" t="s">
        <v>6536</v>
      </c>
      <c r="E412" s="662" t="s">
        <v>6537</v>
      </c>
      <c r="F412" s="665">
        <v>1</v>
      </c>
      <c r="G412" s="665">
        <v>0</v>
      </c>
      <c r="H412" s="665"/>
      <c r="I412" s="665">
        <v>0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543</v>
      </c>
      <c r="B413" s="662" t="s">
        <v>6533</v>
      </c>
      <c r="C413" s="662" t="s">
        <v>6030</v>
      </c>
      <c r="D413" s="662" t="s">
        <v>6538</v>
      </c>
      <c r="E413" s="662" t="s">
        <v>6539</v>
      </c>
      <c r="F413" s="665"/>
      <c r="G413" s="665"/>
      <c r="H413" s="665"/>
      <c r="I413" s="665"/>
      <c r="J413" s="665">
        <v>4</v>
      </c>
      <c r="K413" s="665">
        <v>0</v>
      </c>
      <c r="L413" s="665"/>
      <c r="M413" s="665">
        <v>0</v>
      </c>
      <c r="N413" s="665">
        <v>2</v>
      </c>
      <c r="O413" s="665">
        <v>0</v>
      </c>
      <c r="P413" s="678"/>
      <c r="Q413" s="666">
        <v>0</v>
      </c>
    </row>
    <row r="414" spans="1:17" ht="14.4" customHeight="1" x14ac:dyDescent="0.3">
      <c r="A414" s="661" t="s">
        <v>543</v>
      </c>
      <c r="B414" s="662" t="s">
        <v>6533</v>
      </c>
      <c r="C414" s="662" t="s">
        <v>6030</v>
      </c>
      <c r="D414" s="662" t="s">
        <v>6331</v>
      </c>
      <c r="E414" s="662" t="s">
        <v>6332</v>
      </c>
      <c r="F414" s="665"/>
      <c r="G414" s="665"/>
      <c r="H414" s="665"/>
      <c r="I414" s="665"/>
      <c r="J414" s="665">
        <v>2</v>
      </c>
      <c r="K414" s="665">
        <v>0</v>
      </c>
      <c r="L414" s="665"/>
      <c r="M414" s="665">
        <v>0</v>
      </c>
      <c r="N414" s="665">
        <v>3</v>
      </c>
      <c r="O414" s="665">
        <v>0</v>
      </c>
      <c r="P414" s="678"/>
      <c r="Q414" s="666">
        <v>0</v>
      </c>
    </row>
    <row r="415" spans="1:17" ht="14.4" customHeight="1" x14ac:dyDescent="0.3">
      <c r="A415" s="661" t="s">
        <v>543</v>
      </c>
      <c r="B415" s="662" t="s">
        <v>6533</v>
      </c>
      <c r="C415" s="662" t="s">
        <v>6030</v>
      </c>
      <c r="D415" s="662" t="s">
        <v>6343</v>
      </c>
      <c r="E415" s="662" t="s">
        <v>6344</v>
      </c>
      <c r="F415" s="665"/>
      <c r="G415" s="665"/>
      <c r="H415" s="665"/>
      <c r="I415" s="665"/>
      <c r="J415" s="665">
        <v>2</v>
      </c>
      <c r="K415" s="665">
        <v>872</v>
      </c>
      <c r="L415" s="665"/>
      <c r="M415" s="665">
        <v>436</v>
      </c>
      <c r="N415" s="665">
        <v>2</v>
      </c>
      <c r="O415" s="665">
        <v>888</v>
      </c>
      <c r="P415" s="678"/>
      <c r="Q415" s="666">
        <v>444</v>
      </c>
    </row>
    <row r="416" spans="1:17" ht="14.4" customHeight="1" x14ac:dyDescent="0.3">
      <c r="A416" s="661" t="s">
        <v>543</v>
      </c>
      <c r="B416" s="662" t="s">
        <v>6533</v>
      </c>
      <c r="C416" s="662" t="s">
        <v>6030</v>
      </c>
      <c r="D416" s="662" t="s">
        <v>6357</v>
      </c>
      <c r="E416" s="662" t="s">
        <v>6358</v>
      </c>
      <c r="F416" s="665"/>
      <c r="G416" s="665"/>
      <c r="H416" s="665"/>
      <c r="I416" s="665"/>
      <c r="J416" s="665"/>
      <c r="K416" s="665"/>
      <c r="L416" s="665"/>
      <c r="M416" s="665"/>
      <c r="N416" s="665">
        <v>2</v>
      </c>
      <c r="O416" s="665">
        <v>0</v>
      </c>
      <c r="P416" s="678"/>
      <c r="Q416" s="666">
        <v>0</v>
      </c>
    </row>
    <row r="417" spans="1:17" ht="14.4" customHeight="1" x14ac:dyDescent="0.3">
      <c r="A417" s="661" t="s">
        <v>543</v>
      </c>
      <c r="B417" s="662" t="s">
        <v>6533</v>
      </c>
      <c r="C417" s="662" t="s">
        <v>6030</v>
      </c>
      <c r="D417" s="662" t="s">
        <v>6361</v>
      </c>
      <c r="E417" s="662" t="s">
        <v>6362</v>
      </c>
      <c r="F417" s="665"/>
      <c r="G417" s="665"/>
      <c r="H417" s="665"/>
      <c r="I417" s="665"/>
      <c r="J417" s="665">
        <v>3</v>
      </c>
      <c r="K417" s="665">
        <v>0</v>
      </c>
      <c r="L417" s="665"/>
      <c r="M417" s="665">
        <v>0</v>
      </c>
      <c r="N417" s="665">
        <v>2</v>
      </c>
      <c r="O417" s="665">
        <v>0</v>
      </c>
      <c r="P417" s="678"/>
      <c r="Q417" s="666">
        <v>0</v>
      </c>
    </row>
    <row r="418" spans="1:17" ht="14.4" customHeight="1" x14ac:dyDescent="0.3">
      <c r="A418" s="661" t="s">
        <v>543</v>
      </c>
      <c r="B418" s="662" t="s">
        <v>6533</v>
      </c>
      <c r="C418" s="662" t="s">
        <v>6030</v>
      </c>
      <c r="D418" s="662" t="s">
        <v>6369</v>
      </c>
      <c r="E418" s="662" t="s">
        <v>6370</v>
      </c>
      <c r="F418" s="665">
        <v>1</v>
      </c>
      <c r="G418" s="665">
        <v>0</v>
      </c>
      <c r="H418" s="665"/>
      <c r="I418" s="665">
        <v>0</v>
      </c>
      <c r="J418" s="665">
        <v>5</v>
      </c>
      <c r="K418" s="665">
        <v>0</v>
      </c>
      <c r="L418" s="665"/>
      <c r="M418" s="665">
        <v>0</v>
      </c>
      <c r="N418" s="665">
        <v>5</v>
      </c>
      <c r="O418" s="665">
        <v>0</v>
      </c>
      <c r="P418" s="678"/>
      <c r="Q418" s="666">
        <v>0</v>
      </c>
    </row>
    <row r="419" spans="1:17" ht="14.4" customHeight="1" x14ac:dyDescent="0.3">
      <c r="A419" s="661" t="s">
        <v>543</v>
      </c>
      <c r="B419" s="662" t="s">
        <v>6533</v>
      </c>
      <c r="C419" s="662" t="s">
        <v>6030</v>
      </c>
      <c r="D419" s="662" t="s">
        <v>6381</v>
      </c>
      <c r="E419" s="662" t="s">
        <v>6382</v>
      </c>
      <c r="F419" s="665">
        <v>1</v>
      </c>
      <c r="G419" s="665">
        <v>0</v>
      </c>
      <c r="H419" s="665"/>
      <c r="I419" s="665">
        <v>0</v>
      </c>
      <c r="J419" s="665">
        <v>3</v>
      </c>
      <c r="K419" s="665">
        <v>0</v>
      </c>
      <c r="L419" s="665"/>
      <c r="M419" s="665">
        <v>0</v>
      </c>
      <c r="N419" s="665"/>
      <c r="O419" s="665"/>
      <c r="P419" s="678"/>
      <c r="Q419" s="666"/>
    </row>
    <row r="420" spans="1:17" ht="14.4" customHeight="1" x14ac:dyDescent="0.3">
      <c r="A420" s="661" t="s">
        <v>543</v>
      </c>
      <c r="B420" s="662" t="s">
        <v>6533</v>
      </c>
      <c r="C420" s="662" t="s">
        <v>6030</v>
      </c>
      <c r="D420" s="662" t="s">
        <v>6383</v>
      </c>
      <c r="E420" s="662" t="s">
        <v>6384</v>
      </c>
      <c r="F420" s="665">
        <v>1</v>
      </c>
      <c r="G420" s="665">
        <v>0</v>
      </c>
      <c r="H420" s="665"/>
      <c r="I420" s="665">
        <v>0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543</v>
      </c>
      <c r="B421" s="662" t="s">
        <v>6533</v>
      </c>
      <c r="C421" s="662" t="s">
        <v>6030</v>
      </c>
      <c r="D421" s="662" t="s">
        <v>6540</v>
      </c>
      <c r="E421" s="662" t="s">
        <v>6541</v>
      </c>
      <c r="F421" s="665">
        <v>1</v>
      </c>
      <c r="G421" s="665">
        <v>12811</v>
      </c>
      <c r="H421" s="665">
        <v>1</v>
      </c>
      <c r="I421" s="665">
        <v>12811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543</v>
      </c>
      <c r="B422" s="662" t="s">
        <v>6533</v>
      </c>
      <c r="C422" s="662" t="s">
        <v>6030</v>
      </c>
      <c r="D422" s="662" t="s">
        <v>6542</v>
      </c>
      <c r="E422" s="662" t="s">
        <v>6543</v>
      </c>
      <c r="F422" s="665"/>
      <c r="G422" s="665"/>
      <c r="H422" s="665"/>
      <c r="I422" s="665"/>
      <c r="J422" s="665">
        <v>4</v>
      </c>
      <c r="K422" s="665">
        <v>73692</v>
      </c>
      <c r="L422" s="665"/>
      <c r="M422" s="665">
        <v>18423</v>
      </c>
      <c r="N422" s="665">
        <v>3</v>
      </c>
      <c r="O422" s="665">
        <v>56064</v>
      </c>
      <c r="P422" s="678"/>
      <c r="Q422" s="666">
        <v>18688</v>
      </c>
    </row>
    <row r="423" spans="1:17" ht="14.4" customHeight="1" x14ac:dyDescent="0.3">
      <c r="A423" s="661" t="s">
        <v>543</v>
      </c>
      <c r="B423" s="662" t="s">
        <v>6533</v>
      </c>
      <c r="C423" s="662" t="s">
        <v>6030</v>
      </c>
      <c r="D423" s="662" t="s">
        <v>6544</v>
      </c>
      <c r="E423" s="662" t="s">
        <v>6545</v>
      </c>
      <c r="F423" s="665"/>
      <c r="G423" s="665"/>
      <c r="H423" s="665"/>
      <c r="I423" s="665"/>
      <c r="J423" s="665">
        <v>2</v>
      </c>
      <c r="K423" s="665">
        <v>0</v>
      </c>
      <c r="L423" s="665"/>
      <c r="M423" s="665">
        <v>0</v>
      </c>
      <c r="N423" s="665">
        <v>3</v>
      </c>
      <c r="O423" s="665">
        <v>0</v>
      </c>
      <c r="P423" s="678"/>
      <c r="Q423" s="666">
        <v>0</v>
      </c>
    </row>
    <row r="424" spans="1:17" ht="14.4" customHeight="1" x14ac:dyDescent="0.3">
      <c r="A424" s="661" t="s">
        <v>543</v>
      </c>
      <c r="B424" s="662" t="s">
        <v>6533</v>
      </c>
      <c r="C424" s="662" t="s">
        <v>6030</v>
      </c>
      <c r="D424" s="662" t="s">
        <v>6546</v>
      </c>
      <c r="E424" s="662" t="s">
        <v>6547</v>
      </c>
      <c r="F424" s="665"/>
      <c r="G424" s="665"/>
      <c r="H424" s="665"/>
      <c r="I424" s="665"/>
      <c r="J424" s="665">
        <v>1</v>
      </c>
      <c r="K424" s="665">
        <v>0</v>
      </c>
      <c r="L424" s="665"/>
      <c r="M424" s="665">
        <v>0</v>
      </c>
      <c r="N424" s="665"/>
      <c r="O424" s="665"/>
      <c r="P424" s="678"/>
      <c r="Q424" s="666"/>
    </row>
    <row r="425" spans="1:17" ht="14.4" customHeight="1" x14ac:dyDescent="0.3">
      <c r="A425" s="661" t="s">
        <v>543</v>
      </c>
      <c r="B425" s="662" t="s">
        <v>6533</v>
      </c>
      <c r="C425" s="662" t="s">
        <v>6030</v>
      </c>
      <c r="D425" s="662" t="s">
        <v>6548</v>
      </c>
      <c r="E425" s="662" t="s">
        <v>6549</v>
      </c>
      <c r="F425" s="665">
        <v>1</v>
      </c>
      <c r="G425" s="665">
        <v>0</v>
      </c>
      <c r="H425" s="665"/>
      <c r="I425" s="665">
        <v>0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543</v>
      </c>
      <c r="B426" s="662" t="s">
        <v>6533</v>
      </c>
      <c r="C426" s="662" t="s">
        <v>6030</v>
      </c>
      <c r="D426" s="662" t="s">
        <v>6550</v>
      </c>
      <c r="E426" s="662" t="s">
        <v>6551</v>
      </c>
      <c r="F426" s="665"/>
      <c r="G426" s="665"/>
      <c r="H426" s="665"/>
      <c r="I426" s="665"/>
      <c r="J426" s="665">
        <v>4</v>
      </c>
      <c r="K426" s="665">
        <v>0</v>
      </c>
      <c r="L426" s="665"/>
      <c r="M426" s="665">
        <v>0</v>
      </c>
      <c r="N426" s="665">
        <v>2</v>
      </c>
      <c r="O426" s="665">
        <v>0</v>
      </c>
      <c r="P426" s="678"/>
      <c r="Q426" s="666">
        <v>0</v>
      </c>
    </row>
    <row r="427" spans="1:17" ht="14.4" customHeight="1" x14ac:dyDescent="0.3">
      <c r="A427" s="661" t="s">
        <v>543</v>
      </c>
      <c r="B427" s="662" t="s">
        <v>6552</v>
      </c>
      <c r="C427" s="662" t="s">
        <v>6030</v>
      </c>
      <c r="D427" s="662" t="s">
        <v>6553</v>
      </c>
      <c r="E427" s="662" t="s">
        <v>6554</v>
      </c>
      <c r="F427" s="665">
        <v>3</v>
      </c>
      <c r="G427" s="665">
        <v>16365</v>
      </c>
      <c r="H427" s="665">
        <v>1</v>
      </c>
      <c r="I427" s="665">
        <v>5455</v>
      </c>
      <c r="J427" s="665">
        <v>1</v>
      </c>
      <c r="K427" s="665">
        <v>5482</v>
      </c>
      <c r="L427" s="665">
        <v>0.33498319584479069</v>
      </c>
      <c r="M427" s="665">
        <v>5482</v>
      </c>
      <c r="N427" s="665">
        <v>5</v>
      </c>
      <c r="O427" s="665">
        <v>28500</v>
      </c>
      <c r="P427" s="678">
        <v>1.7415215398716775</v>
      </c>
      <c r="Q427" s="666">
        <v>5700</v>
      </c>
    </row>
    <row r="428" spans="1:17" ht="14.4" customHeight="1" x14ac:dyDescent="0.3">
      <c r="A428" s="661" t="s">
        <v>543</v>
      </c>
      <c r="B428" s="662" t="s">
        <v>6552</v>
      </c>
      <c r="C428" s="662" t="s">
        <v>6030</v>
      </c>
      <c r="D428" s="662" t="s">
        <v>6555</v>
      </c>
      <c r="E428" s="662" t="s">
        <v>6556</v>
      </c>
      <c r="F428" s="665"/>
      <c r="G428" s="665"/>
      <c r="H428" s="665"/>
      <c r="I428" s="665"/>
      <c r="J428" s="665">
        <v>1</v>
      </c>
      <c r="K428" s="665">
        <v>2238</v>
      </c>
      <c r="L428" s="665"/>
      <c r="M428" s="665">
        <v>2238</v>
      </c>
      <c r="N428" s="665">
        <v>7</v>
      </c>
      <c r="O428" s="665">
        <v>16429</v>
      </c>
      <c r="P428" s="678"/>
      <c r="Q428" s="666">
        <v>2347</v>
      </c>
    </row>
    <row r="429" spans="1:17" ht="14.4" customHeight="1" x14ac:dyDescent="0.3">
      <c r="A429" s="661" t="s">
        <v>543</v>
      </c>
      <c r="B429" s="662" t="s">
        <v>6552</v>
      </c>
      <c r="C429" s="662" t="s">
        <v>6030</v>
      </c>
      <c r="D429" s="662" t="s">
        <v>6557</v>
      </c>
      <c r="E429" s="662" t="s">
        <v>6558</v>
      </c>
      <c r="F429" s="665">
        <v>6</v>
      </c>
      <c r="G429" s="665">
        <v>1038</v>
      </c>
      <c r="H429" s="665">
        <v>1</v>
      </c>
      <c r="I429" s="665">
        <v>173</v>
      </c>
      <c r="J429" s="665">
        <v>12</v>
      </c>
      <c r="K429" s="665">
        <v>2088</v>
      </c>
      <c r="L429" s="665">
        <v>2.0115606936416186</v>
      </c>
      <c r="M429" s="665">
        <v>174</v>
      </c>
      <c r="N429" s="665">
        <v>24</v>
      </c>
      <c r="O429" s="665">
        <v>4176</v>
      </c>
      <c r="P429" s="678">
        <v>4.0231213872832372</v>
      </c>
      <c r="Q429" s="666">
        <v>174</v>
      </c>
    </row>
    <row r="430" spans="1:17" ht="14.4" customHeight="1" x14ac:dyDescent="0.3">
      <c r="A430" s="661" t="s">
        <v>543</v>
      </c>
      <c r="B430" s="662" t="s">
        <v>6552</v>
      </c>
      <c r="C430" s="662" t="s">
        <v>6030</v>
      </c>
      <c r="D430" s="662" t="s">
        <v>6559</v>
      </c>
      <c r="E430" s="662" t="s">
        <v>6560</v>
      </c>
      <c r="F430" s="665">
        <v>3</v>
      </c>
      <c r="G430" s="665">
        <v>15864</v>
      </c>
      <c r="H430" s="665">
        <v>1</v>
      </c>
      <c r="I430" s="665">
        <v>5288</v>
      </c>
      <c r="J430" s="665">
        <v>1</v>
      </c>
      <c r="K430" s="665">
        <v>5315</v>
      </c>
      <c r="L430" s="665">
        <v>0.33503530005042864</v>
      </c>
      <c r="M430" s="665">
        <v>5315</v>
      </c>
      <c r="N430" s="665">
        <v>5</v>
      </c>
      <c r="O430" s="665">
        <v>28005</v>
      </c>
      <c r="P430" s="678">
        <v>1.7653177004538578</v>
      </c>
      <c r="Q430" s="666">
        <v>5601</v>
      </c>
    </row>
    <row r="431" spans="1:17" ht="14.4" customHeight="1" x14ac:dyDescent="0.3">
      <c r="A431" s="661" t="s">
        <v>543</v>
      </c>
      <c r="B431" s="662" t="s">
        <v>6552</v>
      </c>
      <c r="C431" s="662" t="s">
        <v>6030</v>
      </c>
      <c r="D431" s="662" t="s">
        <v>6561</v>
      </c>
      <c r="E431" s="662" t="s">
        <v>6562</v>
      </c>
      <c r="F431" s="665">
        <v>1</v>
      </c>
      <c r="G431" s="665">
        <v>3611</v>
      </c>
      <c r="H431" s="665">
        <v>1</v>
      </c>
      <c r="I431" s="665">
        <v>3611</v>
      </c>
      <c r="J431" s="665">
        <v>8</v>
      </c>
      <c r="K431" s="665">
        <v>29032</v>
      </c>
      <c r="L431" s="665">
        <v>8.0398781500969267</v>
      </c>
      <c r="M431" s="665">
        <v>3629</v>
      </c>
      <c r="N431" s="665">
        <v>13</v>
      </c>
      <c r="O431" s="665">
        <v>49660</v>
      </c>
      <c r="P431" s="678">
        <v>13.752423151481585</v>
      </c>
      <c r="Q431" s="666">
        <v>3820</v>
      </c>
    </row>
    <row r="432" spans="1:17" ht="14.4" customHeight="1" x14ac:dyDescent="0.3">
      <c r="A432" s="661" t="s">
        <v>543</v>
      </c>
      <c r="B432" s="662" t="s">
        <v>6552</v>
      </c>
      <c r="C432" s="662" t="s">
        <v>6030</v>
      </c>
      <c r="D432" s="662" t="s">
        <v>6563</v>
      </c>
      <c r="E432" s="662" t="s">
        <v>6564</v>
      </c>
      <c r="F432" s="665"/>
      <c r="G432" s="665"/>
      <c r="H432" s="665"/>
      <c r="I432" s="665"/>
      <c r="J432" s="665">
        <v>4</v>
      </c>
      <c r="K432" s="665">
        <v>6048</v>
      </c>
      <c r="L432" s="665"/>
      <c r="M432" s="665">
        <v>1512</v>
      </c>
      <c r="N432" s="665">
        <v>4</v>
      </c>
      <c r="O432" s="665">
        <v>6368</v>
      </c>
      <c r="P432" s="678"/>
      <c r="Q432" s="666">
        <v>1592</v>
      </c>
    </row>
    <row r="433" spans="1:17" ht="14.4" customHeight="1" x14ac:dyDescent="0.3">
      <c r="A433" s="661" t="s">
        <v>543</v>
      </c>
      <c r="B433" s="662" t="s">
        <v>6552</v>
      </c>
      <c r="C433" s="662" t="s">
        <v>6030</v>
      </c>
      <c r="D433" s="662" t="s">
        <v>6565</v>
      </c>
      <c r="E433" s="662" t="s">
        <v>6566</v>
      </c>
      <c r="F433" s="665"/>
      <c r="G433" s="665"/>
      <c r="H433" s="665"/>
      <c r="I433" s="665"/>
      <c r="J433" s="665">
        <v>3</v>
      </c>
      <c r="K433" s="665">
        <v>8166</v>
      </c>
      <c r="L433" s="665"/>
      <c r="M433" s="665">
        <v>2722</v>
      </c>
      <c r="N433" s="665">
        <v>3</v>
      </c>
      <c r="O433" s="665">
        <v>8595</v>
      </c>
      <c r="P433" s="678"/>
      <c r="Q433" s="666">
        <v>2865</v>
      </c>
    </row>
    <row r="434" spans="1:17" ht="14.4" customHeight="1" x14ac:dyDescent="0.3">
      <c r="A434" s="661" t="s">
        <v>543</v>
      </c>
      <c r="B434" s="662" t="s">
        <v>6552</v>
      </c>
      <c r="C434" s="662" t="s">
        <v>6030</v>
      </c>
      <c r="D434" s="662" t="s">
        <v>6567</v>
      </c>
      <c r="E434" s="662" t="s">
        <v>6568</v>
      </c>
      <c r="F434" s="665"/>
      <c r="G434" s="665"/>
      <c r="H434" s="665"/>
      <c r="I434" s="665"/>
      <c r="J434" s="665">
        <v>4</v>
      </c>
      <c r="K434" s="665">
        <v>4512</v>
      </c>
      <c r="L434" s="665"/>
      <c r="M434" s="665">
        <v>1128</v>
      </c>
      <c r="N434" s="665">
        <v>2</v>
      </c>
      <c r="O434" s="665">
        <v>2378</v>
      </c>
      <c r="P434" s="678"/>
      <c r="Q434" s="666">
        <v>1189</v>
      </c>
    </row>
    <row r="435" spans="1:17" ht="14.4" customHeight="1" x14ac:dyDescent="0.3">
      <c r="A435" s="661" t="s">
        <v>543</v>
      </c>
      <c r="B435" s="662" t="s">
        <v>6552</v>
      </c>
      <c r="C435" s="662" t="s">
        <v>6030</v>
      </c>
      <c r="D435" s="662" t="s">
        <v>6569</v>
      </c>
      <c r="E435" s="662" t="s">
        <v>6570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6417</v>
      </c>
      <c r="P435" s="678"/>
      <c r="Q435" s="666">
        <v>6417</v>
      </c>
    </row>
    <row r="436" spans="1:17" ht="14.4" customHeight="1" x14ac:dyDescent="0.3">
      <c r="A436" s="661" t="s">
        <v>543</v>
      </c>
      <c r="B436" s="662" t="s">
        <v>6552</v>
      </c>
      <c r="C436" s="662" t="s">
        <v>6030</v>
      </c>
      <c r="D436" s="662" t="s">
        <v>6571</v>
      </c>
      <c r="E436" s="662" t="s">
        <v>6572</v>
      </c>
      <c r="F436" s="665"/>
      <c r="G436" s="665"/>
      <c r="H436" s="665"/>
      <c r="I436" s="665"/>
      <c r="J436" s="665">
        <v>2</v>
      </c>
      <c r="K436" s="665">
        <v>7716</v>
      </c>
      <c r="L436" s="665"/>
      <c r="M436" s="665">
        <v>3858</v>
      </c>
      <c r="N436" s="665">
        <v>4</v>
      </c>
      <c r="O436" s="665">
        <v>15916</v>
      </c>
      <c r="P436" s="678"/>
      <c r="Q436" s="666">
        <v>3979</v>
      </c>
    </row>
    <row r="437" spans="1:17" ht="14.4" customHeight="1" x14ac:dyDescent="0.3">
      <c r="A437" s="661" t="s">
        <v>543</v>
      </c>
      <c r="B437" s="662" t="s">
        <v>6552</v>
      </c>
      <c r="C437" s="662" t="s">
        <v>6030</v>
      </c>
      <c r="D437" s="662" t="s">
        <v>6573</v>
      </c>
      <c r="E437" s="662" t="s">
        <v>6574</v>
      </c>
      <c r="F437" s="665"/>
      <c r="G437" s="665"/>
      <c r="H437" s="665"/>
      <c r="I437" s="665"/>
      <c r="J437" s="665">
        <v>2</v>
      </c>
      <c r="K437" s="665">
        <v>10712</v>
      </c>
      <c r="L437" s="665"/>
      <c r="M437" s="665">
        <v>5356</v>
      </c>
      <c r="N437" s="665">
        <v>2</v>
      </c>
      <c r="O437" s="665">
        <v>11094</v>
      </c>
      <c r="P437" s="678"/>
      <c r="Q437" s="666">
        <v>5547</v>
      </c>
    </row>
    <row r="438" spans="1:17" ht="14.4" customHeight="1" x14ac:dyDescent="0.3">
      <c r="A438" s="661" t="s">
        <v>543</v>
      </c>
      <c r="B438" s="662" t="s">
        <v>6552</v>
      </c>
      <c r="C438" s="662" t="s">
        <v>6030</v>
      </c>
      <c r="D438" s="662" t="s">
        <v>6575</v>
      </c>
      <c r="E438" s="662" t="s">
        <v>6576</v>
      </c>
      <c r="F438" s="665">
        <v>2</v>
      </c>
      <c r="G438" s="665">
        <v>2506</v>
      </c>
      <c r="H438" s="665">
        <v>1</v>
      </c>
      <c r="I438" s="665">
        <v>1253</v>
      </c>
      <c r="J438" s="665">
        <v>12</v>
      </c>
      <c r="K438" s="665">
        <v>15108</v>
      </c>
      <c r="L438" s="665">
        <v>6.0287310454908223</v>
      </c>
      <c r="M438" s="665">
        <v>1259</v>
      </c>
      <c r="N438" s="665">
        <v>12</v>
      </c>
      <c r="O438" s="665">
        <v>15864</v>
      </c>
      <c r="P438" s="678">
        <v>6.3304070231444536</v>
      </c>
      <c r="Q438" s="666">
        <v>1322</v>
      </c>
    </row>
    <row r="439" spans="1:17" ht="14.4" customHeight="1" x14ac:dyDescent="0.3">
      <c r="A439" s="661" t="s">
        <v>543</v>
      </c>
      <c r="B439" s="662" t="s">
        <v>6552</v>
      </c>
      <c r="C439" s="662" t="s">
        <v>6030</v>
      </c>
      <c r="D439" s="662" t="s">
        <v>6577</v>
      </c>
      <c r="E439" s="662" t="s">
        <v>6578</v>
      </c>
      <c r="F439" s="665"/>
      <c r="G439" s="665"/>
      <c r="H439" s="665"/>
      <c r="I439" s="665"/>
      <c r="J439" s="665">
        <v>6</v>
      </c>
      <c r="K439" s="665">
        <v>2706</v>
      </c>
      <c r="L439" s="665"/>
      <c r="M439" s="665">
        <v>451</v>
      </c>
      <c r="N439" s="665">
        <v>4</v>
      </c>
      <c r="O439" s="665">
        <v>1900</v>
      </c>
      <c r="P439" s="678"/>
      <c r="Q439" s="666">
        <v>475</v>
      </c>
    </row>
    <row r="440" spans="1:17" ht="14.4" customHeight="1" x14ac:dyDescent="0.3">
      <c r="A440" s="661" t="s">
        <v>543</v>
      </c>
      <c r="B440" s="662" t="s">
        <v>6552</v>
      </c>
      <c r="C440" s="662" t="s">
        <v>6030</v>
      </c>
      <c r="D440" s="662" t="s">
        <v>6579</v>
      </c>
      <c r="E440" s="662" t="s">
        <v>6580</v>
      </c>
      <c r="F440" s="665">
        <v>1</v>
      </c>
      <c r="G440" s="665">
        <v>4333</v>
      </c>
      <c r="H440" s="665">
        <v>1</v>
      </c>
      <c r="I440" s="665">
        <v>4333</v>
      </c>
      <c r="J440" s="665">
        <v>1</v>
      </c>
      <c r="K440" s="665">
        <v>4355</v>
      </c>
      <c r="L440" s="665">
        <v>1.0050773136395108</v>
      </c>
      <c r="M440" s="665">
        <v>4355</v>
      </c>
      <c r="N440" s="665">
        <v>2</v>
      </c>
      <c r="O440" s="665">
        <v>9188</v>
      </c>
      <c r="P440" s="678">
        <v>2.1204708054465726</v>
      </c>
      <c r="Q440" s="666">
        <v>4594</v>
      </c>
    </row>
    <row r="441" spans="1:17" ht="14.4" customHeight="1" x14ac:dyDescent="0.3">
      <c r="A441" s="661" t="s">
        <v>543</v>
      </c>
      <c r="B441" s="662" t="s">
        <v>6552</v>
      </c>
      <c r="C441" s="662" t="s">
        <v>6030</v>
      </c>
      <c r="D441" s="662" t="s">
        <v>6581</v>
      </c>
      <c r="E441" s="662" t="s">
        <v>6582</v>
      </c>
      <c r="F441" s="665">
        <v>3</v>
      </c>
      <c r="G441" s="665">
        <v>11865</v>
      </c>
      <c r="H441" s="665">
        <v>1</v>
      </c>
      <c r="I441" s="665">
        <v>3955</v>
      </c>
      <c r="J441" s="665">
        <v>2</v>
      </c>
      <c r="K441" s="665">
        <v>7934</v>
      </c>
      <c r="L441" s="665">
        <v>0.6686894226717236</v>
      </c>
      <c r="M441" s="665">
        <v>3967</v>
      </c>
      <c r="N441" s="665">
        <v>5</v>
      </c>
      <c r="O441" s="665">
        <v>20560</v>
      </c>
      <c r="P441" s="678">
        <v>1.7328276443320692</v>
      </c>
      <c r="Q441" s="666">
        <v>4112</v>
      </c>
    </row>
    <row r="442" spans="1:17" ht="14.4" customHeight="1" x14ac:dyDescent="0.3">
      <c r="A442" s="661" t="s">
        <v>543</v>
      </c>
      <c r="B442" s="662" t="s">
        <v>6552</v>
      </c>
      <c r="C442" s="662" t="s">
        <v>6030</v>
      </c>
      <c r="D442" s="662" t="s">
        <v>6583</v>
      </c>
      <c r="E442" s="662" t="s">
        <v>6584</v>
      </c>
      <c r="F442" s="665">
        <v>3</v>
      </c>
      <c r="G442" s="665">
        <v>1008</v>
      </c>
      <c r="H442" s="665">
        <v>1</v>
      </c>
      <c r="I442" s="665">
        <v>336</v>
      </c>
      <c r="J442" s="665">
        <v>4</v>
      </c>
      <c r="K442" s="665">
        <v>1352</v>
      </c>
      <c r="L442" s="665">
        <v>1.3412698412698412</v>
      </c>
      <c r="M442" s="665">
        <v>338</v>
      </c>
      <c r="N442" s="665">
        <v>8</v>
      </c>
      <c r="O442" s="665">
        <v>2856</v>
      </c>
      <c r="P442" s="678">
        <v>2.8333333333333335</v>
      </c>
      <c r="Q442" s="666">
        <v>357</v>
      </c>
    </row>
    <row r="443" spans="1:17" ht="14.4" customHeight="1" x14ac:dyDescent="0.3">
      <c r="A443" s="661" t="s">
        <v>543</v>
      </c>
      <c r="B443" s="662" t="s">
        <v>6552</v>
      </c>
      <c r="C443" s="662" t="s">
        <v>6030</v>
      </c>
      <c r="D443" s="662" t="s">
        <v>6585</v>
      </c>
      <c r="E443" s="662" t="s">
        <v>6586</v>
      </c>
      <c r="F443" s="665">
        <v>1</v>
      </c>
      <c r="G443" s="665">
        <v>4816</v>
      </c>
      <c r="H443" s="665">
        <v>1</v>
      </c>
      <c r="I443" s="665">
        <v>4816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543</v>
      </c>
      <c r="B444" s="662" t="s">
        <v>6552</v>
      </c>
      <c r="C444" s="662" t="s">
        <v>6030</v>
      </c>
      <c r="D444" s="662" t="s">
        <v>6587</v>
      </c>
      <c r="E444" s="662" t="s">
        <v>6588</v>
      </c>
      <c r="F444" s="665"/>
      <c r="G444" s="665"/>
      <c r="H444" s="665"/>
      <c r="I444" s="665"/>
      <c r="J444" s="665"/>
      <c r="K444" s="665"/>
      <c r="L444" s="665"/>
      <c r="M444" s="665"/>
      <c r="N444" s="665">
        <v>1</v>
      </c>
      <c r="O444" s="665">
        <v>12892</v>
      </c>
      <c r="P444" s="678"/>
      <c r="Q444" s="666">
        <v>12892</v>
      </c>
    </row>
    <row r="445" spans="1:17" ht="14.4" customHeight="1" x14ac:dyDescent="0.3">
      <c r="A445" s="661" t="s">
        <v>543</v>
      </c>
      <c r="B445" s="662" t="s">
        <v>6552</v>
      </c>
      <c r="C445" s="662" t="s">
        <v>6030</v>
      </c>
      <c r="D445" s="662" t="s">
        <v>6589</v>
      </c>
      <c r="E445" s="662" t="s">
        <v>6590</v>
      </c>
      <c r="F445" s="665"/>
      <c r="G445" s="665"/>
      <c r="H445" s="665"/>
      <c r="I445" s="665"/>
      <c r="J445" s="665"/>
      <c r="K445" s="665"/>
      <c r="L445" s="665"/>
      <c r="M445" s="665"/>
      <c r="N445" s="665">
        <v>4</v>
      </c>
      <c r="O445" s="665">
        <v>9968</v>
      </c>
      <c r="P445" s="678"/>
      <c r="Q445" s="666">
        <v>2492</v>
      </c>
    </row>
    <row r="446" spans="1:17" ht="14.4" customHeight="1" x14ac:dyDescent="0.3">
      <c r="A446" s="661" t="s">
        <v>543</v>
      </c>
      <c r="B446" s="662" t="s">
        <v>6552</v>
      </c>
      <c r="C446" s="662" t="s">
        <v>6030</v>
      </c>
      <c r="D446" s="662" t="s">
        <v>6591</v>
      </c>
      <c r="E446" s="662" t="s">
        <v>6592</v>
      </c>
      <c r="F446" s="665">
        <v>1</v>
      </c>
      <c r="G446" s="665">
        <v>672</v>
      </c>
      <c r="H446" s="665">
        <v>1</v>
      </c>
      <c r="I446" s="665">
        <v>672</v>
      </c>
      <c r="J446" s="665">
        <v>4</v>
      </c>
      <c r="K446" s="665">
        <v>2708</v>
      </c>
      <c r="L446" s="665">
        <v>4.0297619047619051</v>
      </c>
      <c r="M446" s="665">
        <v>677</v>
      </c>
      <c r="N446" s="665">
        <v>3</v>
      </c>
      <c r="O446" s="665">
        <v>2139</v>
      </c>
      <c r="P446" s="678">
        <v>3.1830357142857144</v>
      </c>
      <c r="Q446" s="666">
        <v>713</v>
      </c>
    </row>
    <row r="447" spans="1:17" ht="14.4" customHeight="1" x14ac:dyDescent="0.3">
      <c r="A447" s="661" t="s">
        <v>543</v>
      </c>
      <c r="B447" s="662" t="s">
        <v>6552</v>
      </c>
      <c r="C447" s="662" t="s">
        <v>6030</v>
      </c>
      <c r="D447" s="662" t="s">
        <v>6593</v>
      </c>
      <c r="E447" s="662" t="s">
        <v>6594</v>
      </c>
      <c r="F447" s="665">
        <v>1</v>
      </c>
      <c r="G447" s="665">
        <v>1367</v>
      </c>
      <c r="H447" s="665">
        <v>1</v>
      </c>
      <c r="I447" s="665">
        <v>1367</v>
      </c>
      <c r="J447" s="665">
        <v>4</v>
      </c>
      <c r="K447" s="665">
        <v>5492</v>
      </c>
      <c r="L447" s="665">
        <v>4.0175566934893929</v>
      </c>
      <c r="M447" s="665">
        <v>1373</v>
      </c>
      <c r="N447" s="665">
        <v>1</v>
      </c>
      <c r="O447" s="665">
        <v>1445</v>
      </c>
      <c r="P447" s="678">
        <v>1.0570592538405268</v>
      </c>
      <c r="Q447" s="666">
        <v>1445</v>
      </c>
    </row>
    <row r="448" spans="1:17" ht="14.4" customHeight="1" x14ac:dyDescent="0.3">
      <c r="A448" s="661" t="s">
        <v>543</v>
      </c>
      <c r="B448" s="662" t="s">
        <v>6552</v>
      </c>
      <c r="C448" s="662" t="s">
        <v>6030</v>
      </c>
      <c r="D448" s="662" t="s">
        <v>6595</v>
      </c>
      <c r="E448" s="662" t="s">
        <v>6596</v>
      </c>
      <c r="F448" s="665"/>
      <c r="G448" s="665"/>
      <c r="H448" s="665"/>
      <c r="I448" s="665"/>
      <c r="J448" s="665">
        <v>1</v>
      </c>
      <c r="K448" s="665">
        <v>4435</v>
      </c>
      <c r="L448" s="665"/>
      <c r="M448" s="665">
        <v>4435</v>
      </c>
      <c r="N448" s="665">
        <v>6</v>
      </c>
      <c r="O448" s="665">
        <v>27624</v>
      </c>
      <c r="P448" s="678"/>
      <c r="Q448" s="666">
        <v>4604</v>
      </c>
    </row>
    <row r="449" spans="1:17" ht="14.4" customHeight="1" x14ac:dyDescent="0.3">
      <c r="A449" s="661" t="s">
        <v>543</v>
      </c>
      <c r="B449" s="662" t="s">
        <v>6552</v>
      </c>
      <c r="C449" s="662" t="s">
        <v>6030</v>
      </c>
      <c r="D449" s="662" t="s">
        <v>6597</v>
      </c>
      <c r="E449" s="662" t="s">
        <v>6598</v>
      </c>
      <c r="F449" s="665"/>
      <c r="G449" s="665"/>
      <c r="H449" s="665"/>
      <c r="I449" s="665"/>
      <c r="J449" s="665"/>
      <c r="K449" s="665"/>
      <c r="L449" s="665"/>
      <c r="M449" s="665"/>
      <c r="N449" s="665">
        <v>1</v>
      </c>
      <c r="O449" s="665">
        <v>7160</v>
      </c>
      <c r="P449" s="678"/>
      <c r="Q449" s="666">
        <v>7160</v>
      </c>
    </row>
    <row r="450" spans="1:17" ht="14.4" customHeight="1" x14ac:dyDescent="0.3">
      <c r="A450" s="661" t="s">
        <v>543</v>
      </c>
      <c r="B450" s="662" t="s">
        <v>6599</v>
      </c>
      <c r="C450" s="662" t="s">
        <v>6030</v>
      </c>
      <c r="D450" s="662" t="s">
        <v>6600</v>
      </c>
      <c r="E450" s="662" t="s">
        <v>6490</v>
      </c>
      <c r="F450" s="665">
        <v>1</v>
      </c>
      <c r="G450" s="665">
        <v>531</v>
      </c>
      <c r="H450" s="665">
        <v>1</v>
      </c>
      <c r="I450" s="665">
        <v>531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543</v>
      </c>
      <c r="B451" s="662" t="s">
        <v>6599</v>
      </c>
      <c r="C451" s="662" t="s">
        <v>6030</v>
      </c>
      <c r="D451" s="662" t="s">
        <v>6601</v>
      </c>
      <c r="E451" s="662" t="s">
        <v>6602</v>
      </c>
      <c r="F451" s="665"/>
      <c r="G451" s="665"/>
      <c r="H451" s="665"/>
      <c r="I451" s="665"/>
      <c r="J451" s="665"/>
      <c r="K451" s="665"/>
      <c r="L451" s="665"/>
      <c r="M451" s="665"/>
      <c r="N451" s="665">
        <v>1</v>
      </c>
      <c r="O451" s="665">
        <v>1399</v>
      </c>
      <c r="P451" s="678"/>
      <c r="Q451" s="666">
        <v>1399</v>
      </c>
    </row>
    <row r="452" spans="1:17" ht="14.4" customHeight="1" x14ac:dyDescent="0.3">
      <c r="A452" s="661" t="s">
        <v>543</v>
      </c>
      <c r="B452" s="662" t="s">
        <v>6599</v>
      </c>
      <c r="C452" s="662" t="s">
        <v>6030</v>
      </c>
      <c r="D452" s="662" t="s">
        <v>6603</v>
      </c>
      <c r="E452" s="662" t="s">
        <v>6604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21420</v>
      </c>
      <c r="P452" s="678"/>
      <c r="Q452" s="666">
        <v>21420</v>
      </c>
    </row>
    <row r="453" spans="1:17" ht="14.4" customHeight="1" x14ac:dyDescent="0.3">
      <c r="A453" s="661" t="s">
        <v>543</v>
      </c>
      <c r="B453" s="662" t="s">
        <v>6599</v>
      </c>
      <c r="C453" s="662" t="s">
        <v>6030</v>
      </c>
      <c r="D453" s="662" t="s">
        <v>6605</v>
      </c>
      <c r="E453" s="662" t="s">
        <v>6606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66</v>
      </c>
      <c r="P453" s="678"/>
      <c r="Q453" s="666">
        <v>66</v>
      </c>
    </row>
    <row r="454" spans="1:17" ht="14.4" customHeight="1" x14ac:dyDescent="0.3">
      <c r="A454" s="661" t="s">
        <v>543</v>
      </c>
      <c r="B454" s="662" t="s">
        <v>6599</v>
      </c>
      <c r="C454" s="662" t="s">
        <v>6030</v>
      </c>
      <c r="D454" s="662" t="s">
        <v>6345</v>
      </c>
      <c r="E454" s="662" t="s">
        <v>6346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865</v>
      </c>
      <c r="P454" s="678"/>
      <c r="Q454" s="666">
        <v>865</v>
      </c>
    </row>
    <row r="455" spans="1:17" ht="14.4" customHeight="1" x14ac:dyDescent="0.3">
      <c r="A455" s="661" t="s">
        <v>543</v>
      </c>
      <c r="B455" s="662" t="s">
        <v>6599</v>
      </c>
      <c r="C455" s="662" t="s">
        <v>6030</v>
      </c>
      <c r="D455" s="662" t="s">
        <v>6607</v>
      </c>
      <c r="E455" s="662" t="s">
        <v>6608</v>
      </c>
      <c r="F455" s="665">
        <v>1</v>
      </c>
      <c r="G455" s="665">
        <v>178</v>
      </c>
      <c r="H455" s="665">
        <v>1</v>
      </c>
      <c r="I455" s="665">
        <v>178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543</v>
      </c>
      <c r="B456" s="662" t="s">
        <v>6599</v>
      </c>
      <c r="C456" s="662" t="s">
        <v>6030</v>
      </c>
      <c r="D456" s="662" t="s">
        <v>6609</v>
      </c>
      <c r="E456" s="662" t="s">
        <v>6610</v>
      </c>
      <c r="F456" s="665">
        <v>1</v>
      </c>
      <c r="G456" s="665">
        <v>1535</v>
      </c>
      <c r="H456" s="665">
        <v>1</v>
      </c>
      <c r="I456" s="665">
        <v>1535</v>
      </c>
      <c r="J456" s="665">
        <v>1</v>
      </c>
      <c r="K456" s="665">
        <v>1538</v>
      </c>
      <c r="L456" s="665">
        <v>1.0019543973941367</v>
      </c>
      <c r="M456" s="665">
        <v>1538</v>
      </c>
      <c r="N456" s="665">
        <v>1</v>
      </c>
      <c r="O456" s="665">
        <v>1547</v>
      </c>
      <c r="P456" s="678">
        <v>1.0078175895765473</v>
      </c>
      <c r="Q456" s="666">
        <v>1547</v>
      </c>
    </row>
    <row r="457" spans="1:17" ht="14.4" customHeight="1" x14ac:dyDescent="0.3">
      <c r="A457" s="661" t="s">
        <v>543</v>
      </c>
      <c r="B457" s="662" t="s">
        <v>6599</v>
      </c>
      <c r="C457" s="662" t="s">
        <v>6030</v>
      </c>
      <c r="D457" s="662" t="s">
        <v>6359</v>
      </c>
      <c r="E457" s="662" t="s">
        <v>6360</v>
      </c>
      <c r="F457" s="665">
        <v>1</v>
      </c>
      <c r="G457" s="665">
        <v>355</v>
      </c>
      <c r="H457" s="665">
        <v>1</v>
      </c>
      <c r="I457" s="665">
        <v>355</v>
      </c>
      <c r="J457" s="665"/>
      <c r="K457" s="665"/>
      <c r="L457" s="665"/>
      <c r="M457" s="665"/>
      <c r="N457" s="665">
        <v>1</v>
      </c>
      <c r="O457" s="665">
        <v>364</v>
      </c>
      <c r="P457" s="678">
        <v>1.0253521126760563</v>
      </c>
      <c r="Q457" s="666">
        <v>364</v>
      </c>
    </row>
    <row r="458" spans="1:17" ht="14.4" customHeight="1" x14ac:dyDescent="0.3">
      <c r="A458" s="661" t="s">
        <v>543</v>
      </c>
      <c r="B458" s="662" t="s">
        <v>6599</v>
      </c>
      <c r="C458" s="662" t="s">
        <v>6030</v>
      </c>
      <c r="D458" s="662" t="s">
        <v>6611</v>
      </c>
      <c r="E458" s="662" t="s">
        <v>6612</v>
      </c>
      <c r="F458" s="665">
        <v>1</v>
      </c>
      <c r="G458" s="665">
        <v>627</v>
      </c>
      <c r="H458" s="665">
        <v>1</v>
      </c>
      <c r="I458" s="665">
        <v>627</v>
      </c>
      <c r="J458" s="665">
        <v>1</v>
      </c>
      <c r="K458" s="665">
        <v>628</v>
      </c>
      <c r="L458" s="665">
        <v>1.0015948963317385</v>
      </c>
      <c r="M458" s="665">
        <v>628</v>
      </c>
      <c r="N458" s="665"/>
      <c r="O458" s="665"/>
      <c r="P458" s="678"/>
      <c r="Q458" s="666"/>
    </row>
    <row r="459" spans="1:17" ht="14.4" customHeight="1" x14ac:dyDescent="0.3">
      <c r="A459" s="661" t="s">
        <v>543</v>
      </c>
      <c r="B459" s="662" t="s">
        <v>6599</v>
      </c>
      <c r="C459" s="662" t="s">
        <v>6030</v>
      </c>
      <c r="D459" s="662" t="s">
        <v>6613</v>
      </c>
      <c r="E459" s="662" t="s">
        <v>6614</v>
      </c>
      <c r="F459" s="665"/>
      <c r="G459" s="665"/>
      <c r="H459" s="665"/>
      <c r="I459" s="665"/>
      <c r="J459" s="665">
        <v>1</v>
      </c>
      <c r="K459" s="665">
        <v>243</v>
      </c>
      <c r="L459" s="665"/>
      <c r="M459" s="665">
        <v>243</v>
      </c>
      <c r="N459" s="665"/>
      <c r="O459" s="665"/>
      <c r="P459" s="678"/>
      <c r="Q459" s="666"/>
    </row>
    <row r="460" spans="1:17" ht="14.4" customHeight="1" x14ac:dyDescent="0.3">
      <c r="A460" s="661" t="s">
        <v>543</v>
      </c>
      <c r="B460" s="662" t="s">
        <v>6599</v>
      </c>
      <c r="C460" s="662" t="s">
        <v>6030</v>
      </c>
      <c r="D460" s="662" t="s">
        <v>6615</v>
      </c>
      <c r="E460" s="662" t="s">
        <v>6616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1840</v>
      </c>
      <c r="P460" s="678"/>
      <c r="Q460" s="666">
        <v>1840</v>
      </c>
    </row>
    <row r="461" spans="1:17" ht="14.4" customHeight="1" x14ac:dyDescent="0.3">
      <c r="A461" s="661" t="s">
        <v>543</v>
      </c>
      <c r="B461" s="662" t="s">
        <v>6599</v>
      </c>
      <c r="C461" s="662" t="s">
        <v>6030</v>
      </c>
      <c r="D461" s="662" t="s">
        <v>6617</v>
      </c>
      <c r="E461" s="662" t="s">
        <v>6618</v>
      </c>
      <c r="F461" s="665"/>
      <c r="G461" s="665"/>
      <c r="H461" s="665"/>
      <c r="I461" s="665"/>
      <c r="J461" s="665"/>
      <c r="K461" s="665"/>
      <c r="L461" s="665"/>
      <c r="M461" s="665"/>
      <c r="N461" s="665">
        <v>1</v>
      </c>
      <c r="O461" s="665">
        <v>1839</v>
      </c>
      <c r="P461" s="678"/>
      <c r="Q461" s="666">
        <v>1839</v>
      </c>
    </row>
    <row r="462" spans="1:17" ht="14.4" customHeight="1" x14ac:dyDescent="0.3">
      <c r="A462" s="661" t="s">
        <v>543</v>
      </c>
      <c r="B462" s="662" t="s">
        <v>6599</v>
      </c>
      <c r="C462" s="662" t="s">
        <v>6030</v>
      </c>
      <c r="D462" s="662" t="s">
        <v>6619</v>
      </c>
      <c r="E462" s="662" t="s">
        <v>6620</v>
      </c>
      <c r="F462" s="665">
        <v>1</v>
      </c>
      <c r="G462" s="665">
        <v>883</v>
      </c>
      <c r="H462" s="665">
        <v>1</v>
      </c>
      <c r="I462" s="665">
        <v>883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543</v>
      </c>
      <c r="B463" s="662" t="s">
        <v>6599</v>
      </c>
      <c r="C463" s="662" t="s">
        <v>6030</v>
      </c>
      <c r="D463" s="662" t="s">
        <v>6621</v>
      </c>
      <c r="E463" s="662" t="s">
        <v>6622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5228</v>
      </c>
      <c r="P463" s="678"/>
      <c r="Q463" s="666">
        <v>5228</v>
      </c>
    </row>
    <row r="464" spans="1:17" ht="14.4" customHeight="1" x14ac:dyDescent="0.3">
      <c r="A464" s="661" t="s">
        <v>543</v>
      </c>
      <c r="B464" s="662" t="s">
        <v>6599</v>
      </c>
      <c r="C464" s="662" t="s">
        <v>6030</v>
      </c>
      <c r="D464" s="662" t="s">
        <v>6623</v>
      </c>
      <c r="E464" s="662" t="s">
        <v>6624</v>
      </c>
      <c r="F464" s="665">
        <v>1</v>
      </c>
      <c r="G464" s="665">
        <v>5266</v>
      </c>
      <c r="H464" s="665">
        <v>1</v>
      </c>
      <c r="I464" s="665">
        <v>5266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543</v>
      </c>
      <c r="B465" s="662" t="s">
        <v>6625</v>
      </c>
      <c r="C465" s="662" t="s">
        <v>6030</v>
      </c>
      <c r="D465" s="662" t="s">
        <v>6351</v>
      </c>
      <c r="E465" s="662" t="s">
        <v>6352</v>
      </c>
      <c r="F465" s="665">
        <v>2</v>
      </c>
      <c r="G465" s="665">
        <v>2052</v>
      </c>
      <c r="H465" s="665">
        <v>1</v>
      </c>
      <c r="I465" s="665">
        <v>1026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543</v>
      </c>
      <c r="B466" s="662" t="s">
        <v>6625</v>
      </c>
      <c r="C466" s="662" t="s">
        <v>6030</v>
      </c>
      <c r="D466" s="662" t="s">
        <v>6626</v>
      </c>
      <c r="E466" s="662" t="s">
        <v>6627</v>
      </c>
      <c r="F466" s="665">
        <v>1</v>
      </c>
      <c r="G466" s="665">
        <v>0</v>
      </c>
      <c r="H466" s="665"/>
      <c r="I466" s="665">
        <v>0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543</v>
      </c>
      <c r="B467" s="662" t="s">
        <v>6059</v>
      </c>
      <c r="C467" s="662" t="s">
        <v>6030</v>
      </c>
      <c r="D467" s="662" t="s">
        <v>6628</v>
      </c>
      <c r="E467" s="662" t="s">
        <v>6629</v>
      </c>
      <c r="F467" s="665">
        <v>1</v>
      </c>
      <c r="G467" s="665">
        <v>91</v>
      </c>
      <c r="H467" s="665">
        <v>1</v>
      </c>
      <c r="I467" s="665">
        <v>91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543</v>
      </c>
      <c r="B468" s="662" t="s">
        <v>6059</v>
      </c>
      <c r="C468" s="662" t="s">
        <v>6030</v>
      </c>
      <c r="D468" s="662" t="s">
        <v>6630</v>
      </c>
      <c r="E468" s="662" t="s">
        <v>6631</v>
      </c>
      <c r="F468" s="665">
        <v>1</v>
      </c>
      <c r="G468" s="665">
        <v>342</v>
      </c>
      <c r="H468" s="665">
        <v>1</v>
      </c>
      <c r="I468" s="665">
        <v>342</v>
      </c>
      <c r="J468" s="665">
        <v>1</v>
      </c>
      <c r="K468" s="665">
        <v>344</v>
      </c>
      <c r="L468" s="665">
        <v>1.0058479532163742</v>
      </c>
      <c r="M468" s="665">
        <v>344</v>
      </c>
      <c r="N468" s="665">
        <v>2</v>
      </c>
      <c r="O468" s="665">
        <v>722</v>
      </c>
      <c r="P468" s="678">
        <v>2.1111111111111112</v>
      </c>
      <c r="Q468" s="666">
        <v>361</v>
      </c>
    </row>
    <row r="469" spans="1:17" ht="14.4" customHeight="1" x14ac:dyDescent="0.3">
      <c r="A469" s="661" t="s">
        <v>543</v>
      </c>
      <c r="B469" s="662" t="s">
        <v>6059</v>
      </c>
      <c r="C469" s="662" t="s">
        <v>6030</v>
      </c>
      <c r="D469" s="662" t="s">
        <v>6632</v>
      </c>
      <c r="E469" s="662" t="s">
        <v>6633</v>
      </c>
      <c r="F469" s="665">
        <v>1</v>
      </c>
      <c r="G469" s="665">
        <v>350</v>
      </c>
      <c r="H469" s="665">
        <v>1</v>
      </c>
      <c r="I469" s="665">
        <v>350</v>
      </c>
      <c r="J469" s="665">
        <v>2</v>
      </c>
      <c r="K469" s="665">
        <v>704</v>
      </c>
      <c r="L469" s="665">
        <v>2.0114285714285716</v>
      </c>
      <c r="M469" s="665">
        <v>352</v>
      </c>
      <c r="N469" s="665">
        <v>1</v>
      </c>
      <c r="O469" s="665">
        <v>369</v>
      </c>
      <c r="P469" s="678">
        <v>1.0542857142857143</v>
      </c>
      <c r="Q469" s="666">
        <v>369</v>
      </c>
    </row>
    <row r="470" spans="1:17" ht="14.4" customHeight="1" x14ac:dyDescent="0.3">
      <c r="A470" s="661" t="s">
        <v>543</v>
      </c>
      <c r="B470" s="662" t="s">
        <v>6059</v>
      </c>
      <c r="C470" s="662" t="s">
        <v>6030</v>
      </c>
      <c r="D470" s="662" t="s">
        <v>6634</v>
      </c>
      <c r="E470" s="662" t="s">
        <v>6635</v>
      </c>
      <c r="F470" s="665">
        <v>1</v>
      </c>
      <c r="G470" s="665">
        <v>921</v>
      </c>
      <c r="H470" s="665">
        <v>1</v>
      </c>
      <c r="I470" s="665">
        <v>921</v>
      </c>
      <c r="J470" s="665">
        <v>1</v>
      </c>
      <c r="K470" s="665">
        <v>924</v>
      </c>
      <c r="L470" s="665">
        <v>1.003257328990228</v>
      </c>
      <c r="M470" s="665">
        <v>924</v>
      </c>
      <c r="N470" s="665">
        <v>2</v>
      </c>
      <c r="O470" s="665">
        <v>1960</v>
      </c>
      <c r="P470" s="678">
        <v>2.1281216069489686</v>
      </c>
      <c r="Q470" s="666">
        <v>980</v>
      </c>
    </row>
    <row r="471" spans="1:17" ht="14.4" customHeight="1" x14ac:dyDescent="0.3">
      <c r="A471" s="661" t="s">
        <v>543</v>
      </c>
      <c r="B471" s="662" t="s">
        <v>6059</v>
      </c>
      <c r="C471" s="662" t="s">
        <v>6030</v>
      </c>
      <c r="D471" s="662" t="s">
        <v>6636</v>
      </c>
      <c r="E471" s="662" t="s">
        <v>6637</v>
      </c>
      <c r="F471" s="665">
        <v>2</v>
      </c>
      <c r="G471" s="665">
        <v>708</v>
      </c>
      <c r="H471" s="665">
        <v>1</v>
      </c>
      <c r="I471" s="665">
        <v>354</v>
      </c>
      <c r="J471" s="665"/>
      <c r="K471" s="665"/>
      <c r="L471" s="665"/>
      <c r="M471" s="665"/>
      <c r="N471" s="665">
        <v>3</v>
      </c>
      <c r="O471" s="665">
        <v>1137</v>
      </c>
      <c r="P471" s="678">
        <v>1.6059322033898304</v>
      </c>
      <c r="Q471" s="666">
        <v>379</v>
      </c>
    </row>
    <row r="472" spans="1:17" ht="14.4" customHeight="1" x14ac:dyDescent="0.3">
      <c r="A472" s="661" t="s">
        <v>543</v>
      </c>
      <c r="B472" s="662" t="s">
        <v>6059</v>
      </c>
      <c r="C472" s="662" t="s">
        <v>6030</v>
      </c>
      <c r="D472" s="662" t="s">
        <v>6638</v>
      </c>
      <c r="E472" s="662" t="s">
        <v>6639</v>
      </c>
      <c r="F472" s="665"/>
      <c r="G472" s="665"/>
      <c r="H472" s="665"/>
      <c r="I472" s="665"/>
      <c r="J472" s="665"/>
      <c r="K472" s="665"/>
      <c r="L472" s="665"/>
      <c r="M472" s="665"/>
      <c r="N472" s="665">
        <v>1</v>
      </c>
      <c r="O472" s="665">
        <v>7318</v>
      </c>
      <c r="P472" s="678"/>
      <c r="Q472" s="666">
        <v>7318</v>
      </c>
    </row>
    <row r="473" spans="1:17" ht="14.4" customHeight="1" x14ac:dyDescent="0.3">
      <c r="A473" s="661" t="s">
        <v>543</v>
      </c>
      <c r="B473" s="662" t="s">
        <v>6059</v>
      </c>
      <c r="C473" s="662" t="s">
        <v>6030</v>
      </c>
      <c r="D473" s="662" t="s">
        <v>6640</v>
      </c>
      <c r="E473" s="662" t="s">
        <v>6641</v>
      </c>
      <c r="F473" s="665"/>
      <c r="G473" s="665"/>
      <c r="H473" s="665"/>
      <c r="I473" s="665"/>
      <c r="J473" s="665">
        <v>1</v>
      </c>
      <c r="K473" s="665">
        <v>4478</v>
      </c>
      <c r="L473" s="665"/>
      <c r="M473" s="665">
        <v>4478</v>
      </c>
      <c r="N473" s="665"/>
      <c r="O473" s="665"/>
      <c r="P473" s="678"/>
      <c r="Q473" s="666"/>
    </row>
    <row r="474" spans="1:17" ht="14.4" customHeight="1" x14ac:dyDescent="0.3">
      <c r="A474" s="661" t="s">
        <v>543</v>
      </c>
      <c r="B474" s="662" t="s">
        <v>6059</v>
      </c>
      <c r="C474" s="662" t="s">
        <v>6030</v>
      </c>
      <c r="D474" s="662" t="s">
        <v>6289</v>
      </c>
      <c r="E474" s="662" t="s">
        <v>6290</v>
      </c>
      <c r="F474" s="665">
        <v>1</v>
      </c>
      <c r="G474" s="665">
        <v>815</v>
      </c>
      <c r="H474" s="665">
        <v>1</v>
      </c>
      <c r="I474" s="665">
        <v>815</v>
      </c>
      <c r="J474" s="665">
        <v>1</v>
      </c>
      <c r="K474" s="665">
        <v>819</v>
      </c>
      <c r="L474" s="665">
        <v>1.0049079754601227</v>
      </c>
      <c r="M474" s="665">
        <v>819</v>
      </c>
      <c r="N474" s="665">
        <v>2</v>
      </c>
      <c r="O474" s="665">
        <v>1672</v>
      </c>
      <c r="P474" s="678">
        <v>2.0515337423312885</v>
      </c>
      <c r="Q474" s="666">
        <v>836</v>
      </c>
    </row>
    <row r="475" spans="1:17" ht="14.4" customHeight="1" x14ac:dyDescent="0.3">
      <c r="A475" s="661" t="s">
        <v>543</v>
      </c>
      <c r="B475" s="662" t="s">
        <v>6059</v>
      </c>
      <c r="C475" s="662" t="s">
        <v>6030</v>
      </c>
      <c r="D475" s="662" t="s">
        <v>6642</v>
      </c>
      <c r="E475" s="662" t="s">
        <v>6643</v>
      </c>
      <c r="F475" s="665"/>
      <c r="G475" s="665"/>
      <c r="H475" s="665"/>
      <c r="I475" s="665"/>
      <c r="J475" s="665">
        <v>1</v>
      </c>
      <c r="K475" s="665">
        <v>2452</v>
      </c>
      <c r="L475" s="665"/>
      <c r="M475" s="665">
        <v>2452</v>
      </c>
      <c r="N475" s="665">
        <v>6</v>
      </c>
      <c r="O475" s="665">
        <v>15366</v>
      </c>
      <c r="P475" s="678"/>
      <c r="Q475" s="666">
        <v>2561</v>
      </c>
    </row>
    <row r="476" spans="1:17" ht="14.4" customHeight="1" x14ac:dyDescent="0.3">
      <c r="A476" s="661" t="s">
        <v>543</v>
      </c>
      <c r="B476" s="662" t="s">
        <v>6059</v>
      </c>
      <c r="C476" s="662" t="s">
        <v>6030</v>
      </c>
      <c r="D476" s="662" t="s">
        <v>6644</v>
      </c>
      <c r="E476" s="662" t="s">
        <v>6645</v>
      </c>
      <c r="F476" s="665">
        <v>2</v>
      </c>
      <c r="G476" s="665">
        <v>1210</v>
      </c>
      <c r="H476" s="665">
        <v>1</v>
      </c>
      <c r="I476" s="665">
        <v>605</v>
      </c>
      <c r="J476" s="665"/>
      <c r="K476" s="665"/>
      <c r="L476" s="665"/>
      <c r="M476" s="665"/>
      <c r="N476" s="665">
        <v>5</v>
      </c>
      <c r="O476" s="665">
        <v>3220</v>
      </c>
      <c r="P476" s="678">
        <v>2.6611570247933884</v>
      </c>
      <c r="Q476" s="666">
        <v>644</v>
      </c>
    </row>
    <row r="477" spans="1:17" ht="14.4" customHeight="1" x14ac:dyDescent="0.3">
      <c r="A477" s="661" t="s">
        <v>543</v>
      </c>
      <c r="B477" s="662" t="s">
        <v>6059</v>
      </c>
      <c r="C477" s="662" t="s">
        <v>6030</v>
      </c>
      <c r="D477" s="662" t="s">
        <v>6646</v>
      </c>
      <c r="E477" s="662" t="s">
        <v>6647</v>
      </c>
      <c r="F477" s="665"/>
      <c r="G477" s="665"/>
      <c r="H477" s="665"/>
      <c r="I477" s="665"/>
      <c r="J477" s="665">
        <v>1</v>
      </c>
      <c r="K477" s="665">
        <v>1475</v>
      </c>
      <c r="L477" s="665"/>
      <c r="M477" s="665">
        <v>1475</v>
      </c>
      <c r="N477" s="665">
        <v>2</v>
      </c>
      <c r="O477" s="665">
        <v>3096</v>
      </c>
      <c r="P477" s="678"/>
      <c r="Q477" s="666">
        <v>1548</v>
      </c>
    </row>
    <row r="478" spans="1:17" ht="14.4" customHeight="1" x14ac:dyDescent="0.3">
      <c r="A478" s="661" t="s">
        <v>543</v>
      </c>
      <c r="B478" s="662" t="s">
        <v>6648</v>
      </c>
      <c r="C478" s="662" t="s">
        <v>6030</v>
      </c>
      <c r="D478" s="662" t="s">
        <v>6479</v>
      </c>
      <c r="E478" s="662" t="s">
        <v>6480</v>
      </c>
      <c r="F478" s="665">
        <v>1</v>
      </c>
      <c r="G478" s="665">
        <v>942</v>
      </c>
      <c r="H478" s="665">
        <v>1</v>
      </c>
      <c r="I478" s="665">
        <v>942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543</v>
      </c>
      <c r="B479" s="662" t="s">
        <v>6648</v>
      </c>
      <c r="C479" s="662" t="s">
        <v>6030</v>
      </c>
      <c r="D479" s="662" t="s">
        <v>6649</v>
      </c>
      <c r="E479" s="662" t="s">
        <v>6650</v>
      </c>
      <c r="F479" s="665"/>
      <c r="G479" s="665"/>
      <c r="H479" s="665"/>
      <c r="I479" s="665"/>
      <c r="J479" s="665">
        <v>1</v>
      </c>
      <c r="K479" s="665">
        <v>2664</v>
      </c>
      <c r="L479" s="665"/>
      <c r="M479" s="665">
        <v>2664</v>
      </c>
      <c r="N479" s="665"/>
      <c r="O479" s="665"/>
      <c r="P479" s="678"/>
      <c r="Q479" s="666"/>
    </row>
    <row r="480" spans="1:17" ht="14.4" customHeight="1" x14ac:dyDescent="0.3">
      <c r="A480" s="661" t="s">
        <v>543</v>
      </c>
      <c r="B480" s="662" t="s">
        <v>6648</v>
      </c>
      <c r="C480" s="662" t="s">
        <v>6030</v>
      </c>
      <c r="D480" s="662" t="s">
        <v>6651</v>
      </c>
      <c r="E480" s="662" t="s">
        <v>6652</v>
      </c>
      <c r="F480" s="665">
        <v>2</v>
      </c>
      <c r="G480" s="665">
        <v>3566</v>
      </c>
      <c r="H480" s="665">
        <v>1</v>
      </c>
      <c r="I480" s="665">
        <v>1783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543</v>
      </c>
      <c r="B481" s="662" t="s">
        <v>6648</v>
      </c>
      <c r="C481" s="662" t="s">
        <v>6030</v>
      </c>
      <c r="D481" s="662" t="s">
        <v>6653</v>
      </c>
      <c r="E481" s="662" t="s">
        <v>6654</v>
      </c>
      <c r="F481" s="665">
        <v>1</v>
      </c>
      <c r="G481" s="665">
        <v>3592</v>
      </c>
      <c r="H481" s="665">
        <v>1</v>
      </c>
      <c r="I481" s="665">
        <v>3592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543</v>
      </c>
      <c r="B482" s="662" t="s">
        <v>6063</v>
      </c>
      <c r="C482" s="662" t="s">
        <v>6098</v>
      </c>
      <c r="D482" s="662" t="s">
        <v>6215</v>
      </c>
      <c r="E482" s="662" t="s">
        <v>6216</v>
      </c>
      <c r="F482" s="665">
        <v>7</v>
      </c>
      <c r="G482" s="665">
        <v>16170</v>
      </c>
      <c r="H482" s="665">
        <v>1</v>
      </c>
      <c r="I482" s="665">
        <v>2310</v>
      </c>
      <c r="J482" s="665">
        <v>3</v>
      </c>
      <c r="K482" s="665">
        <v>6930</v>
      </c>
      <c r="L482" s="665">
        <v>0.42857142857142855</v>
      </c>
      <c r="M482" s="665">
        <v>2310</v>
      </c>
      <c r="N482" s="665">
        <v>5.0199999999999996</v>
      </c>
      <c r="O482" s="665">
        <v>11596.2</v>
      </c>
      <c r="P482" s="678">
        <v>0.71714285714285719</v>
      </c>
      <c r="Q482" s="666">
        <v>2310.0000000000005</v>
      </c>
    </row>
    <row r="483" spans="1:17" ht="14.4" customHeight="1" x14ac:dyDescent="0.3">
      <c r="A483" s="661" t="s">
        <v>543</v>
      </c>
      <c r="B483" s="662" t="s">
        <v>6063</v>
      </c>
      <c r="C483" s="662" t="s">
        <v>6098</v>
      </c>
      <c r="D483" s="662" t="s">
        <v>6217</v>
      </c>
      <c r="E483" s="662" t="s">
        <v>6218</v>
      </c>
      <c r="F483" s="665"/>
      <c r="G483" s="665"/>
      <c r="H483" s="665"/>
      <c r="I483" s="665"/>
      <c r="J483" s="665">
        <v>1</v>
      </c>
      <c r="K483" s="665">
        <v>2310</v>
      </c>
      <c r="L483" s="665"/>
      <c r="M483" s="665">
        <v>2310</v>
      </c>
      <c r="N483" s="665"/>
      <c r="O483" s="665"/>
      <c r="P483" s="678"/>
      <c r="Q483" s="666"/>
    </row>
    <row r="484" spans="1:17" ht="14.4" customHeight="1" x14ac:dyDescent="0.3">
      <c r="A484" s="661" t="s">
        <v>543</v>
      </c>
      <c r="B484" s="662" t="s">
        <v>6063</v>
      </c>
      <c r="C484" s="662" t="s">
        <v>6098</v>
      </c>
      <c r="D484" s="662" t="s">
        <v>6149</v>
      </c>
      <c r="E484" s="662" t="s">
        <v>6150</v>
      </c>
      <c r="F484" s="665">
        <v>44</v>
      </c>
      <c r="G484" s="665">
        <v>39809</v>
      </c>
      <c r="H484" s="665">
        <v>1</v>
      </c>
      <c r="I484" s="665">
        <v>904.75</v>
      </c>
      <c r="J484" s="665">
        <v>49</v>
      </c>
      <c r="K484" s="665">
        <v>44332.75</v>
      </c>
      <c r="L484" s="665">
        <v>1.1136363636363635</v>
      </c>
      <c r="M484" s="665">
        <v>904.75</v>
      </c>
      <c r="N484" s="665">
        <v>51</v>
      </c>
      <c r="O484" s="665">
        <v>46142.25</v>
      </c>
      <c r="P484" s="678">
        <v>1.1590909090909092</v>
      </c>
      <c r="Q484" s="666">
        <v>904.75</v>
      </c>
    </row>
    <row r="485" spans="1:17" ht="14.4" customHeight="1" x14ac:dyDescent="0.3">
      <c r="A485" s="661" t="s">
        <v>543</v>
      </c>
      <c r="B485" s="662" t="s">
        <v>6063</v>
      </c>
      <c r="C485" s="662" t="s">
        <v>6098</v>
      </c>
      <c r="D485" s="662" t="s">
        <v>6101</v>
      </c>
      <c r="E485" s="662" t="s">
        <v>6102</v>
      </c>
      <c r="F485" s="665">
        <v>-4</v>
      </c>
      <c r="G485" s="665">
        <v>-970.56</v>
      </c>
      <c r="H485" s="665">
        <v>1</v>
      </c>
      <c r="I485" s="665">
        <v>242.64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543</v>
      </c>
      <c r="B486" s="662" t="s">
        <v>6063</v>
      </c>
      <c r="C486" s="662" t="s">
        <v>6098</v>
      </c>
      <c r="D486" s="662" t="s">
        <v>6103</v>
      </c>
      <c r="E486" s="662" t="s">
        <v>6104</v>
      </c>
      <c r="F486" s="665">
        <v>-1</v>
      </c>
      <c r="G486" s="665">
        <v>-242.64</v>
      </c>
      <c r="H486" s="665">
        <v>1</v>
      </c>
      <c r="I486" s="665">
        <v>242.64</v>
      </c>
      <c r="J486" s="665"/>
      <c r="K486" s="665"/>
      <c r="L486" s="665"/>
      <c r="M486" s="665"/>
      <c r="N486" s="665"/>
      <c r="O486" s="665"/>
      <c r="P486" s="678"/>
      <c r="Q486" s="666"/>
    </row>
    <row r="487" spans="1:17" ht="14.4" customHeight="1" x14ac:dyDescent="0.3">
      <c r="A487" s="661" t="s">
        <v>543</v>
      </c>
      <c r="B487" s="662" t="s">
        <v>6063</v>
      </c>
      <c r="C487" s="662" t="s">
        <v>6098</v>
      </c>
      <c r="D487" s="662" t="s">
        <v>6655</v>
      </c>
      <c r="E487" s="662"/>
      <c r="F487" s="665"/>
      <c r="G487" s="665"/>
      <c r="H487" s="665"/>
      <c r="I487" s="665"/>
      <c r="J487" s="665">
        <v>-1</v>
      </c>
      <c r="K487" s="665">
        <v>-65290.91</v>
      </c>
      <c r="L487" s="665"/>
      <c r="M487" s="665">
        <v>65290.91</v>
      </c>
      <c r="N487" s="665"/>
      <c r="O487" s="665"/>
      <c r="P487" s="678"/>
      <c r="Q487" s="666"/>
    </row>
    <row r="488" spans="1:17" ht="14.4" customHeight="1" x14ac:dyDescent="0.3">
      <c r="A488" s="661" t="s">
        <v>543</v>
      </c>
      <c r="B488" s="662" t="s">
        <v>6063</v>
      </c>
      <c r="C488" s="662" t="s">
        <v>6030</v>
      </c>
      <c r="D488" s="662" t="s">
        <v>6053</v>
      </c>
      <c r="E488" s="662" t="s">
        <v>6054</v>
      </c>
      <c r="F488" s="665">
        <v>30</v>
      </c>
      <c r="G488" s="665">
        <v>5619</v>
      </c>
      <c r="H488" s="665">
        <v>1</v>
      </c>
      <c r="I488" s="665">
        <v>187.3</v>
      </c>
      <c r="J488" s="665">
        <v>28</v>
      </c>
      <c r="K488" s="665">
        <v>5292</v>
      </c>
      <c r="L488" s="665">
        <v>0.94180459156433527</v>
      </c>
      <c r="M488" s="665">
        <v>189</v>
      </c>
      <c r="N488" s="665">
        <v>38</v>
      </c>
      <c r="O488" s="665">
        <v>7410</v>
      </c>
      <c r="P488" s="678">
        <v>1.3187399893219434</v>
      </c>
      <c r="Q488" s="666">
        <v>195</v>
      </c>
    </row>
    <row r="489" spans="1:17" ht="14.4" customHeight="1" x14ac:dyDescent="0.3">
      <c r="A489" s="661" t="s">
        <v>543</v>
      </c>
      <c r="B489" s="662" t="s">
        <v>6063</v>
      </c>
      <c r="C489" s="662" t="s">
        <v>6030</v>
      </c>
      <c r="D489" s="662" t="s">
        <v>6193</v>
      </c>
      <c r="E489" s="662" t="s">
        <v>6194</v>
      </c>
      <c r="F489" s="665">
        <v>4</v>
      </c>
      <c r="G489" s="665">
        <v>4548</v>
      </c>
      <c r="H489" s="665">
        <v>1</v>
      </c>
      <c r="I489" s="665">
        <v>1137</v>
      </c>
      <c r="J489" s="665">
        <v>2</v>
      </c>
      <c r="K489" s="665">
        <v>2280</v>
      </c>
      <c r="L489" s="665">
        <v>0.50131926121372028</v>
      </c>
      <c r="M489" s="665">
        <v>1140</v>
      </c>
      <c r="N489" s="665">
        <v>11</v>
      </c>
      <c r="O489" s="665">
        <v>12738</v>
      </c>
      <c r="P489" s="678">
        <v>2.8007915567282322</v>
      </c>
      <c r="Q489" s="666">
        <v>1158</v>
      </c>
    </row>
    <row r="490" spans="1:17" ht="14.4" customHeight="1" x14ac:dyDescent="0.3">
      <c r="A490" s="661" t="s">
        <v>543</v>
      </c>
      <c r="B490" s="662" t="s">
        <v>6063</v>
      </c>
      <c r="C490" s="662" t="s">
        <v>6030</v>
      </c>
      <c r="D490" s="662" t="s">
        <v>6113</v>
      </c>
      <c r="E490" s="662" t="s">
        <v>6114</v>
      </c>
      <c r="F490" s="665"/>
      <c r="G490" s="665"/>
      <c r="H490" s="665"/>
      <c r="I490" s="665"/>
      <c r="J490" s="665"/>
      <c r="K490" s="665"/>
      <c r="L490" s="665"/>
      <c r="M490" s="665"/>
      <c r="N490" s="665">
        <v>3</v>
      </c>
      <c r="O490" s="665">
        <v>111</v>
      </c>
      <c r="P490" s="678"/>
      <c r="Q490" s="666">
        <v>37</v>
      </c>
    </row>
    <row r="491" spans="1:17" ht="14.4" customHeight="1" x14ac:dyDescent="0.3">
      <c r="A491" s="661" t="s">
        <v>543</v>
      </c>
      <c r="B491" s="662" t="s">
        <v>6063</v>
      </c>
      <c r="C491" s="662" t="s">
        <v>6030</v>
      </c>
      <c r="D491" s="662" t="s">
        <v>6031</v>
      </c>
      <c r="E491" s="662" t="s">
        <v>6032</v>
      </c>
      <c r="F491" s="665">
        <v>250</v>
      </c>
      <c r="G491" s="665">
        <v>58398</v>
      </c>
      <c r="H491" s="665">
        <v>1</v>
      </c>
      <c r="I491" s="665">
        <v>233.59200000000001</v>
      </c>
      <c r="J491" s="665">
        <v>269</v>
      </c>
      <c r="K491" s="665">
        <v>63215</v>
      </c>
      <c r="L491" s="665">
        <v>1.0824857015651221</v>
      </c>
      <c r="M491" s="665">
        <v>235</v>
      </c>
      <c r="N491" s="665">
        <v>294</v>
      </c>
      <c r="O491" s="665">
        <v>73794</v>
      </c>
      <c r="P491" s="678">
        <v>1.2636391657248536</v>
      </c>
      <c r="Q491" s="666">
        <v>251</v>
      </c>
    </row>
    <row r="492" spans="1:17" ht="14.4" customHeight="1" x14ac:dyDescent="0.3">
      <c r="A492" s="661" t="s">
        <v>543</v>
      </c>
      <c r="B492" s="662" t="s">
        <v>6063</v>
      </c>
      <c r="C492" s="662" t="s">
        <v>6030</v>
      </c>
      <c r="D492" s="662" t="s">
        <v>6033</v>
      </c>
      <c r="E492" s="662" t="s">
        <v>6034</v>
      </c>
      <c r="F492" s="665">
        <v>24</v>
      </c>
      <c r="G492" s="665">
        <v>2824</v>
      </c>
      <c r="H492" s="665">
        <v>1</v>
      </c>
      <c r="I492" s="665">
        <v>117.66666666666667</v>
      </c>
      <c r="J492" s="665">
        <v>33</v>
      </c>
      <c r="K492" s="665">
        <v>3894</v>
      </c>
      <c r="L492" s="665">
        <v>1.3788951841359773</v>
      </c>
      <c r="M492" s="665">
        <v>118</v>
      </c>
      <c r="N492" s="665">
        <v>37</v>
      </c>
      <c r="O492" s="665">
        <v>4662</v>
      </c>
      <c r="P492" s="678">
        <v>1.6508498583569404</v>
      </c>
      <c r="Q492" s="666">
        <v>126</v>
      </c>
    </row>
    <row r="493" spans="1:17" ht="14.4" customHeight="1" x14ac:dyDescent="0.3">
      <c r="A493" s="661" t="s">
        <v>543</v>
      </c>
      <c r="B493" s="662" t="s">
        <v>6063</v>
      </c>
      <c r="C493" s="662" t="s">
        <v>6030</v>
      </c>
      <c r="D493" s="662" t="s">
        <v>6050</v>
      </c>
      <c r="E493" s="662" t="s">
        <v>6051</v>
      </c>
      <c r="F493" s="665">
        <v>2</v>
      </c>
      <c r="G493" s="665">
        <v>640</v>
      </c>
      <c r="H493" s="665">
        <v>1</v>
      </c>
      <c r="I493" s="665">
        <v>320</v>
      </c>
      <c r="J493" s="665">
        <v>2</v>
      </c>
      <c r="K493" s="665">
        <v>646</v>
      </c>
      <c r="L493" s="665">
        <v>1.0093749999999999</v>
      </c>
      <c r="M493" s="665">
        <v>323</v>
      </c>
      <c r="N493" s="665">
        <v>3</v>
      </c>
      <c r="O493" s="665">
        <v>993</v>
      </c>
      <c r="P493" s="678">
        <v>1.5515625</v>
      </c>
      <c r="Q493" s="666">
        <v>331</v>
      </c>
    </row>
    <row r="494" spans="1:17" ht="14.4" customHeight="1" x14ac:dyDescent="0.3">
      <c r="A494" s="661" t="s">
        <v>543</v>
      </c>
      <c r="B494" s="662" t="s">
        <v>6063</v>
      </c>
      <c r="C494" s="662" t="s">
        <v>6030</v>
      </c>
      <c r="D494" s="662" t="s">
        <v>6151</v>
      </c>
      <c r="E494" s="662" t="s">
        <v>6036</v>
      </c>
      <c r="F494" s="665"/>
      <c r="G494" s="665"/>
      <c r="H494" s="665"/>
      <c r="I494" s="665"/>
      <c r="J494" s="665">
        <v>4</v>
      </c>
      <c r="K494" s="665">
        <v>1948</v>
      </c>
      <c r="L494" s="665"/>
      <c r="M494" s="665">
        <v>487</v>
      </c>
      <c r="N494" s="665">
        <v>3</v>
      </c>
      <c r="O494" s="665">
        <v>1485</v>
      </c>
      <c r="P494" s="678"/>
      <c r="Q494" s="666">
        <v>495</v>
      </c>
    </row>
    <row r="495" spans="1:17" ht="14.4" customHeight="1" x14ac:dyDescent="0.3">
      <c r="A495" s="661" t="s">
        <v>543</v>
      </c>
      <c r="B495" s="662" t="s">
        <v>6063</v>
      </c>
      <c r="C495" s="662" t="s">
        <v>6030</v>
      </c>
      <c r="D495" s="662" t="s">
        <v>6152</v>
      </c>
      <c r="E495" s="662" t="s">
        <v>6153</v>
      </c>
      <c r="F495" s="665">
        <v>3</v>
      </c>
      <c r="G495" s="665">
        <v>2037</v>
      </c>
      <c r="H495" s="665">
        <v>1</v>
      </c>
      <c r="I495" s="665">
        <v>679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543</v>
      </c>
      <c r="B496" s="662" t="s">
        <v>6063</v>
      </c>
      <c r="C496" s="662" t="s">
        <v>6030</v>
      </c>
      <c r="D496" s="662" t="s">
        <v>6035</v>
      </c>
      <c r="E496" s="662" t="s">
        <v>6036</v>
      </c>
      <c r="F496" s="665">
        <v>4</v>
      </c>
      <c r="G496" s="665">
        <v>2220</v>
      </c>
      <c r="H496" s="665">
        <v>1</v>
      </c>
      <c r="I496" s="665">
        <v>555</v>
      </c>
      <c r="J496" s="665">
        <v>36</v>
      </c>
      <c r="K496" s="665">
        <v>20124</v>
      </c>
      <c r="L496" s="665">
        <v>9.0648648648648642</v>
      </c>
      <c r="M496" s="665">
        <v>559</v>
      </c>
      <c r="N496" s="665">
        <v>13</v>
      </c>
      <c r="O496" s="665">
        <v>7384</v>
      </c>
      <c r="P496" s="678">
        <v>3.3261261261261263</v>
      </c>
      <c r="Q496" s="666">
        <v>568</v>
      </c>
    </row>
    <row r="497" spans="1:17" ht="14.4" customHeight="1" x14ac:dyDescent="0.3">
      <c r="A497" s="661" t="s">
        <v>543</v>
      </c>
      <c r="B497" s="662" t="s">
        <v>6063</v>
      </c>
      <c r="C497" s="662" t="s">
        <v>6030</v>
      </c>
      <c r="D497" s="662" t="s">
        <v>6154</v>
      </c>
      <c r="E497" s="662" t="s">
        <v>6153</v>
      </c>
      <c r="F497" s="665">
        <v>21</v>
      </c>
      <c r="G497" s="665">
        <v>15750</v>
      </c>
      <c r="H497" s="665">
        <v>1</v>
      </c>
      <c r="I497" s="665">
        <v>750</v>
      </c>
      <c r="J497" s="665">
        <v>8</v>
      </c>
      <c r="K497" s="665">
        <v>6016</v>
      </c>
      <c r="L497" s="665">
        <v>0.38196825396825396</v>
      </c>
      <c r="M497" s="665">
        <v>752</v>
      </c>
      <c r="N497" s="665">
        <v>12</v>
      </c>
      <c r="O497" s="665">
        <v>9132</v>
      </c>
      <c r="P497" s="678">
        <v>0.57980952380952377</v>
      </c>
      <c r="Q497" s="666">
        <v>761</v>
      </c>
    </row>
    <row r="498" spans="1:17" ht="14.4" customHeight="1" x14ac:dyDescent="0.3">
      <c r="A498" s="661" t="s">
        <v>543</v>
      </c>
      <c r="B498" s="662" t="s">
        <v>6063</v>
      </c>
      <c r="C498" s="662" t="s">
        <v>6030</v>
      </c>
      <c r="D498" s="662" t="s">
        <v>6195</v>
      </c>
      <c r="E498" s="662" t="s">
        <v>6196</v>
      </c>
      <c r="F498" s="665">
        <v>456</v>
      </c>
      <c r="G498" s="665">
        <v>367604</v>
      </c>
      <c r="H498" s="665">
        <v>1</v>
      </c>
      <c r="I498" s="665">
        <v>806.14912280701753</v>
      </c>
      <c r="J498" s="665">
        <v>580</v>
      </c>
      <c r="K498" s="665">
        <v>469220</v>
      </c>
      <c r="L498" s="665">
        <v>1.27642789523509</v>
      </c>
      <c r="M498" s="665">
        <v>809</v>
      </c>
      <c r="N498" s="665">
        <v>804</v>
      </c>
      <c r="O498" s="665">
        <v>657672</v>
      </c>
      <c r="P498" s="678">
        <v>1.789077376742364</v>
      </c>
      <c r="Q498" s="666">
        <v>818</v>
      </c>
    </row>
    <row r="499" spans="1:17" ht="14.4" customHeight="1" x14ac:dyDescent="0.3">
      <c r="A499" s="661" t="s">
        <v>543</v>
      </c>
      <c r="B499" s="662" t="s">
        <v>6063</v>
      </c>
      <c r="C499" s="662" t="s">
        <v>6030</v>
      </c>
      <c r="D499" s="662" t="s">
        <v>6037</v>
      </c>
      <c r="E499" s="662" t="s">
        <v>6038</v>
      </c>
      <c r="F499" s="665">
        <v>2</v>
      </c>
      <c r="G499" s="665">
        <v>892</v>
      </c>
      <c r="H499" s="665">
        <v>1</v>
      </c>
      <c r="I499" s="665">
        <v>446</v>
      </c>
      <c r="J499" s="665">
        <v>1</v>
      </c>
      <c r="K499" s="665">
        <v>449</v>
      </c>
      <c r="L499" s="665">
        <v>0.50336322869955152</v>
      </c>
      <c r="M499" s="665">
        <v>449</v>
      </c>
      <c r="N499" s="665">
        <v>1</v>
      </c>
      <c r="O499" s="665">
        <v>462</v>
      </c>
      <c r="P499" s="678">
        <v>0.51793721973094176</v>
      </c>
      <c r="Q499" s="666">
        <v>462</v>
      </c>
    </row>
    <row r="500" spans="1:17" ht="14.4" customHeight="1" x14ac:dyDescent="0.3">
      <c r="A500" s="661" t="s">
        <v>543</v>
      </c>
      <c r="B500" s="662" t="s">
        <v>6063</v>
      </c>
      <c r="C500" s="662" t="s">
        <v>6030</v>
      </c>
      <c r="D500" s="662" t="s">
        <v>6197</v>
      </c>
      <c r="E500" s="662" t="s">
        <v>6140</v>
      </c>
      <c r="F500" s="665">
        <v>6</v>
      </c>
      <c r="G500" s="665">
        <v>4258</v>
      </c>
      <c r="H500" s="665">
        <v>1</v>
      </c>
      <c r="I500" s="665">
        <v>709.66666666666663</v>
      </c>
      <c r="J500" s="665">
        <v>4</v>
      </c>
      <c r="K500" s="665">
        <v>2860</v>
      </c>
      <c r="L500" s="665">
        <v>0.67167684358853919</v>
      </c>
      <c r="M500" s="665">
        <v>715</v>
      </c>
      <c r="N500" s="665">
        <v>6</v>
      </c>
      <c r="O500" s="665">
        <v>4368</v>
      </c>
      <c r="P500" s="678">
        <v>1.0258337247534053</v>
      </c>
      <c r="Q500" s="666">
        <v>728</v>
      </c>
    </row>
    <row r="501" spans="1:17" ht="14.4" customHeight="1" x14ac:dyDescent="0.3">
      <c r="A501" s="661" t="s">
        <v>543</v>
      </c>
      <c r="B501" s="662" t="s">
        <v>6063</v>
      </c>
      <c r="C501" s="662" t="s">
        <v>6030</v>
      </c>
      <c r="D501" s="662" t="s">
        <v>6161</v>
      </c>
      <c r="E501" s="662" t="s">
        <v>6162</v>
      </c>
      <c r="F501" s="665">
        <v>4</v>
      </c>
      <c r="G501" s="665">
        <v>3284</v>
      </c>
      <c r="H501" s="665">
        <v>1</v>
      </c>
      <c r="I501" s="665">
        <v>821</v>
      </c>
      <c r="J501" s="665">
        <v>3</v>
      </c>
      <c r="K501" s="665">
        <v>2472</v>
      </c>
      <c r="L501" s="665">
        <v>0.75274056029232639</v>
      </c>
      <c r="M501" s="665">
        <v>824</v>
      </c>
      <c r="N501" s="665">
        <v>6</v>
      </c>
      <c r="O501" s="665">
        <v>4998</v>
      </c>
      <c r="P501" s="678">
        <v>1.5219244823386116</v>
      </c>
      <c r="Q501" s="666">
        <v>833</v>
      </c>
    </row>
    <row r="502" spans="1:17" ht="14.4" customHeight="1" x14ac:dyDescent="0.3">
      <c r="A502" s="661" t="s">
        <v>543</v>
      </c>
      <c r="B502" s="662" t="s">
        <v>6063</v>
      </c>
      <c r="C502" s="662" t="s">
        <v>6030</v>
      </c>
      <c r="D502" s="662" t="s">
        <v>6047</v>
      </c>
      <c r="E502" s="662" t="s">
        <v>6048</v>
      </c>
      <c r="F502" s="665">
        <v>74</v>
      </c>
      <c r="G502" s="665">
        <v>15436</v>
      </c>
      <c r="H502" s="665">
        <v>1</v>
      </c>
      <c r="I502" s="665">
        <v>208.59459459459458</v>
      </c>
      <c r="J502" s="665">
        <v>71</v>
      </c>
      <c r="K502" s="665">
        <v>14910</v>
      </c>
      <c r="L502" s="665">
        <v>0.96592381445970454</v>
      </c>
      <c r="M502" s="665">
        <v>210</v>
      </c>
      <c r="N502" s="665">
        <v>84</v>
      </c>
      <c r="O502" s="665">
        <v>18060</v>
      </c>
      <c r="P502" s="678">
        <v>1.169992225965276</v>
      </c>
      <c r="Q502" s="666">
        <v>215</v>
      </c>
    </row>
    <row r="503" spans="1:17" ht="14.4" customHeight="1" x14ac:dyDescent="0.3">
      <c r="A503" s="661" t="s">
        <v>543</v>
      </c>
      <c r="B503" s="662" t="s">
        <v>6063</v>
      </c>
      <c r="C503" s="662" t="s">
        <v>6030</v>
      </c>
      <c r="D503" s="662" t="s">
        <v>6121</v>
      </c>
      <c r="E503" s="662" t="s">
        <v>6122</v>
      </c>
      <c r="F503" s="665"/>
      <c r="G503" s="665"/>
      <c r="H503" s="665"/>
      <c r="I503" s="665"/>
      <c r="J503" s="665">
        <v>3</v>
      </c>
      <c r="K503" s="665">
        <v>993</v>
      </c>
      <c r="L503" s="665"/>
      <c r="M503" s="665">
        <v>331</v>
      </c>
      <c r="N503" s="665">
        <v>1</v>
      </c>
      <c r="O503" s="665">
        <v>354</v>
      </c>
      <c r="P503" s="678"/>
      <c r="Q503" s="666">
        <v>354</v>
      </c>
    </row>
    <row r="504" spans="1:17" ht="14.4" customHeight="1" x14ac:dyDescent="0.3">
      <c r="A504" s="661" t="s">
        <v>543</v>
      </c>
      <c r="B504" s="662" t="s">
        <v>6063</v>
      </c>
      <c r="C504" s="662" t="s">
        <v>6030</v>
      </c>
      <c r="D504" s="662" t="s">
        <v>6039</v>
      </c>
      <c r="E504" s="662" t="s">
        <v>6040</v>
      </c>
      <c r="F504" s="665">
        <v>1037</v>
      </c>
      <c r="G504" s="665">
        <v>86652</v>
      </c>
      <c r="H504" s="665">
        <v>1</v>
      </c>
      <c r="I504" s="665">
        <v>83.560270009643205</v>
      </c>
      <c r="J504" s="665">
        <v>1175</v>
      </c>
      <c r="K504" s="665">
        <v>99875</v>
      </c>
      <c r="L504" s="665">
        <v>1.1525989013525366</v>
      </c>
      <c r="M504" s="665">
        <v>85</v>
      </c>
      <c r="N504" s="665">
        <v>1356</v>
      </c>
      <c r="O504" s="665">
        <v>115260</v>
      </c>
      <c r="P504" s="678">
        <v>1.3301481789225869</v>
      </c>
      <c r="Q504" s="666">
        <v>85</v>
      </c>
    </row>
    <row r="505" spans="1:17" ht="14.4" customHeight="1" x14ac:dyDescent="0.3">
      <c r="A505" s="661" t="s">
        <v>543</v>
      </c>
      <c r="B505" s="662" t="s">
        <v>6063</v>
      </c>
      <c r="C505" s="662" t="s">
        <v>6030</v>
      </c>
      <c r="D505" s="662" t="s">
        <v>6057</v>
      </c>
      <c r="E505" s="662" t="s">
        <v>6058</v>
      </c>
      <c r="F505" s="665">
        <v>4</v>
      </c>
      <c r="G505" s="665">
        <v>2824</v>
      </c>
      <c r="H505" s="665">
        <v>1</v>
      </c>
      <c r="I505" s="665">
        <v>706</v>
      </c>
      <c r="J505" s="665">
        <v>2</v>
      </c>
      <c r="K505" s="665">
        <v>1414</v>
      </c>
      <c r="L505" s="665">
        <v>0.50070821529745047</v>
      </c>
      <c r="M505" s="665">
        <v>707</v>
      </c>
      <c r="N505" s="665">
        <v>5</v>
      </c>
      <c r="O505" s="665">
        <v>3595</v>
      </c>
      <c r="P505" s="678">
        <v>1.2730169971671388</v>
      </c>
      <c r="Q505" s="666">
        <v>719</v>
      </c>
    </row>
    <row r="506" spans="1:17" ht="14.4" customHeight="1" x14ac:dyDescent="0.3">
      <c r="A506" s="661" t="s">
        <v>543</v>
      </c>
      <c r="B506" s="662" t="s">
        <v>6063</v>
      </c>
      <c r="C506" s="662" t="s">
        <v>6030</v>
      </c>
      <c r="D506" s="662" t="s">
        <v>6198</v>
      </c>
      <c r="E506" s="662" t="s">
        <v>6196</v>
      </c>
      <c r="F506" s="665">
        <v>443</v>
      </c>
      <c r="G506" s="665">
        <v>412839</v>
      </c>
      <c r="H506" s="665">
        <v>1</v>
      </c>
      <c r="I506" s="665">
        <v>931.91647855530471</v>
      </c>
      <c r="J506" s="665">
        <v>395</v>
      </c>
      <c r="K506" s="665">
        <v>369325</v>
      </c>
      <c r="L506" s="665">
        <v>0.89459813631948537</v>
      </c>
      <c r="M506" s="665">
        <v>935</v>
      </c>
      <c r="N506" s="665">
        <v>468</v>
      </c>
      <c r="O506" s="665">
        <v>445536</v>
      </c>
      <c r="P506" s="678">
        <v>1.0792003662444682</v>
      </c>
      <c r="Q506" s="666">
        <v>952</v>
      </c>
    </row>
    <row r="507" spans="1:17" ht="14.4" customHeight="1" x14ac:dyDescent="0.3">
      <c r="A507" s="661" t="s">
        <v>543</v>
      </c>
      <c r="B507" s="662" t="s">
        <v>6063</v>
      </c>
      <c r="C507" s="662" t="s">
        <v>6030</v>
      </c>
      <c r="D507" s="662" t="s">
        <v>6129</v>
      </c>
      <c r="E507" s="662" t="s">
        <v>6130</v>
      </c>
      <c r="F507" s="665">
        <v>10</v>
      </c>
      <c r="G507" s="665">
        <v>1124</v>
      </c>
      <c r="H507" s="665">
        <v>1</v>
      </c>
      <c r="I507" s="665">
        <v>112.4</v>
      </c>
      <c r="J507" s="665">
        <v>33</v>
      </c>
      <c r="K507" s="665">
        <v>3762</v>
      </c>
      <c r="L507" s="665">
        <v>3.3469750889679717</v>
      </c>
      <c r="M507" s="665">
        <v>114</v>
      </c>
      <c r="N507" s="665">
        <v>18</v>
      </c>
      <c r="O507" s="665">
        <v>2160</v>
      </c>
      <c r="P507" s="678">
        <v>1.9217081850533808</v>
      </c>
      <c r="Q507" s="666">
        <v>120</v>
      </c>
    </row>
    <row r="508" spans="1:17" ht="14.4" customHeight="1" x14ac:dyDescent="0.3">
      <c r="A508" s="661" t="s">
        <v>543</v>
      </c>
      <c r="B508" s="662" t="s">
        <v>6063</v>
      </c>
      <c r="C508" s="662" t="s">
        <v>6030</v>
      </c>
      <c r="D508" s="662" t="s">
        <v>6199</v>
      </c>
      <c r="E508" s="662" t="s">
        <v>6196</v>
      </c>
      <c r="F508" s="665">
        <v>57</v>
      </c>
      <c r="G508" s="665">
        <v>41900</v>
      </c>
      <c r="H508" s="665">
        <v>1</v>
      </c>
      <c r="I508" s="665">
        <v>735.08771929824559</v>
      </c>
      <c r="J508" s="665">
        <v>97</v>
      </c>
      <c r="K508" s="665">
        <v>71489</v>
      </c>
      <c r="L508" s="665">
        <v>1.7061813842482101</v>
      </c>
      <c r="M508" s="665">
        <v>737</v>
      </c>
      <c r="N508" s="665">
        <v>72</v>
      </c>
      <c r="O508" s="665">
        <v>53640</v>
      </c>
      <c r="P508" s="678">
        <v>1.2801909307875896</v>
      </c>
      <c r="Q508" s="666">
        <v>745</v>
      </c>
    </row>
    <row r="509" spans="1:17" ht="14.4" customHeight="1" x14ac:dyDescent="0.3">
      <c r="A509" s="661" t="s">
        <v>543</v>
      </c>
      <c r="B509" s="662" t="s">
        <v>6063</v>
      </c>
      <c r="C509" s="662" t="s">
        <v>6030</v>
      </c>
      <c r="D509" s="662" t="s">
        <v>6200</v>
      </c>
      <c r="E509" s="662" t="s">
        <v>6201</v>
      </c>
      <c r="F509" s="665">
        <v>3</v>
      </c>
      <c r="G509" s="665">
        <v>170</v>
      </c>
      <c r="H509" s="665">
        <v>1</v>
      </c>
      <c r="I509" s="665">
        <v>56.666666666666664</v>
      </c>
      <c r="J509" s="665">
        <v>2</v>
      </c>
      <c r="K509" s="665">
        <v>114</v>
      </c>
      <c r="L509" s="665">
        <v>0.6705882352941176</v>
      </c>
      <c r="M509" s="665">
        <v>57</v>
      </c>
      <c r="N509" s="665">
        <v>4</v>
      </c>
      <c r="O509" s="665">
        <v>232</v>
      </c>
      <c r="P509" s="678">
        <v>1.3647058823529412</v>
      </c>
      <c r="Q509" s="666">
        <v>58</v>
      </c>
    </row>
    <row r="510" spans="1:17" ht="14.4" customHeight="1" x14ac:dyDescent="0.3">
      <c r="A510" s="661" t="s">
        <v>543</v>
      </c>
      <c r="B510" s="662" t="s">
        <v>6063</v>
      </c>
      <c r="C510" s="662" t="s">
        <v>6030</v>
      </c>
      <c r="D510" s="662" t="s">
        <v>6202</v>
      </c>
      <c r="E510" s="662" t="s">
        <v>6203</v>
      </c>
      <c r="F510" s="665">
        <v>467</v>
      </c>
      <c r="G510" s="665">
        <v>245382</v>
      </c>
      <c r="H510" s="665">
        <v>1</v>
      </c>
      <c r="I510" s="665">
        <v>525.44325481798717</v>
      </c>
      <c r="J510" s="665">
        <v>563</v>
      </c>
      <c r="K510" s="665">
        <v>296701</v>
      </c>
      <c r="L510" s="665">
        <v>1.2091392196656641</v>
      </c>
      <c r="M510" s="665">
        <v>527</v>
      </c>
      <c r="N510" s="665">
        <v>636</v>
      </c>
      <c r="O510" s="665">
        <v>345348</v>
      </c>
      <c r="P510" s="678">
        <v>1.4073892950583173</v>
      </c>
      <c r="Q510" s="666">
        <v>543</v>
      </c>
    </row>
    <row r="511" spans="1:17" ht="14.4" customHeight="1" x14ac:dyDescent="0.3">
      <c r="A511" s="661" t="s">
        <v>543</v>
      </c>
      <c r="B511" s="662" t="s">
        <v>6063</v>
      </c>
      <c r="C511" s="662" t="s">
        <v>6030</v>
      </c>
      <c r="D511" s="662" t="s">
        <v>6045</v>
      </c>
      <c r="E511" s="662" t="s">
        <v>6042</v>
      </c>
      <c r="F511" s="665">
        <v>9</v>
      </c>
      <c r="G511" s="665">
        <v>2682</v>
      </c>
      <c r="H511" s="665">
        <v>1</v>
      </c>
      <c r="I511" s="665">
        <v>298</v>
      </c>
      <c r="J511" s="665">
        <v>7</v>
      </c>
      <c r="K511" s="665">
        <v>2093</v>
      </c>
      <c r="L511" s="665">
        <v>0.7803877703206562</v>
      </c>
      <c r="M511" s="665">
        <v>299</v>
      </c>
      <c r="N511" s="665">
        <v>3</v>
      </c>
      <c r="O511" s="665">
        <v>921</v>
      </c>
      <c r="P511" s="678">
        <v>0.34340044742729309</v>
      </c>
      <c r="Q511" s="666">
        <v>307</v>
      </c>
    </row>
    <row r="512" spans="1:17" ht="14.4" customHeight="1" x14ac:dyDescent="0.3">
      <c r="A512" s="661" t="s">
        <v>543</v>
      </c>
      <c r="B512" s="662" t="s">
        <v>6063</v>
      </c>
      <c r="C512" s="662" t="s">
        <v>6030</v>
      </c>
      <c r="D512" s="662" t="s">
        <v>6155</v>
      </c>
      <c r="E512" s="662" t="s">
        <v>6048</v>
      </c>
      <c r="F512" s="665">
        <v>8</v>
      </c>
      <c r="G512" s="665">
        <v>1386</v>
      </c>
      <c r="H512" s="665">
        <v>1</v>
      </c>
      <c r="I512" s="665">
        <v>173.25</v>
      </c>
      <c r="J512" s="665">
        <v>11</v>
      </c>
      <c r="K512" s="665">
        <v>1914</v>
      </c>
      <c r="L512" s="665">
        <v>1.3809523809523809</v>
      </c>
      <c r="M512" s="665">
        <v>174</v>
      </c>
      <c r="N512" s="665">
        <v>10</v>
      </c>
      <c r="O512" s="665">
        <v>1780</v>
      </c>
      <c r="P512" s="678">
        <v>1.2842712842712842</v>
      </c>
      <c r="Q512" s="666">
        <v>178</v>
      </c>
    </row>
    <row r="513" spans="1:17" ht="14.4" customHeight="1" x14ac:dyDescent="0.3">
      <c r="A513" s="661" t="s">
        <v>543</v>
      </c>
      <c r="B513" s="662" t="s">
        <v>6063</v>
      </c>
      <c r="C513" s="662" t="s">
        <v>6030</v>
      </c>
      <c r="D513" s="662" t="s">
        <v>6041</v>
      </c>
      <c r="E513" s="662" t="s">
        <v>6042</v>
      </c>
      <c r="F513" s="665">
        <v>30</v>
      </c>
      <c r="G513" s="665">
        <v>11058</v>
      </c>
      <c r="H513" s="665">
        <v>1</v>
      </c>
      <c r="I513" s="665">
        <v>368.6</v>
      </c>
      <c r="J513" s="665">
        <v>58</v>
      </c>
      <c r="K513" s="665">
        <v>21518</v>
      </c>
      <c r="L513" s="665">
        <v>1.9459215047929102</v>
      </c>
      <c r="M513" s="665">
        <v>371</v>
      </c>
      <c r="N513" s="665">
        <v>34</v>
      </c>
      <c r="O513" s="665">
        <v>12920</v>
      </c>
      <c r="P513" s="678">
        <v>1.168384879725086</v>
      </c>
      <c r="Q513" s="666">
        <v>380</v>
      </c>
    </row>
    <row r="514" spans="1:17" ht="14.4" customHeight="1" x14ac:dyDescent="0.3">
      <c r="A514" s="661" t="s">
        <v>543</v>
      </c>
      <c r="B514" s="662" t="s">
        <v>6063</v>
      </c>
      <c r="C514" s="662" t="s">
        <v>6030</v>
      </c>
      <c r="D514" s="662" t="s">
        <v>6204</v>
      </c>
      <c r="E514" s="662" t="s">
        <v>6205</v>
      </c>
      <c r="F514" s="665">
        <v>11</v>
      </c>
      <c r="G514" s="665">
        <v>1100</v>
      </c>
      <c r="H514" s="665">
        <v>1</v>
      </c>
      <c r="I514" s="665">
        <v>100</v>
      </c>
      <c r="J514" s="665">
        <v>8</v>
      </c>
      <c r="K514" s="665">
        <v>800</v>
      </c>
      <c r="L514" s="665">
        <v>0.72727272727272729</v>
      </c>
      <c r="M514" s="665">
        <v>100</v>
      </c>
      <c r="N514" s="665">
        <v>12</v>
      </c>
      <c r="O514" s="665">
        <v>1200</v>
      </c>
      <c r="P514" s="678">
        <v>1.0909090909090908</v>
      </c>
      <c r="Q514" s="666">
        <v>100</v>
      </c>
    </row>
    <row r="515" spans="1:17" ht="14.4" customHeight="1" x14ac:dyDescent="0.3">
      <c r="A515" s="661" t="s">
        <v>543</v>
      </c>
      <c r="B515" s="662" t="s">
        <v>6063</v>
      </c>
      <c r="C515" s="662" t="s">
        <v>6030</v>
      </c>
      <c r="D515" s="662" t="s">
        <v>6221</v>
      </c>
      <c r="E515" s="662" t="s">
        <v>6196</v>
      </c>
      <c r="F515" s="665">
        <v>109</v>
      </c>
      <c r="G515" s="665">
        <v>110700</v>
      </c>
      <c r="H515" s="665">
        <v>1</v>
      </c>
      <c r="I515" s="665">
        <v>1015.5963302752293</v>
      </c>
      <c r="J515" s="665">
        <v>106</v>
      </c>
      <c r="K515" s="665">
        <v>107908</v>
      </c>
      <c r="L515" s="665">
        <v>0.97477868112014454</v>
      </c>
      <c r="M515" s="665">
        <v>1018</v>
      </c>
      <c r="N515" s="665">
        <v>18</v>
      </c>
      <c r="O515" s="665">
        <v>18630</v>
      </c>
      <c r="P515" s="678">
        <v>0.16829268292682928</v>
      </c>
      <c r="Q515" s="666">
        <v>1035</v>
      </c>
    </row>
    <row r="516" spans="1:17" ht="14.4" customHeight="1" x14ac:dyDescent="0.3">
      <c r="A516" s="661" t="s">
        <v>543</v>
      </c>
      <c r="B516" s="662" t="s">
        <v>6063</v>
      </c>
      <c r="C516" s="662" t="s">
        <v>6030</v>
      </c>
      <c r="D516" s="662" t="s">
        <v>6141</v>
      </c>
      <c r="E516" s="662" t="s">
        <v>6038</v>
      </c>
      <c r="F516" s="665">
        <v>1</v>
      </c>
      <c r="G516" s="665">
        <v>335</v>
      </c>
      <c r="H516" s="665">
        <v>1</v>
      </c>
      <c r="I516" s="665">
        <v>335</v>
      </c>
      <c r="J516" s="665">
        <v>1</v>
      </c>
      <c r="K516" s="665">
        <v>340</v>
      </c>
      <c r="L516" s="665">
        <v>1.0149253731343284</v>
      </c>
      <c r="M516" s="665">
        <v>340</v>
      </c>
      <c r="N516" s="665"/>
      <c r="O516" s="665"/>
      <c r="P516" s="678"/>
      <c r="Q516" s="666"/>
    </row>
    <row r="517" spans="1:17" ht="14.4" customHeight="1" x14ac:dyDescent="0.3">
      <c r="A517" s="661" t="s">
        <v>543</v>
      </c>
      <c r="B517" s="662" t="s">
        <v>6063</v>
      </c>
      <c r="C517" s="662" t="s">
        <v>6030</v>
      </c>
      <c r="D517" s="662" t="s">
        <v>6206</v>
      </c>
      <c r="E517" s="662" t="s">
        <v>6196</v>
      </c>
      <c r="F517" s="665"/>
      <c r="G517" s="665"/>
      <c r="H517" s="665"/>
      <c r="I517" s="665"/>
      <c r="J517" s="665">
        <v>4</v>
      </c>
      <c r="K517" s="665">
        <v>3452</v>
      </c>
      <c r="L517" s="665"/>
      <c r="M517" s="665">
        <v>863</v>
      </c>
      <c r="N517" s="665">
        <v>4</v>
      </c>
      <c r="O517" s="665">
        <v>3516</v>
      </c>
      <c r="P517" s="678"/>
      <c r="Q517" s="666">
        <v>879</v>
      </c>
    </row>
    <row r="518" spans="1:17" ht="14.4" customHeight="1" x14ac:dyDescent="0.3">
      <c r="A518" s="661" t="s">
        <v>543</v>
      </c>
      <c r="B518" s="662" t="s">
        <v>6063</v>
      </c>
      <c r="C518" s="662" t="s">
        <v>6030</v>
      </c>
      <c r="D518" s="662" t="s">
        <v>6222</v>
      </c>
      <c r="E518" s="662" t="s">
        <v>6208</v>
      </c>
      <c r="F518" s="665">
        <v>28</v>
      </c>
      <c r="G518" s="665">
        <v>22456</v>
      </c>
      <c r="H518" s="665">
        <v>1</v>
      </c>
      <c r="I518" s="665">
        <v>802</v>
      </c>
      <c r="J518" s="665">
        <v>4</v>
      </c>
      <c r="K518" s="665">
        <v>3228</v>
      </c>
      <c r="L518" s="665">
        <v>0.14374777342358389</v>
      </c>
      <c r="M518" s="665">
        <v>807</v>
      </c>
      <c r="N518" s="665">
        <v>8</v>
      </c>
      <c r="O518" s="665">
        <v>6592</v>
      </c>
      <c r="P518" s="678">
        <v>0.2935518346989669</v>
      </c>
      <c r="Q518" s="666">
        <v>824</v>
      </c>
    </row>
    <row r="519" spans="1:17" ht="14.4" customHeight="1" x14ac:dyDescent="0.3">
      <c r="A519" s="661" t="s">
        <v>543</v>
      </c>
      <c r="B519" s="662" t="s">
        <v>6063</v>
      </c>
      <c r="C519" s="662" t="s">
        <v>6030</v>
      </c>
      <c r="D519" s="662" t="s">
        <v>6207</v>
      </c>
      <c r="E519" s="662" t="s">
        <v>6208</v>
      </c>
      <c r="F519" s="665">
        <v>16</v>
      </c>
      <c r="G519" s="665">
        <v>9424</v>
      </c>
      <c r="H519" s="665">
        <v>1</v>
      </c>
      <c r="I519" s="665">
        <v>589</v>
      </c>
      <c r="J519" s="665">
        <v>4</v>
      </c>
      <c r="K519" s="665">
        <v>2380</v>
      </c>
      <c r="L519" s="665">
        <v>0.25254668930390495</v>
      </c>
      <c r="M519" s="665">
        <v>595</v>
      </c>
      <c r="N519" s="665"/>
      <c r="O519" s="665"/>
      <c r="P519" s="678"/>
      <c r="Q519" s="666"/>
    </row>
    <row r="520" spans="1:17" ht="14.4" customHeight="1" x14ac:dyDescent="0.3">
      <c r="A520" s="661" t="s">
        <v>543</v>
      </c>
      <c r="B520" s="662" t="s">
        <v>6063</v>
      </c>
      <c r="C520" s="662" t="s">
        <v>6030</v>
      </c>
      <c r="D520" s="662" t="s">
        <v>6061</v>
      </c>
      <c r="E520" s="662" t="s">
        <v>6051</v>
      </c>
      <c r="F520" s="665"/>
      <c r="G520" s="665"/>
      <c r="H520" s="665"/>
      <c r="I520" s="665"/>
      <c r="J520" s="665">
        <v>5</v>
      </c>
      <c r="K520" s="665">
        <v>1975</v>
      </c>
      <c r="L520" s="665"/>
      <c r="M520" s="665">
        <v>395</v>
      </c>
      <c r="N520" s="665">
        <v>7</v>
      </c>
      <c r="O520" s="665">
        <v>2828</v>
      </c>
      <c r="P520" s="678"/>
      <c r="Q520" s="666">
        <v>404</v>
      </c>
    </row>
    <row r="521" spans="1:17" ht="14.4" customHeight="1" x14ac:dyDescent="0.3">
      <c r="A521" s="661" t="s">
        <v>543</v>
      </c>
      <c r="B521" s="662" t="s">
        <v>6063</v>
      </c>
      <c r="C521" s="662" t="s">
        <v>6030</v>
      </c>
      <c r="D521" s="662" t="s">
        <v>6145</v>
      </c>
      <c r="E521" s="662" t="s">
        <v>6146</v>
      </c>
      <c r="F521" s="665">
        <v>7</v>
      </c>
      <c r="G521" s="665">
        <v>4262</v>
      </c>
      <c r="H521" s="665">
        <v>1</v>
      </c>
      <c r="I521" s="665">
        <v>608.85714285714289</v>
      </c>
      <c r="J521" s="665">
        <v>6</v>
      </c>
      <c r="K521" s="665">
        <v>3666</v>
      </c>
      <c r="L521" s="665">
        <v>0.86015954950727358</v>
      </c>
      <c r="M521" s="665">
        <v>611</v>
      </c>
      <c r="N521" s="665">
        <v>7</v>
      </c>
      <c r="O521" s="665">
        <v>4361</v>
      </c>
      <c r="P521" s="678">
        <v>1.0232285312060065</v>
      </c>
      <c r="Q521" s="666">
        <v>623</v>
      </c>
    </row>
    <row r="522" spans="1:17" ht="14.4" customHeight="1" x14ac:dyDescent="0.3">
      <c r="A522" s="661" t="s">
        <v>543</v>
      </c>
      <c r="B522" s="662" t="s">
        <v>6063</v>
      </c>
      <c r="C522" s="662" t="s">
        <v>6030</v>
      </c>
      <c r="D522" s="662" t="s">
        <v>6209</v>
      </c>
      <c r="E522" s="662" t="s">
        <v>6146</v>
      </c>
      <c r="F522" s="665">
        <v>4</v>
      </c>
      <c r="G522" s="665">
        <v>2092</v>
      </c>
      <c r="H522" s="665">
        <v>1</v>
      </c>
      <c r="I522" s="665">
        <v>523</v>
      </c>
      <c r="J522" s="665"/>
      <c r="K522" s="665"/>
      <c r="L522" s="665"/>
      <c r="M522" s="665"/>
      <c r="N522" s="665">
        <v>1</v>
      </c>
      <c r="O522" s="665">
        <v>537</v>
      </c>
      <c r="P522" s="678">
        <v>0.25669216061185468</v>
      </c>
      <c r="Q522" s="666">
        <v>537</v>
      </c>
    </row>
    <row r="523" spans="1:17" ht="14.4" customHeight="1" x14ac:dyDescent="0.3">
      <c r="A523" s="661" t="s">
        <v>543</v>
      </c>
      <c r="B523" s="662" t="s">
        <v>6063</v>
      </c>
      <c r="C523" s="662" t="s">
        <v>6030</v>
      </c>
      <c r="D523" s="662" t="s">
        <v>6235</v>
      </c>
      <c r="E523" s="662" t="s">
        <v>6236</v>
      </c>
      <c r="F523" s="665">
        <v>4</v>
      </c>
      <c r="G523" s="665">
        <v>5480</v>
      </c>
      <c r="H523" s="665">
        <v>1</v>
      </c>
      <c r="I523" s="665">
        <v>1370</v>
      </c>
      <c r="J523" s="665">
        <v>2</v>
      </c>
      <c r="K523" s="665">
        <v>2742</v>
      </c>
      <c r="L523" s="665">
        <v>0.50036496350364967</v>
      </c>
      <c r="M523" s="665">
        <v>1371</v>
      </c>
      <c r="N523" s="665">
        <v>3</v>
      </c>
      <c r="O523" s="665">
        <v>4137</v>
      </c>
      <c r="P523" s="678">
        <v>0.75492700729927009</v>
      </c>
      <c r="Q523" s="666">
        <v>1379</v>
      </c>
    </row>
    <row r="524" spans="1:17" ht="14.4" customHeight="1" x14ac:dyDescent="0.3">
      <c r="A524" s="661" t="s">
        <v>543</v>
      </c>
      <c r="B524" s="662" t="s">
        <v>6063</v>
      </c>
      <c r="C524" s="662" t="s">
        <v>6030</v>
      </c>
      <c r="D524" s="662" t="s">
        <v>6227</v>
      </c>
      <c r="E524" s="662" t="s">
        <v>6228</v>
      </c>
      <c r="F524" s="665"/>
      <c r="G524" s="665"/>
      <c r="H524" s="665"/>
      <c r="I524" s="665"/>
      <c r="J524" s="665"/>
      <c r="K524" s="665"/>
      <c r="L524" s="665"/>
      <c r="M524" s="665"/>
      <c r="N524" s="665">
        <v>1</v>
      </c>
      <c r="O524" s="665">
        <v>357</v>
      </c>
      <c r="P524" s="678"/>
      <c r="Q524" s="666">
        <v>357</v>
      </c>
    </row>
    <row r="525" spans="1:17" ht="14.4" customHeight="1" x14ac:dyDescent="0.3">
      <c r="A525" s="661" t="s">
        <v>543</v>
      </c>
      <c r="B525" s="662" t="s">
        <v>6656</v>
      </c>
      <c r="C525" s="662" t="s">
        <v>6030</v>
      </c>
      <c r="D525" s="662" t="s">
        <v>6657</v>
      </c>
      <c r="E525" s="662" t="s">
        <v>6658</v>
      </c>
      <c r="F525" s="665"/>
      <c r="G525" s="665"/>
      <c r="H525" s="665"/>
      <c r="I525" s="665"/>
      <c r="J525" s="665"/>
      <c r="K525" s="665"/>
      <c r="L525" s="665"/>
      <c r="M525" s="665"/>
      <c r="N525" s="665">
        <v>1</v>
      </c>
      <c r="O525" s="665">
        <v>263</v>
      </c>
      <c r="P525" s="678"/>
      <c r="Q525" s="666">
        <v>263</v>
      </c>
    </row>
    <row r="526" spans="1:17" ht="14.4" customHeight="1" x14ac:dyDescent="0.3">
      <c r="A526" s="661" t="s">
        <v>543</v>
      </c>
      <c r="B526" s="662" t="s">
        <v>6656</v>
      </c>
      <c r="C526" s="662" t="s">
        <v>6030</v>
      </c>
      <c r="D526" s="662" t="s">
        <v>6289</v>
      </c>
      <c r="E526" s="662" t="s">
        <v>6290</v>
      </c>
      <c r="F526" s="665"/>
      <c r="G526" s="665"/>
      <c r="H526" s="665"/>
      <c r="I526" s="665"/>
      <c r="J526" s="665">
        <v>1</v>
      </c>
      <c r="K526" s="665">
        <v>819</v>
      </c>
      <c r="L526" s="665"/>
      <c r="M526" s="665">
        <v>819</v>
      </c>
      <c r="N526" s="665">
        <v>2</v>
      </c>
      <c r="O526" s="665">
        <v>1672</v>
      </c>
      <c r="P526" s="678"/>
      <c r="Q526" s="666">
        <v>836</v>
      </c>
    </row>
    <row r="527" spans="1:17" ht="14.4" customHeight="1" x14ac:dyDescent="0.3">
      <c r="A527" s="661" t="s">
        <v>543</v>
      </c>
      <c r="B527" s="662" t="s">
        <v>6656</v>
      </c>
      <c r="C527" s="662" t="s">
        <v>6030</v>
      </c>
      <c r="D527" s="662" t="s">
        <v>6659</v>
      </c>
      <c r="E527" s="662" t="s">
        <v>6660</v>
      </c>
      <c r="F527" s="665"/>
      <c r="G527" s="665"/>
      <c r="H527" s="665"/>
      <c r="I527" s="665"/>
      <c r="J527" s="665">
        <v>1</v>
      </c>
      <c r="K527" s="665">
        <v>3904</v>
      </c>
      <c r="L527" s="665"/>
      <c r="M527" s="665">
        <v>3904</v>
      </c>
      <c r="N527" s="665"/>
      <c r="O527" s="665"/>
      <c r="P527" s="678"/>
      <c r="Q527" s="666"/>
    </row>
    <row r="528" spans="1:17" ht="14.4" customHeight="1" x14ac:dyDescent="0.3">
      <c r="A528" s="661" t="s">
        <v>543</v>
      </c>
      <c r="B528" s="662" t="s">
        <v>6656</v>
      </c>
      <c r="C528" s="662" t="s">
        <v>6030</v>
      </c>
      <c r="D528" s="662" t="s">
        <v>6661</v>
      </c>
      <c r="E528" s="662" t="s">
        <v>6662</v>
      </c>
      <c r="F528" s="665"/>
      <c r="G528" s="665"/>
      <c r="H528" s="665"/>
      <c r="I528" s="665"/>
      <c r="J528" s="665"/>
      <c r="K528" s="665"/>
      <c r="L528" s="665"/>
      <c r="M528" s="665"/>
      <c r="N528" s="665">
        <v>1</v>
      </c>
      <c r="O528" s="665">
        <v>405</v>
      </c>
      <c r="P528" s="678"/>
      <c r="Q528" s="666">
        <v>405</v>
      </c>
    </row>
    <row r="529" spans="1:17" ht="14.4" customHeight="1" x14ac:dyDescent="0.3">
      <c r="A529" s="661" t="s">
        <v>543</v>
      </c>
      <c r="B529" s="662" t="s">
        <v>6663</v>
      </c>
      <c r="C529" s="662" t="s">
        <v>6030</v>
      </c>
      <c r="D529" s="662" t="s">
        <v>6664</v>
      </c>
      <c r="E529" s="662" t="s">
        <v>6665</v>
      </c>
      <c r="F529" s="665"/>
      <c r="G529" s="665"/>
      <c r="H529" s="665"/>
      <c r="I529" s="665"/>
      <c r="J529" s="665">
        <v>1</v>
      </c>
      <c r="K529" s="665">
        <v>4115</v>
      </c>
      <c r="L529" s="665"/>
      <c r="M529" s="665">
        <v>4115</v>
      </c>
      <c r="N529" s="665"/>
      <c r="O529" s="665"/>
      <c r="P529" s="678"/>
      <c r="Q529" s="666"/>
    </row>
    <row r="530" spans="1:17" ht="14.4" customHeight="1" x14ac:dyDescent="0.3">
      <c r="A530" s="661" t="s">
        <v>543</v>
      </c>
      <c r="B530" s="662" t="s">
        <v>6663</v>
      </c>
      <c r="C530" s="662" t="s">
        <v>6030</v>
      </c>
      <c r="D530" s="662" t="s">
        <v>6666</v>
      </c>
      <c r="E530" s="662" t="s">
        <v>6667</v>
      </c>
      <c r="F530" s="665"/>
      <c r="G530" s="665"/>
      <c r="H530" s="665"/>
      <c r="I530" s="665"/>
      <c r="J530" s="665"/>
      <c r="K530" s="665"/>
      <c r="L530" s="665"/>
      <c r="M530" s="665"/>
      <c r="N530" s="665">
        <v>1</v>
      </c>
      <c r="O530" s="665">
        <v>1126</v>
      </c>
      <c r="P530" s="678"/>
      <c r="Q530" s="666">
        <v>1126</v>
      </c>
    </row>
    <row r="531" spans="1:17" ht="14.4" customHeight="1" x14ac:dyDescent="0.3">
      <c r="A531" s="661" t="s">
        <v>543</v>
      </c>
      <c r="B531" s="662" t="s">
        <v>6663</v>
      </c>
      <c r="C531" s="662" t="s">
        <v>6030</v>
      </c>
      <c r="D531" s="662" t="s">
        <v>6668</v>
      </c>
      <c r="E531" s="662" t="s">
        <v>6669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591</v>
      </c>
      <c r="P531" s="678"/>
      <c r="Q531" s="666">
        <v>591</v>
      </c>
    </row>
    <row r="532" spans="1:17" ht="14.4" customHeight="1" x14ac:dyDescent="0.3">
      <c r="A532" s="661" t="s">
        <v>543</v>
      </c>
      <c r="B532" s="662" t="s">
        <v>6663</v>
      </c>
      <c r="C532" s="662" t="s">
        <v>6030</v>
      </c>
      <c r="D532" s="662" t="s">
        <v>6670</v>
      </c>
      <c r="E532" s="662" t="s">
        <v>6671</v>
      </c>
      <c r="F532" s="665"/>
      <c r="G532" s="665"/>
      <c r="H532" s="665"/>
      <c r="I532" s="665"/>
      <c r="J532" s="665"/>
      <c r="K532" s="665"/>
      <c r="L532" s="665"/>
      <c r="M532" s="665"/>
      <c r="N532" s="665">
        <v>1</v>
      </c>
      <c r="O532" s="665">
        <v>362</v>
      </c>
      <c r="P532" s="678"/>
      <c r="Q532" s="666">
        <v>362</v>
      </c>
    </row>
    <row r="533" spans="1:17" ht="14.4" customHeight="1" x14ac:dyDescent="0.3">
      <c r="A533" s="661" t="s">
        <v>543</v>
      </c>
      <c r="B533" s="662" t="s">
        <v>6163</v>
      </c>
      <c r="C533" s="662" t="s">
        <v>6064</v>
      </c>
      <c r="D533" s="662" t="s">
        <v>6672</v>
      </c>
      <c r="E533" s="662" t="s">
        <v>6673</v>
      </c>
      <c r="F533" s="665">
        <v>4.5</v>
      </c>
      <c r="G533" s="665">
        <v>53165.61</v>
      </c>
      <c r="H533" s="665">
        <v>1</v>
      </c>
      <c r="I533" s="665">
        <v>11814.58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543</v>
      </c>
      <c r="B534" s="662" t="s">
        <v>6163</v>
      </c>
      <c r="C534" s="662" t="s">
        <v>6064</v>
      </c>
      <c r="D534" s="662" t="s">
        <v>6674</v>
      </c>
      <c r="E534" s="662" t="s">
        <v>6675</v>
      </c>
      <c r="F534" s="665">
        <v>90</v>
      </c>
      <c r="G534" s="665">
        <v>8904.6</v>
      </c>
      <c r="H534" s="665">
        <v>1</v>
      </c>
      <c r="I534" s="665">
        <v>98.94</v>
      </c>
      <c r="J534" s="665">
        <v>230.2</v>
      </c>
      <c r="K534" s="665">
        <v>21391.739999999998</v>
      </c>
      <c r="L534" s="665">
        <v>2.4023246411966843</v>
      </c>
      <c r="M534" s="665">
        <v>92.926759339704603</v>
      </c>
      <c r="N534" s="665">
        <v>337.25</v>
      </c>
      <c r="O534" s="665">
        <v>16838.87</v>
      </c>
      <c r="P534" s="678">
        <v>1.8910304786290231</v>
      </c>
      <c r="Q534" s="666">
        <v>49.929933283914011</v>
      </c>
    </row>
    <row r="535" spans="1:17" ht="14.4" customHeight="1" x14ac:dyDescent="0.3">
      <c r="A535" s="661" t="s">
        <v>543</v>
      </c>
      <c r="B535" s="662" t="s">
        <v>6163</v>
      </c>
      <c r="C535" s="662" t="s">
        <v>6064</v>
      </c>
      <c r="D535" s="662" t="s">
        <v>6676</v>
      </c>
      <c r="E535" s="662" t="s">
        <v>6677</v>
      </c>
      <c r="F535" s="665">
        <v>22</v>
      </c>
      <c r="G535" s="665">
        <v>22019.41</v>
      </c>
      <c r="H535" s="665">
        <v>1</v>
      </c>
      <c r="I535" s="665">
        <v>1000.8822727272727</v>
      </c>
      <c r="J535" s="665">
        <v>17</v>
      </c>
      <c r="K535" s="665">
        <v>14785.24</v>
      </c>
      <c r="L535" s="665">
        <v>0.67146394930654363</v>
      </c>
      <c r="M535" s="665">
        <v>869.72</v>
      </c>
      <c r="N535" s="665">
        <v>60.5</v>
      </c>
      <c r="O535" s="665">
        <v>52197.549999999996</v>
      </c>
      <c r="P535" s="678">
        <v>2.3705244600105089</v>
      </c>
      <c r="Q535" s="666">
        <v>862.76942148760327</v>
      </c>
    </row>
    <row r="536" spans="1:17" ht="14.4" customHeight="1" x14ac:dyDescent="0.3">
      <c r="A536" s="661" t="s">
        <v>543</v>
      </c>
      <c r="B536" s="662" t="s">
        <v>6163</v>
      </c>
      <c r="C536" s="662" t="s">
        <v>6064</v>
      </c>
      <c r="D536" s="662" t="s">
        <v>6678</v>
      </c>
      <c r="E536" s="662" t="s">
        <v>6679</v>
      </c>
      <c r="F536" s="665">
        <v>8</v>
      </c>
      <c r="G536" s="665">
        <v>41718.559999999998</v>
      </c>
      <c r="H536" s="665">
        <v>1</v>
      </c>
      <c r="I536" s="665">
        <v>5214.82</v>
      </c>
      <c r="J536" s="665">
        <v>41</v>
      </c>
      <c r="K536" s="665">
        <v>204512.33000000002</v>
      </c>
      <c r="L536" s="665">
        <v>4.90219053581907</v>
      </c>
      <c r="M536" s="665">
        <v>4988.1056097560977</v>
      </c>
      <c r="N536" s="665">
        <v>92</v>
      </c>
      <c r="O536" s="665">
        <v>458907</v>
      </c>
      <c r="P536" s="678">
        <v>11.000068075216403</v>
      </c>
      <c r="Q536" s="666">
        <v>4988.119565217391</v>
      </c>
    </row>
    <row r="537" spans="1:17" ht="14.4" customHeight="1" x14ac:dyDescent="0.3">
      <c r="A537" s="661" t="s">
        <v>543</v>
      </c>
      <c r="B537" s="662" t="s">
        <v>6163</v>
      </c>
      <c r="C537" s="662" t="s">
        <v>6064</v>
      </c>
      <c r="D537" s="662" t="s">
        <v>6680</v>
      </c>
      <c r="E537" s="662" t="s">
        <v>3672</v>
      </c>
      <c r="F537" s="665">
        <v>62.1</v>
      </c>
      <c r="G537" s="665">
        <v>7325.3100000000013</v>
      </c>
      <c r="H537" s="665">
        <v>1</v>
      </c>
      <c r="I537" s="665">
        <v>117.95990338164253</v>
      </c>
      <c r="J537" s="665">
        <v>42.5</v>
      </c>
      <c r="K537" s="665">
        <v>4576.47</v>
      </c>
      <c r="L537" s="665">
        <v>0.62474762160236219</v>
      </c>
      <c r="M537" s="665">
        <v>107.68164705882353</v>
      </c>
      <c r="N537" s="665">
        <v>61</v>
      </c>
      <c r="O537" s="665">
        <v>5187.28</v>
      </c>
      <c r="P537" s="678">
        <v>0.7081311234609865</v>
      </c>
      <c r="Q537" s="666">
        <v>85.037377049180321</v>
      </c>
    </row>
    <row r="538" spans="1:17" ht="14.4" customHeight="1" x14ac:dyDescent="0.3">
      <c r="A538" s="661" t="s">
        <v>543</v>
      </c>
      <c r="B538" s="662" t="s">
        <v>6163</v>
      </c>
      <c r="C538" s="662" t="s">
        <v>6064</v>
      </c>
      <c r="D538" s="662" t="s">
        <v>6681</v>
      </c>
      <c r="E538" s="662" t="s">
        <v>3672</v>
      </c>
      <c r="F538" s="665"/>
      <c r="G538" s="665"/>
      <c r="H538" s="665"/>
      <c r="I538" s="665"/>
      <c r="J538" s="665"/>
      <c r="K538" s="665"/>
      <c r="L538" s="665"/>
      <c r="M538" s="665"/>
      <c r="N538" s="665">
        <v>12</v>
      </c>
      <c r="O538" s="665">
        <v>913.56</v>
      </c>
      <c r="P538" s="678"/>
      <c r="Q538" s="666">
        <v>76.13</v>
      </c>
    </row>
    <row r="539" spans="1:17" ht="14.4" customHeight="1" x14ac:dyDescent="0.3">
      <c r="A539" s="661" t="s">
        <v>543</v>
      </c>
      <c r="B539" s="662" t="s">
        <v>6163</v>
      </c>
      <c r="C539" s="662" t="s">
        <v>6064</v>
      </c>
      <c r="D539" s="662" t="s">
        <v>6682</v>
      </c>
      <c r="E539" s="662" t="s">
        <v>6683</v>
      </c>
      <c r="F539" s="665">
        <v>0.1</v>
      </c>
      <c r="G539" s="665">
        <v>63.99</v>
      </c>
      <c r="H539" s="665">
        <v>1</v>
      </c>
      <c r="I539" s="665">
        <v>639.9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543</v>
      </c>
      <c r="B540" s="662" t="s">
        <v>6163</v>
      </c>
      <c r="C540" s="662" t="s">
        <v>6064</v>
      </c>
      <c r="D540" s="662" t="s">
        <v>6684</v>
      </c>
      <c r="E540" s="662" t="s">
        <v>6685</v>
      </c>
      <c r="F540" s="665">
        <v>81.75</v>
      </c>
      <c r="G540" s="665">
        <v>6873.5399999999991</v>
      </c>
      <c r="H540" s="665">
        <v>1</v>
      </c>
      <c r="I540" s="665">
        <v>84.079999999999984</v>
      </c>
      <c r="J540" s="665">
        <v>67.25</v>
      </c>
      <c r="K540" s="665">
        <v>5408.91</v>
      </c>
      <c r="L540" s="665">
        <v>0.78691765814994907</v>
      </c>
      <c r="M540" s="665">
        <v>80.429888475836435</v>
      </c>
      <c r="N540" s="665">
        <v>83</v>
      </c>
      <c r="O540" s="665">
        <v>6675.67</v>
      </c>
      <c r="P540" s="678">
        <v>0.97121279573553088</v>
      </c>
      <c r="Q540" s="666">
        <v>80.429759036144574</v>
      </c>
    </row>
    <row r="541" spans="1:17" ht="14.4" customHeight="1" x14ac:dyDescent="0.3">
      <c r="A541" s="661" t="s">
        <v>543</v>
      </c>
      <c r="B541" s="662" t="s">
        <v>6163</v>
      </c>
      <c r="C541" s="662" t="s">
        <v>6064</v>
      </c>
      <c r="D541" s="662" t="s">
        <v>6684</v>
      </c>
      <c r="E541" s="662"/>
      <c r="F541" s="665">
        <v>61.25</v>
      </c>
      <c r="G541" s="665">
        <v>5149.8999999999996</v>
      </c>
      <c r="H541" s="665">
        <v>1</v>
      </c>
      <c r="I541" s="665">
        <v>84.08</v>
      </c>
      <c r="J541" s="665">
        <v>116.5</v>
      </c>
      <c r="K541" s="665">
        <v>9370.02</v>
      </c>
      <c r="L541" s="665">
        <v>1.8194566884793881</v>
      </c>
      <c r="M541" s="665">
        <v>80.429356223175972</v>
      </c>
      <c r="N541" s="665"/>
      <c r="O541" s="665"/>
      <c r="P541" s="678"/>
      <c r="Q541" s="666"/>
    </row>
    <row r="542" spans="1:17" ht="14.4" customHeight="1" x14ac:dyDescent="0.3">
      <c r="A542" s="661" t="s">
        <v>543</v>
      </c>
      <c r="B542" s="662" t="s">
        <v>6163</v>
      </c>
      <c r="C542" s="662" t="s">
        <v>6064</v>
      </c>
      <c r="D542" s="662" t="s">
        <v>6686</v>
      </c>
      <c r="E542" s="662"/>
      <c r="F542" s="665">
        <v>1</v>
      </c>
      <c r="G542" s="665">
        <v>27252.1</v>
      </c>
      <c r="H542" s="665">
        <v>1</v>
      </c>
      <c r="I542" s="665">
        <v>27252.1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543</v>
      </c>
      <c r="B543" s="662" t="s">
        <v>6163</v>
      </c>
      <c r="C543" s="662" t="s">
        <v>6064</v>
      </c>
      <c r="D543" s="662" t="s">
        <v>6687</v>
      </c>
      <c r="E543" s="662"/>
      <c r="F543" s="665">
        <v>284.60000000000002</v>
      </c>
      <c r="G543" s="665">
        <v>307174.40999999997</v>
      </c>
      <c r="H543" s="665">
        <v>1</v>
      </c>
      <c r="I543" s="665">
        <v>1079.3197821503863</v>
      </c>
      <c r="J543" s="665"/>
      <c r="K543" s="665"/>
      <c r="L543" s="665"/>
      <c r="M543" s="665"/>
      <c r="N543" s="665"/>
      <c r="O543" s="665"/>
      <c r="P543" s="678"/>
      <c r="Q543" s="666"/>
    </row>
    <row r="544" spans="1:17" ht="14.4" customHeight="1" x14ac:dyDescent="0.3">
      <c r="A544" s="661" t="s">
        <v>543</v>
      </c>
      <c r="B544" s="662" t="s">
        <v>6163</v>
      </c>
      <c r="C544" s="662" t="s">
        <v>6064</v>
      </c>
      <c r="D544" s="662" t="s">
        <v>6688</v>
      </c>
      <c r="E544" s="662" t="s">
        <v>1640</v>
      </c>
      <c r="F544" s="665">
        <v>2.46</v>
      </c>
      <c r="G544" s="665">
        <v>2527.5500000000002</v>
      </c>
      <c r="H544" s="665">
        <v>1</v>
      </c>
      <c r="I544" s="665">
        <v>1027.459349593496</v>
      </c>
      <c r="J544" s="665">
        <v>0.04</v>
      </c>
      <c r="K544" s="665">
        <v>35.369999999999997</v>
      </c>
      <c r="L544" s="665">
        <v>1.3993788451267036E-2</v>
      </c>
      <c r="M544" s="665">
        <v>884.24999999999989</v>
      </c>
      <c r="N544" s="665">
        <v>0.46</v>
      </c>
      <c r="O544" s="665">
        <v>452.08</v>
      </c>
      <c r="P544" s="678">
        <v>0.17886095230559235</v>
      </c>
      <c r="Q544" s="666">
        <v>982.78260869565213</v>
      </c>
    </row>
    <row r="545" spans="1:17" ht="14.4" customHeight="1" x14ac:dyDescent="0.3">
      <c r="A545" s="661" t="s">
        <v>543</v>
      </c>
      <c r="B545" s="662" t="s">
        <v>6163</v>
      </c>
      <c r="C545" s="662" t="s">
        <v>6064</v>
      </c>
      <c r="D545" s="662" t="s">
        <v>6689</v>
      </c>
      <c r="E545" s="662" t="s">
        <v>1433</v>
      </c>
      <c r="F545" s="665">
        <v>25.5</v>
      </c>
      <c r="G545" s="665">
        <v>18472.2</v>
      </c>
      <c r="H545" s="665">
        <v>1</v>
      </c>
      <c r="I545" s="665">
        <v>724.4</v>
      </c>
      <c r="J545" s="665">
        <v>13.5</v>
      </c>
      <c r="K545" s="665">
        <v>9354.14</v>
      </c>
      <c r="L545" s="665">
        <v>0.50639014302573593</v>
      </c>
      <c r="M545" s="665">
        <v>692.89925925925922</v>
      </c>
      <c r="N545" s="665">
        <v>37.299999999999997</v>
      </c>
      <c r="O545" s="665">
        <v>25754.12</v>
      </c>
      <c r="P545" s="678">
        <v>1.3942096772447243</v>
      </c>
      <c r="Q545" s="666">
        <v>690.458981233244</v>
      </c>
    </row>
    <row r="546" spans="1:17" ht="14.4" customHeight="1" x14ac:dyDescent="0.3">
      <c r="A546" s="661" t="s">
        <v>543</v>
      </c>
      <c r="B546" s="662" t="s">
        <v>6163</v>
      </c>
      <c r="C546" s="662" t="s">
        <v>6064</v>
      </c>
      <c r="D546" s="662" t="s">
        <v>6690</v>
      </c>
      <c r="E546" s="662" t="s">
        <v>2337</v>
      </c>
      <c r="F546" s="665">
        <v>648.20000000000005</v>
      </c>
      <c r="G546" s="665">
        <v>39572.61</v>
      </c>
      <c r="H546" s="665">
        <v>1</v>
      </c>
      <c r="I546" s="665">
        <v>61.05</v>
      </c>
      <c r="J546" s="665">
        <v>652.20000000000005</v>
      </c>
      <c r="K546" s="665">
        <v>38088.480000000003</v>
      </c>
      <c r="L546" s="665">
        <v>0.96249602945067314</v>
      </c>
      <c r="M546" s="665">
        <v>58.4</v>
      </c>
      <c r="N546" s="665">
        <v>490.3</v>
      </c>
      <c r="O546" s="665">
        <v>28633.519999999997</v>
      </c>
      <c r="P546" s="678">
        <v>0.72356915553459822</v>
      </c>
      <c r="Q546" s="666">
        <v>58.399999999999991</v>
      </c>
    </row>
    <row r="547" spans="1:17" ht="14.4" customHeight="1" x14ac:dyDescent="0.3">
      <c r="A547" s="661" t="s">
        <v>543</v>
      </c>
      <c r="B547" s="662" t="s">
        <v>6163</v>
      </c>
      <c r="C547" s="662" t="s">
        <v>6064</v>
      </c>
      <c r="D547" s="662" t="s">
        <v>6691</v>
      </c>
      <c r="E547" s="662" t="s">
        <v>6692</v>
      </c>
      <c r="F547" s="665">
        <v>5</v>
      </c>
      <c r="G547" s="665">
        <v>814.55</v>
      </c>
      <c r="H547" s="665">
        <v>1</v>
      </c>
      <c r="I547" s="665">
        <v>162.91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543</v>
      </c>
      <c r="B548" s="662" t="s">
        <v>6163</v>
      </c>
      <c r="C548" s="662" t="s">
        <v>6064</v>
      </c>
      <c r="D548" s="662" t="s">
        <v>6693</v>
      </c>
      <c r="E548" s="662" t="s">
        <v>3022</v>
      </c>
      <c r="F548" s="665">
        <v>165</v>
      </c>
      <c r="G548" s="665">
        <v>119418.52</v>
      </c>
      <c r="H548" s="665">
        <v>1</v>
      </c>
      <c r="I548" s="665">
        <v>723.74860606060611</v>
      </c>
      <c r="J548" s="665">
        <v>164.92</v>
      </c>
      <c r="K548" s="665">
        <v>114176.6</v>
      </c>
      <c r="L548" s="665">
        <v>0.95610463100698284</v>
      </c>
      <c r="M548" s="665">
        <v>692.31506184816885</v>
      </c>
      <c r="N548" s="665">
        <v>113.85</v>
      </c>
      <c r="O548" s="665">
        <v>78813.899999999994</v>
      </c>
      <c r="P548" s="678">
        <v>0.65998054573109755</v>
      </c>
      <c r="Q548" s="666">
        <v>692.26086956521738</v>
      </c>
    </row>
    <row r="549" spans="1:17" ht="14.4" customHeight="1" x14ac:dyDescent="0.3">
      <c r="A549" s="661" t="s">
        <v>543</v>
      </c>
      <c r="B549" s="662" t="s">
        <v>6163</v>
      </c>
      <c r="C549" s="662" t="s">
        <v>6064</v>
      </c>
      <c r="D549" s="662" t="s">
        <v>6694</v>
      </c>
      <c r="E549" s="662" t="s">
        <v>6695</v>
      </c>
      <c r="F549" s="665">
        <v>26</v>
      </c>
      <c r="G549" s="665">
        <v>30084.86</v>
      </c>
      <c r="H549" s="665">
        <v>1</v>
      </c>
      <c r="I549" s="665">
        <v>1157.1100000000001</v>
      </c>
      <c r="J549" s="665">
        <v>13</v>
      </c>
      <c r="K549" s="665">
        <v>14388.4</v>
      </c>
      <c r="L549" s="665">
        <v>0.47826049381649105</v>
      </c>
      <c r="M549" s="665">
        <v>1106.8</v>
      </c>
      <c r="N549" s="665"/>
      <c r="O549" s="665"/>
      <c r="P549" s="678"/>
      <c r="Q549" s="666"/>
    </row>
    <row r="550" spans="1:17" ht="14.4" customHeight="1" x14ac:dyDescent="0.3">
      <c r="A550" s="661" t="s">
        <v>543</v>
      </c>
      <c r="B550" s="662" t="s">
        <v>6163</v>
      </c>
      <c r="C550" s="662" t="s">
        <v>6064</v>
      </c>
      <c r="D550" s="662" t="s">
        <v>6696</v>
      </c>
      <c r="E550" s="662" t="s">
        <v>6697</v>
      </c>
      <c r="F550" s="665"/>
      <c r="G550" s="665"/>
      <c r="H550" s="665"/>
      <c r="I550" s="665"/>
      <c r="J550" s="665">
        <v>2</v>
      </c>
      <c r="K550" s="665">
        <v>12377.42</v>
      </c>
      <c r="L550" s="665"/>
      <c r="M550" s="665">
        <v>6188.71</v>
      </c>
      <c r="N550" s="665"/>
      <c r="O550" s="665"/>
      <c r="P550" s="678"/>
      <c r="Q550" s="666"/>
    </row>
    <row r="551" spans="1:17" ht="14.4" customHeight="1" x14ac:dyDescent="0.3">
      <c r="A551" s="661" t="s">
        <v>543</v>
      </c>
      <c r="B551" s="662" t="s">
        <v>6163</v>
      </c>
      <c r="C551" s="662" t="s">
        <v>6064</v>
      </c>
      <c r="D551" s="662" t="s">
        <v>6698</v>
      </c>
      <c r="E551" s="662" t="s">
        <v>6697</v>
      </c>
      <c r="F551" s="665">
        <v>3</v>
      </c>
      <c r="G551" s="665">
        <v>38820.120000000003</v>
      </c>
      <c r="H551" s="665">
        <v>1</v>
      </c>
      <c r="I551" s="665">
        <v>12940.04</v>
      </c>
      <c r="J551" s="665">
        <v>1</v>
      </c>
      <c r="K551" s="665">
        <v>12377.43</v>
      </c>
      <c r="L551" s="665">
        <v>0.31884059091007444</v>
      </c>
      <c r="M551" s="665">
        <v>12377.43</v>
      </c>
      <c r="N551" s="665">
        <v>2</v>
      </c>
      <c r="O551" s="665">
        <v>24754.86</v>
      </c>
      <c r="P551" s="678">
        <v>0.63768118182014888</v>
      </c>
      <c r="Q551" s="666">
        <v>12377.43</v>
      </c>
    </row>
    <row r="552" spans="1:17" ht="14.4" customHeight="1" x14ac:dyDescent="0.3">
      <c r="A552" s="661" t="s">
        <v>543</v>
      </c>
      <c r="B552" s="662" t="s">
        <v>6163</v>
      </c>
      <c r="C552" s="662" t="s">
        <v>6064</v>
      </c>
      <c r="D552" s="662" t="s">
        <v>6699</v>
      </c>
      <c r="E552" s="662" t="s">
        <v>2494</v>
      </c>
      <c r="F552" s="665">
        <v>34.79</v>
      </c>
      <c r="G552" s="665">
        <v>454872.06000000006</v>
      </c>
      <c r="H552" s="665">
        <v>1</v>
      </c>
      <c r="I552" s="665">
        <v>13074.793331417075</v>
      </c>
      <c r="J552" s="665">
        <v>43.599999999999994</v>
      </c>
      <c r="K552" s="665">
        <v>523784.24000000005</v>
      </c>
      <c r="L552" s="665">
        <v>1.1514979398822605</v>
      </c>
      <c r="M552" s="665">
        <v>12013.400000000003</v>
      </c>
      <c r="N552" s="665">
        <v>51.8</v>
      </c>
      <c r="O552" s="665">
        <v>622294.14</v>
      </c>
      <c r="P552" s="678">
        <v>1.3680641101587991</v>
      </c>
      <c r="Q552" s="666">
        <v>12013.400386100388</v>
      </c>
    </row>
    <row r="553" spans="1:17" ht="14.4" customHeight="1" x14ac:dyDescent="0.3">
      <c r="A553" s="661" t="s">
        <v>543</v>
      </c>
      <c r="B553" s="662" t="s">
        <v>6163</v>
      </c>
      <c r="C553" s="662" t="s">
        <v>6064</v>
      </c>
      <c r="D553" s="662" t="s">
        <v>6700</v>
      </c>
      <c r="E553" s="662" t="s">
        <v>2509</v>
      </c>
      <c r="F553" s="665">
        <v>360.5</v>
      </c>
      <c r="G553" s="665">
        <v>1262618.79</v>
      </c>
      <c r="H553" s="665">
        <v>1</v>
      </c>
      <c r="I553" s="665">
        <v>3502.4099583911234</v>
      </c>
      <c r="J553" s="665">
        <v>471.6</v>
      </c>
      <c r="K553" s="665">
        <v>1579921.26</v>
      </c>
      <c r="L553" s="665">
        <v>1.2513050435436652</v>
      </c>
      <c r="M553" s="665">
        <v>3350.1298982188296</v>
      </c>
      <c r="N553" s="665">
        <v>356.1</v>
      </c>
      <c r="O553" s="665">
        <v>1192981.25</v>
      </c>
      <c r="P553" s="678">
        <v>0.94484674190536955</v>
      </c>
      <c r="Q553" s="666">
        <v>3350.1298792474022</v>
      </c>
    </row>
    <row r="554" spans="1:17" ht="14.4" customHeight="1" x14ac:dyDescent="0.3">
      <c r="A554" s="661" t="s">
        <v>543</v>
      </c>
      <c r="B554" s="662" t="s">
        <v>6163</v>
      </c>
      <c r="C554" s="662" t="s">
        <v>6064</v>
      </c>
      <c r="D554" s="662" t="s">
        <v>6701</v>
      </c>
      <c r="E554" s="662" t="s">
        <v>6702</v>
      </c>
      <c r="F554" s="665">
        <v>3</v>
      </c>
      <c r="G554" s="665">
        <v>36298.94</v>
      </c>
      <c r="H554" s="665">
        <v>1</v>
      </c>
      <c r="I554" s="665">
        <v>12099.646666666667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543</v>
      </c>
      <c r="B555" s="662" t="s">
        <v>6163</v>
      </c>
      <c r="C555" s="662" t="s">
        <v>6064</v>
      </c>
      <c r="D555" s="662" t="s">
        <v>6703</v>
      </c>
      <c r="E555" s="662"/>
      <c r="F555" s="665">
        <v>0.1</v>
      </c>
      <c r="G555" s="665">
        <v>1157.0999999999999</v>
      </c>
      <c r="H555" s="665">
        <v>1</v>
      </c>
      <c r="I555" s="665">
        <v>11570.999999999998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543</v>
      </c>
      <c r="B556" s="662" t="s">
        <v>6163</v>
      </c>
      <c r="C556" s="662" t="s">
        <v>6064</v>
      </c>
      <c r="D556" s="662" t="s">
        <v>6704</v>
      </c>
      <c r="E556" s="662" t="s">
        <v>6705</v>
      </c>
      <c r="F556" s="665"/>
      <c r="G556" s="665"/>
      <c r="H556" s="665"/>
      <c r="I556" s="665"/>
      <c r="J556" s="665">
        <v>4</v>
      </c>
      <c r="K556" s="665">
        <v>22841.72</v>
      </c>
      <c r="L556" s="665"/>
      <c r="M556" s="665">
        <v>5710.43</v>
      </c>
      <c r="N556" s="665">
        <v>13</v>
      </c>
      <c r="O556" s="665">
        <v>74235.59</v>
      </c>
      <c r="P556" s="678"/>
      <c r="Q556" s="666">
        <v>5710.4299999999994</v>
      </c>
    </row>
    <row r="557" spans="1:17" ht="14.4" customHeight="1" x14ac:dyDescent="0.3">
      <c r="A557" s="661" t="s">
        <v>543</v>
      </c>
      <c r="B557" s="662" t="s">
        <v>6163</v>
      </c>
      <c r="C557" s="662" t="s">
        <v>6064</v>
      </c>
      <c r="D557" s="662" t="s">
        <v>6706</v>
      </c>
      <c r="E557" s="662" t="s">
        <v>6705</v>
      </c>
      <c r="F557" s="665"/>
      <c r="G557" s="665"/>
      <c r="H557" s="665"/>
      <c r="I557" s="665"/>
      <c r="J557" s="665">
        <v>10</v>
      </c>
      <c r="K557" s="665">
        <v>114208.7</v>
      </c>
      <c r="L557" s="665"/>
      <c r="M557" s="665">
        <v>11420.869999999999</v>
      </c>
      <c r="N557" s="665">
        <v>39</v>
      </c>
      <c r="O557" s="665">
        <v>445413.92999999993</v>
      </c>
      <c r="P557" s="678"/>
      <c r="Q557" s="666">
        <v>11420.869999999999</v>
      </c>
    </row>
    <row r="558" spans="1:17" ht="14.4" customHeight="1" x14ac:dyDescent="0.3">
      <c r="A558" s="661" t="s">
        <v>543</v>
      </c>
      <c r="B558" s="662" t="s">
        <v>6163</v>
      </c>
      <c r="C558" s="662" t="s">
        <v>6064</v>
      </c>
      <c r="D558" s="662" t="s">
        <v>6707</v>
      </c>
      <c r="E558" s="662" t="s">
        <v>6708</v>
      </c>
      <c r="F558" s="665">
        <v>5</v>
      </c>
      <c r="G558" s="665">
        <v>1742.7</v>
      </c>
      <c r="H558" s="665">
        <v>1</v>
      </c>
      <c r="I558" s="665">
        <v>348.54</v>
      </c>
      <c r="J558" s="665">
        <v>40</v>
      </c>
      <c r="K558" s="665">
        <v>13335.6</v>
      </c>
      <c r="L558" s="665">
        <v>7.65226372869685</v>
      </c>
      <c r="M558" s="665">
        <v>333.39</v>
      </c>
      <c r="N558" s="665">
        <v>3</v>
      </c>
      <c r="O558" s="665">
        <v>1000.17</v>
      </c>
      <c r="P558" s="678">
        <v>0.57391977965226371</v>
      </c>
      <c r="Q558" s="666">
        <v>333.39</v>
      </c>
    </row>
    <row r="559" spans="1:17" ht="14.4" customHeight="1" x14ac:dyDescent="0.3">
      <c r="A559" s="661" t="s">
        <v>543</v>
      </c>
      <c r="B559" s="662" t="s">
        <v>6163</v>
      </c>
      <c r="C559" s="662" t="s">
        <v>6064</v>
      </c>
      <c r="D559" s="662" t="s">
        <v>6709</v>
      </c>
      <c r="E559" s="662"/>
      <c r="F559" s="665">
        <v>6.6</v>
      </c>
      <c r="G559" s="665">
        <v>2913.5099999999998</v>
      </c>
      <c r="H559" s="665">
        <v>1</v>
      </c>
      <c r="I559" s="665">
        <v>441.44090909090909</v>
      </c>
      <c r="J559" s="665">
        <v>3.7</v>
      </c>
      <c r="K559" s="665">
        <v>1633.32</v>
      </c>
      <c r="L559" s="665">
        <v>0.56060216028089838</v>
      </c>
      <c r="M559" s="665">
        <v>441.43783783783778</v>
      </c>
      <c r="N559" s="665"/>
      <c r="O559" s="665"/>
      <c r="P559" s="678"/>
      <c r="Q559" s="666"/>
    </row>
    <row r="560" spans="1:17" ht="14.4" customHeight="1" x14ac:dyDescent="0.3">
      <c r="A560" s="661" t="s">
        <v>543</v>
      </c>
      <c r="B560" s="662" t="s">
        <v>6163</v>
      </c>
      <c r="C560" s="662" t="s">
        <v>6064</v>
      </c>
      <c r="D560" s="662" t="s">
        <v>6710</v>
      </c>
      <c r="E560" s="662" t="s">
        <v>6711</v>
      </c>
      <c r="F560" s="665">
        <v>415.59999999999997</v>
      </c>
      <c r="G560" s="665">
        <v>16879.509999999998</v>
      </c>
      <c r="H560" s="665">
        <v>1</v>
      </c>
      <c r="I560" s="665">
        <v>40.614797882579403</v>
      </c>
      <c r="J560" s="665">
        <v>67</v>
      </c>
      <c r="K560" s="665">
        <v>2586.8700000000003</v>
      </c>
      <c r="L560" s="665">
        <v>0.15325504117121888</v>
      </c>
      <c r="M560" s="665">
        <v>38.610000000000007</v>
      </c>
      <c r="N560" s="665">
        <v>86</v>
      </c>
      <c r="O560" s="665">
        <v>3320.46</v>
      </c>
      <c r="P560" s="678">
        <v>0.19671542598096747</v>
      </c>
      <c r="Q560" s="666">
        <v>38.61</v>
      </c>
    </row>
    <row r="561" spans="1:17" ht="14.4" customHeight="1" x14ac:dyDescent="0.3">
      <c r="A561" s="661" t="s">
        <v>543</v>
      </c>
      <c r="B561" s="662" t="s">
        <v>6163</v>
      </c>
      <c r="C561" s="662" t="s">
        <v>6064</v>
      </c>
      <c r="D561" s="662" t="s">
        <v>6710</v>
      </c>
      <c r="E561" s="662"/>
      <c r="F561" s="665">
        <v>31</v>
      </c>
      <c r="G561" s="665">
        <v>1251.1599999999999</v>
      </c>
      <c r="H561" s="665">
        <v>1</v>
      </c>
      <c r="I561" s="665">
        <v>40.359999999999992</v>
      </c>
      <c r="J561" s="665">
        <v>73</v>
      </c>
      <c r="K561" s="665">
        <v>2818.53</v>
      </c>
      <c r="L561" s="665">
        <v>2.2527334633460154</v>
      </c>
      <c r="M561" s="665">
        <v>38.61</v>
      </c>
      <c r="N561" s="665">
        <v>0</v>
      </c>
      <c r="O561" s="665">
        <v>0</v>
      </c>
      <c r="P561" s="678">
        <v>0</v>
      </c>
      <c r="Q561" s="666"/>
    </row>
    <row r="562" spans="1:17" ht="14.4" customHeight="1" x14ac:dyDescent="0.3">
      <c r="A562" s="661" t="s">
        <v>543</v>
      </c>
      <c r="B562" s="662" t="s">
        <v>6163</v>
      </c>
      <c r="C562" s="662" t="s">
        <v>6064</v>
      </c>
      <c r="D562" s="662" t="s">
        <v>6712</v>
      </c>
      <c r="E562" s="662" t="s">
        <v>6713</v>
      </c>
      <c r="F562" s="665">
        <v>8.8000000000000007</v>
      </c>
      <c r="G562" s="665">
        <v>3556.96</v>
      </c>
      <c r="H562" s="665">
        <v>1</v>
      </c>
      <c r="I562" s="665">
        <v>404.2</v>
      </c>
      <c r="J562" s="665">
        <v>8.6</v>
      </c>
      <c r="K562" s="665">
        <v>3324.89</v>
      </c>
      <c r="L562" s="665">
        <v>0.93475608384688047</v>
      </c>
      <c r="M562" s="665">
        <v>386.61511627906975</v>
      </c>
      <c r="N562" s="665">
        <v>2.5</v>
      </c>
      <c r="O562" s="665">
        <v>966.5</v>
      </c>
      <c r="P562" s="678">
        <v>0.27172079528586207</v>
      </c>
      <c r="Q562" s="666">
        <v>386.6</v>
      </c>
    </row>
    <row r="563" spans="1:17" ht="14.4" customHeight="1" x14ac:dyDescent="0.3">
      <c r="A563" s="661" t="s">
        <v>543</v>
      </c>
      <c r="B563" s="662" t="s">
        <v>6163</v>
      </c>
      <c r="C563" s="662" t="s">
        <v>6064</v>
      </c>
      <c r="D563" s="662" t="s">
        <v>6714</v>
      </c>
      <c r="E563" s="662" t="s">
        <v>6715</v>
      </c>
      <c r="F563" s="665">
        <v>6.8</v>
      </c>
      <c r="G563" s="665">
        <v>274.44</v>
      </c>
      <c r="H563" s="665">
        <v>1</v>
      </c>
      <c r="I563" s="665">
        <v>40.358823529411765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543</v>
      </c>
      <c r="B564" s="662" t="s">
        <v>6163</v>
      </c>
      <c r="C564" s="662" t="s">
        <v>6064</v>
      </c>
      <c r="D564" s="662" t="s">
        <v>2548</v>
      </c>
      <c r="E564" s="662" t="s">
        <v>6716</v>
      </c>
      <c r="F564" s="665">
        <v>58</v>
      </c>
      <c r="G564" s="665">
        <v>508305.30000000005</v>
      </c>
      <c r="H564" s="665">
        <v>1</v>
      </c>
      <c r="I564" s="665">
        <v>8763.8844827586217</v>
      </c>
      <c r="J564" s="665">
        <v>87</v>
      </c>
      <c r="K564" s="665">
        <v>719063.27999999991</v>
      </c>
      <c r="L564" s="665">
        <v>1.4146287280498548</v>
      </c>
      <c r="M564" s="665">
        <v>8265.0951724137922</v>
      </c>
      <c r="N564" s="665">
        <v>105</v>
      </c>
      <c r="O564" s="665">
        <v>905973.21</v>
      </c>
      <c r="P564" s="678">
        <v>1.7823406720331263</v>
      </c>
      <c r="Q564" s="666">
        <v>8628.3162857142852</v>
      </c>
    </row>
    <row r="565" spans="1:17" ht="14.4" customHeight="1" x14ac:dyDescent="0.3">
      <c r="A565" s="661" t="s">
        <v>543</v>
      </c>
      <c r="B565" s="662" t="s">
        <v>6163</v>
      </c>
      <c r="C565" s="662" t="s">
        <v>6064</v>
      </c>
      <c r="D565" s="662" t="s">
        <v>6717</v>
      </c>
      <c r="E565" s="662" t="s">
        <v>6718</v>
      </c>
      <c r="F565" s="665"/>
      <c r="G565" s="665"/>
      <c r="H565" s="665"/>
      <c r="I565" s="665"/>
      <c r="J565" s="665">
        <v>1.1000000000000001</v>
      </c>
      <c r="K565" s="665">
        <v>430.98</v>
      </c>
      <c r="L565" s="665"/>
      <c r="M565" s="665">
        <v>391.8</v>
      </c>
      <c r="N565" s="665">
        <v>2.7</v>
      </c>
      <c r="O565" s="665">
        <v>1433.9499999999998</v>
      </c>
      <c r="P565" s="678"/>
      <c r="Q565" s="666">
        <v>531.0925925925925</v>
      </c>
    </row>
    <row r="566" spans="1:17" ht="14.4" customHeight="1" x14ac:dyDescent="0.3">
      <c r="A566" s="661" t="s">
        <v>543</v>
      </c>
      <c r="B566" s="662" t="s">
        <v>6163</v>
      </c>
      <c r="C566" s="662" t="s">
        <v>6064</v>
      </c>
      <c r="D566" s="662" t="s">
        <v>6719</v>
      </c>
      <c r="E566" s="662" t="s">
        <v>6720</v>
      </c>
      <c r="F566" s="665">
        <v>125</v>
      </c>
      <c r="G566" s="665">
        <v>5937.5</v>
      </c>
      <c r="H566" s="665">
        <v>1</v>
      </c>
      <c r="I566" s="665">
        <v>47.5</v>
      </c>
      <c r="J566" s="665">
        <v>43.5</v>
      </c>
      <c r="K566" s="665">
        <v>1930.3000000000002</v>
      </c>
      <c r="L566" s="665">
        <v>0.32510315789473687</v>
      </c>
      <c r="M566" s="665">
        <v>44.374712643678166</v>
      </c>
      <c r="N566" s="665">
        <v>3</v>
      </c>
      <c r="O566" s="665">
        <v>128.64000000000001</v>
      </c>
      <c r="P566" s="678">
        <v>2.166568421052632E-2</v>
      </c>
      <c r="Q566" s="666">
        <v>42.88</v>
      </c>
    </row>
    <row r="567" spans="1:17" ht="14.4" customHeight="1" x14ac:dyDescent="0.3">
      <c r="A567" s="661" t="s">
        <v>543</v>
      </c>
      <c r="B567" s="662" t="s">
        <v>6163</v>
      </c>
      <c r="C567" s="662" t="s">
        <v>6064</v>
      </c>
      <c r="D567" s="662" t="s">
        <v>6721</v>
      </c>
      <c r="E567" s="662" t="s">
        <v>6722</v>
      </c>
      <c r="F567" s="665"/>
      <c r="G567" s="665"/>
      <c r="H567" s="665"/>
      <c r="I567" s="665"/>
      <c r="J567" s="665"/>
      <c r="K567" s="665"/>
      <c r="L567" s="665"/>
      <c r="M567" s="665"/>
      <c r="N567" s="665">
        <v>2</v>
      </c>
      <c r="O567" s="665">
        <v>3373.84</v>
      </c>
      <c r="P567" s="678"/>
      <c r="Q567" s="666">
        <v>1686.92</v>
      </c>
    </row>
    <row r="568" spans="1:17" ht="14.4" customHeight="1" x14ac:dyDescent="0.3">
      <c r="A568" s="661" t="s">
        <v>543</v>
      </c>
      <c r="B568" s="662" t="s">
        <v>6163</v>
      </c>
      <c r="C568" s="662" t="s">
        <v>6064</v>
      </c>
      <c r="D568" s="662" t="s">
        <v>6723</v>
      </c>
      <c r="E568" s="662" t="s">
        <v>6724</v>
      </c>
      <c r="F568" s="665">
        <v>1476.2</v>
      </c>
      <c r="G568" s="665">
        <v>70119.5</v>
      </c>
      <c r="H568" s="665">
        <v>1</v>
      </c>
      <c r="I568" s="665">
        <v>47.5</v>
      </c>
      <c r="J568" s="665">
        <v>491.6</v>
      </c>
      <c r="K568" s="665">
        <v>22249.52</v>
      </c>
      <c r="L568" s="665">
        <v>0.31730859461348127</v>
      </c>
      <c r="M568" s="665">
        <v>45.259397884458906</v>
      </c>
      <c r="N568" s="665">
        <v>100</v>
      </c>
      <c r="O568" s="665">
        <v>4288</v>
      </c>
      <c r="P568" s="678">
        <v>6.1152746382960518E-2</v>
      </c>
      <c r="Q568" s="666">
        <v>42.88</v>
      </c>
    </row>
    <row r="569" spans="1:17" ht="14.4" customHeight="1" x14ac:dyDescent="0.3">
      <c r="A569" s="661" t="s">
        <v>543</v>
      </c>
      <c r="B569" s="662" t="s">
        <v>6163</v>
      </c>
      <c r="C569" s="662" t="s">
        <v>6064</v>
      </c>
      <c r="D569" s="662" t="s">
        <v>6725</v>
      </c>
      <c r="E569" s="662" t="s">
        <v>6726</v>
      </c>
      <c r="F569" s="665">
        <v>1.7999999999999998</v>
      </c>
      <c r="G569" s="665">
        <v>1035.54</v>
      </c>
      <c r="H569" s="665">
        <v>1</v>
      </c>
      <c r="I569" s="665">
        <v>575.30000000000007</v>
      </c>
      <c r="J569" s="665"/>
      <c r="K569" s="665"/>
      <c r="L569" s="665"/>
      <c r="M569" s="665"/>
      <c r="N569" s="665">
        <v>2.2999999999999998</v>
      </c>
      <c r="O569" s="665">
        <v>1249.9599999999998</v>
      </c>
      <c r="P569" s="678">
        <v>1.2070610502732873</v>
      </c>
      <c r="Q569" s="666">
        <v>543.46086956521731</v>
      </c>
    </row>
    <row r="570" spans="1:17" ht="14.4" customHeight="1" x14ac:dyDescent="0.3">
      <c r="A570" s="661" t="s">
        <v>543</v>
      </c>
      <c r="B570" s="662" t="s">
        <v>6163</v>
      </c>
      <c r="C570" s="662" t="s">
        <v>6064</v>
      </c>
      <c r="D570" s="662" t="s">
        <v>6727</v>
      </c>
      <c r="E570" s="662" t="s">
        <v>2464</v>
      </c>
      <c r="F570" s="665">
        <v>220.2</v>
      </c>
      <c r="G570" s="665">
        <v>17988.329999999998</v>
      </c>
      <c r="H570" s="665">
        <v>1</v>
      </c>
      <c r="I570" s="665">
        <v>81.6908719346049</v>
      </c>
      <c r="J570" s="665">
        <v>303</v>
      </c>
      <c r="K570" s="665">
        <v>23397.66</v>
      </c>
      <c r="L570" s="665">
        <v>1.3007132957867686</v>
      </c>
      <c r="M570" s="665">
        <v>77.22</v>
      </c>
      <c r="N570" s="665">
        <v>488.6</v>
      </c>
      <c r="O570" s="665">
        <v>37729.660000000011</v>
      </c>
      <c r="P570" s="678">
        <v>2.097452070314477</v>
      </c>
      <c r="Q570" s="666">
        <v>77.219934506754015</v>
      </c>
    </row>
    <row r="571" spans="1:17" ht="14.4" customHeight="1" x14ac:dyDescent="0.3">
      <c r="A571" s="661" t="s">
        <v>543</v>
      </c>
      <c r="B571" s="662" t="s">
        <v>6163</v>
      </c>
      <c r="C571" s="662" t="s">
        <v>6064</v>
      </c>
      <c r="D571" s="662" t="s">
        <v>6728</v>
      </c>
      <c r="E571" s="662" t="s">
        <v>2977</v>
      </c>
      <c r="F571" s="665">
        <v>188.5</v>
      </c>
      <c r="G571" s="665">
        <v>71582.899999999994</v>
      </c>
      <c r="H571" s="665">
        <v>1</v>
      </c>
      <c r="I571" s="665">
        <v>379.75013262599464</v>
      </c>
      <c r="J571" s="665">
        <v>76.849999999999994</v>
      </c>
      <c r="K571" s="665">
        <v>24290.880000000001</v>
      </c>
      <c r="L571" s="665">
        <v>0.33933914384580677</v>
      </c>
      <c r="M571" s="665">
        <v>316.08171763175022</v>
      </c>
      <c r="N571" s="665">
        <v>246.3</v>
      </c>
      <c r="O571" s="665">
        <v>66924</v>
      </c>
      <c r="P571" s="678">
        <v>0.93491602044622402</v>
      </c>
      <c r="Q571" s="666">
        <v>271.71741778319119</v>
      </c>
    </row>
    <row r="572" spans="1:17" ht="14.4" customHeight="1" x14ac:dyDescent="0.3">
      <c r="A572" s="661" t="s">
        <v>543</v>
      </c>
      <c r="B572" s="662" t="s">
        <v>6163</v>
      </c>
      <c r="C572" s="662" t="s">
        <v>6064</v>
      </c>
      <c r="D572" s="662" t="s">
        <v>6729</v>
      </c>
      <c r="E572" s="662" t="s">
        <v>6730</v>
      </c>
      <c r="F572" s="665">
        <v>7</v>
      </c>
      <c r="G572" s="665">
        <v>43804.53</v>
      </c>
      <c r="H572" s="665">
        <v>1</v>
      </c>
      <c r="I572" s="665">
        <v>6257.79</v>
      </c>
      <c r="J572" s="665">
        <v>15</v>
      </c>
      <c r="K572" s="665">
        <v>89785.65</v>
      </c>
      <c r="L572" s="665">
        <v>2.0496886965800112</v>
      </c>
      <c r="M572" s="665">
        <v>5985.71</v>
      </c>
      <c r="N572" s="665"/>
      <c r="O572" s="665"/>
      <c r="P572" s="678"/>
      <c r="Q572" s="666"/>
    </row>
    <row r="573" spans="1:17" ht="14.4" customHeight="1" x14ac:dyDescent="0.3">
      <c r="A573" s="661" t="s">
        <v>543</v>
      </c>
      <c r="B573" s="662" t="s">
        <v>6163</v>
      </c>
      <c r="C573" s="662" t="s">
        <v>6064</v>
      </c>
      <c r="D573" s="662" t="s">
        <v>6731</v>
      </c>
      <c r="E573" s="662" t="s">
        <v>6732</v>
      </c>
      <c r="F573" s="665">
        <v>14</v>
      </c>
      <c r="G573" s="665">
        <v>877.94</v>
      </c>
      <c r="H573" s="665">
        <v>1</v>
      </c>
      <c r="I573" s="665">
        <v>62.71</v>
      </c>
      <c r="J573" s="665">
        <v>41.8</v>
      </c>
      <c r="K573" s="665">
        <v>2650.2599999999998</v>
      </c>
      <c r="L573" s="665">
        <v>3.0187256532337057</v>
      </c>
      <c r="M573" s="665">
        <v>63.403349282296652</v>
      </c>
      <c r="N573" s="665"/>
      <c r="O573" s="665"/>
      <c r="P573" s="678"/>
      <c r="Q573" s="666"/>
    </row>
    <row r="574" spans="1:17" ht="14.4" customHeight="1" x14ac:dyDescent="0.3">
      <c r="A574" s="661" t="s">
        <v>543</v>
      </c>
      <c r="B574" s="662" t="s">
        <v>6163</v>
      </c>
      <c r="C574" s="662" t="s">
        <v>6064</v>
      </c>
      <c r="D574" s="662" t="s">
        <v>6733</v>
      </c>
      <c r="E574" s="662" t="s">
        <v>6734</v>
      </c>
      <c r="F574" s="665">
        <v>57.2</v>
      </c>
      <c r="G574" s="665">
        <v>6678</v>
      </c>
      <c r="H574" s="665">
        <v>1</v>
      </c>
      <c r="I574" s="665">
        <v>116.74825174825175</v>
      </c>
      <c r="J574" s="665">
        <v>23</v>
      </c>
      <c r="K574" s="665">
        <v>2880.43</v>
      </c>
      <c r="L574" s="665">
        <v>0.43133123689727459</v>
      </c>
      <c r="M574" s="665">
        <v>125.23608695652173</v>
      </c>
      <c r="N574" s="665"/>
      <c r="O574" s="665"/>
      <c r="P574" s="678"/>
      <c r="Q574" s="666"/>
    </row>
    <row r="575" spans="1:17" ht="14.4" customHeight="1" x14ac:dyDescent="0.3">
      <c r="A575" s="661" t="s">
        <v>543</v>
      </c>
      <c r="B575" s="662" t="s">
        <v>6163</v>
      </c>
      <c r="C575" s="662" t="s">
        <v>6064</v>
      </c>
      <c r="D575" s="662" t="s">
        <v>6735</v>
      </c>
      <c r="E575" s="662" t="s">
        <v>6736</v>
      </c>
      <c r="F575" s="665">
        <v>121</v>
      </c>
      <c r="G575" s="665">
        <v>6771.15</v>
      </c>
      <c r="H575" s="665">
        <v>1</v>
      </c>
      <c r="I575" s="665">
        <v>55.9599173553719</v>
      </c>
      <c r="J575" s="665">
        <v>21</v>
      </c>
      <c r="K575" s="665">
        <v>1083.24</v>
      </c>
      <c r="L575" s="665">
        <v>0.1599787333023194</v>
      </c>
      <c r="M575" s="665">
        <v>51.582857142857144</v>
      </c>
      <c r="N575" s="665"/>
      <c r="O575" s="665"/>
      <c r="P575" s="678"/>
      <c r="Q575" s="666"/>
    </row>
    <row r="576" spans="1:17" ht="14.4" customHeight="1" x14ac:dyDescent="0.3">
      <c r="A576" s="661" t="s">
        <v>543</v>
      </c>
      <c r="B576" s="662" t="s">
        <v>6163</v>
      </c>
      <c r="C576" s="662" t="s">
        <v>6064</v>
      </c>
      <c r="D576" s="662" t="s">
        <v>6737</v>
      </c>
      <c r="E576" s="662"/>
      <c r="F576" s="665">
        <v>110.3</v>
      </c>
      <c r="G576" s="665">
        <v>7582.0099999999993</v>
      </c>
      <c r="H576" s="665">
        <v>1</v>
      </c>
      <c r="I576" s="665">
        <v>68.739891205802351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543</v>
      </c>
      <c r="B577" s="662" t="s">
        <v>6163</v>
      </c>
      <c r="C577" s="662" t="s">
        <v>6064</v>
      </c>
      <c r="D577" s="662" t="s">
        <v>6738</v>
      </c>
      <c r="E577" s="662" t="s">
        <v>6739</v>
      </c>
      <c r="F577" s="665">
        <v>99.3</v>
      </c>
      <c r="G577" s="665">
        <v>389842.8</v>
      </c>
      <c r="H577" s="665">
        <v>1</v>
      </c>
      <c r="I577" s="665">
        <v>3925.9093655589122</v>
      </c>
      <c r="J577" s="665">
        <v>16.100000000000001</v>
      </c>
      <c r="K577" s="665">
        <v>59185.1</v>
      </c>
      <c r="L577" s="665">
        <v>0.15181786094292365</v>
      </c>
      <c r="M577" s="665">
        <v>3676.093167701863</v>
      </c>
      <c r="N577" s="665">
        <v>10.199999999999999</v>
      </c>
      <c r="O577" s="665">
        <v>33290.19</v>
      </c>
      <c r="P577" s="678">
        <v>8.5393881841603861E-2</v>
      </c>
      <c r="Q577" s="666">
        <v>3263.7441176470593</v>
      </c>
    </row>
    <row r="578" spans="1:17" ht="14.4" customHeight="1" x14ac:dyDescent="0.3">
      <c r="A578" s="661" t="s">
        <v>543</v>
      </c>
      <c r="B578" s="662" t="s">
        <v>6163</v>
      </c>
      <c r="C578" s="662" t="s">
        <v>6064</v>
      </c>
      <c r="D578" s="662" t="s">
        <v>6740</v>
      </c>
      <c r="E578" s="662"/>
      <c r="F578" s="665">
        <v>21.6</v>
      </c>
      <c r="G578" s="665">
        <v>139752.43</v>
      </c>
      <c r="H578" s="665">
        <v>1</v>
      </c>
      <c r="I578" s="665">
        <v>6470.0199074074062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543</v>
      </c>
      <c r="B579" s="662" t="s">
        <v>6163</v>
      </c>
      <c r="C579" s="662" t="s">
        <v>6064</v>
      </c>
      <c r="D579" s="662" t="s">
        <v>6741</v>
      </c>
      <c r="E579" s="662"/>
      <c r="F579" s="665">
        <v>4</v>
      </c>
      <c r="G579" s="665">
        <v>51760.160000000003</v>
      </c>
      <c r="H579" s="665">
        <v>1</v>
      </c>
      <c r="I579" s="665">
        <v>12940.04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543</v>
      </c>
      <c r="B580" s="662" t="s">
        <v>6163</v>
      </c>
      <c r="C580" s="662" t="s">
        <v>6064</v>
      </c>
      <c r="D580" s="662" t="s">
        <v>6742</v>
      </c>
      <c r="E580" s="662" t="s">
        <v>6743</v>
      </c>
      <c r="F580" s="665">
        <v>4</v>
      </c>
      <c r="G580" s="665">
        <v>1616.88</v>
      </c>
      <c r="H580" s="665">
        <v>1</v>
      </c>
      <c r="I580" s="665">
        <v>404.22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543</v>
      </c>
      <c r="B581" s="662" t="s">
        <v>6163</v>
      </c>
      <c r="C581" s="662" t="s">
        <v>6064</v>
      </c>
      <c r="D581" s="662" t="s">
        <v>6744</v>
      </c>
      <c r="E581" s="662" t="s">
        <v>6745</v>
      </c>
      <c r="F581" s="665">
        <v>311.3</v>
      </c>
      <c r="G581" s="665">
        <v>71337.490000000005</v>
      </c>
      <c r="H581" s="665">
        <v>1</v>
      </c>
      <c r="I581" s="665">
        <v>229.15994217796339</v>
      </c>
      <c r="J581" s="665">
        <v>100.2</v>
      </c>
      <c r="K581" s="665">
        <v>21963.84</v>
      </c>
      <c r="L581" s="665">
        <v>0.3078863582108089</v>
      </c>
      <c r="M581" s="665">
        <v>219.2</v>
      </c>
      <c r="N581" s="665">
        <v>169.1</v>
      </c>
      <c r="O581" s="665">
        <v>37066.720000000001</v>
      </c>
      <c r="P581" s="678">
        <v>0.51959663845756277</v>
      </c>
      <c r="Q581" s="666">
        <v>219.20000000000002</v>
      </c>
    </row>
    <row r="582" spans="1:17" ht="14.4" customHeight="1" x14ac:dyDescent="0.3">
      <c r="A582" s="661" t="s">
        <v>543</v>
      </c>
      <c r="B582" s="662" t="s">
        <v>6163</v>
      </c>
      <c r="C582" s="662" t="s">
        <v>6064</v>
      </c>
      <c r="D582" s="662" t="s">
        <v>6746</v>
      </c>
      <c r="E582" s="662" t="s">
        <v>6747</v>
      </c>
      <c r="F582" s="665">
        <v>2</v>
      </c>
      <c r="G582" s="665">
        <v>22044.26</v>
      </c>
      <c r="H582" s="665">
        <v>1</v>
      </c>
      <c r="I582" s="665">
        <v>11022.13</v>
      </c>
      <c r="J582" s="665">
        <v>5</v>
      </c>
      <c r="K582" s="665">
        <v>52714.55</v>
      </c>
      <c r="L582" s="665">
        <v>2.3913050381369123</v>
      </c>
      <c r="M582" s="665">
        <v>10542.91</v>
      </c>
      <c r="N582" s="665">
        <v>1</v>
      </c>
      <c r="O582" s="665">
        <v>10542.91</v>
      </c>
      <c r="P582" s="678">
        <v>0.47826100762738238</v>
      </c>
      <c r="Q582" s="666">
        <v>10542.91</v>
      </c>
    </row>
    <row r="583" spans="1:17" ht="14.4" customHeight="1" x14ac:dyDescent="0.3">
      <c r="A583" s="661" t="s">
        <v>543</v>
      </c>
      <c r="B583" s="662" t="s">
        <v>6163</v>
      </c>
      <c r="C583" s="662" t="s">
        <v>6064</v>
      </c>
      <c r="D583" s="662" t="s">
        <v>6748</v>
      </c>
      <c r="E583" s="662" t="s">
        <v>3013</v>
      </c>
      <c r="F583" s="665">
        <v>11.4</v>
      </c>
      <c r="G583" s="665">
        <v>2473.8300000000004</v>
      </c>
      <c r="H583" s="665">
        <v>1</v>
      </c>
      <c r="I583" s="665">
        <v>217.00263157894739</v>
      </c>
      <c r="J583" s="665">
        <v>4.3</v>
      </c>
      <c r="K583" s="665">
        <v>892.46</v>
      </c>
      <c r="L583" s="665">
        <v>0.36076044028894461</v>
      </c>
      <c r="M583" s="665">
        <v>207.54883720930235</v>
      </c>
      <c r="N583" s="665">
        <v>3</v>
      </c>
      <c r="O583" s="665">
        <v>1287.5999999999999</v>
      </c>
      <c r="P583" s="678">
        <v>0.52048847333891157</v>
      </c>
      <c r="Q583" s="666">
        <v>429.2</v>
      </c>
    </row>
    <row r="584" spans="1:17" ht="14.4" customHeight="1" x14ac:dyDescent="0.3">
      <c r="A584" s="661" t="s">
        <v>543</v>
      </c>
      <c r="B584" s="662" t="s">
        <v>6163</v>
      </c>
      <c r="C584" s="662" t="s">
        <v>6064</v>
      </c>
      <c r="D584" s="662" t="s">
        <v>6749</v>
      </c>
      <c r="E584" s="662" t="s">
        <v>2428</v>
      </c>
      <c r="F584" s="665"/>
      <c r="G584" s="665"/>
      <c r="H584" s="665"/>
      <c r="I584" s="665"/>
      <c r="J584" s="665">
        <v>175</v>
      </c>
      <c r="K584" s="665">
        <v>11506.25</v>
      </c>
      <c r="L584" s="665"/>
      <c r="M584" s="665">
        <v>65.75</v>
      </c>
      <c r="N584" s="665">
        <v>185.7</v>
      </c>
      <c r="O584" s="665">
        <v>11968.28</v>
      </c>
      <c r="P584" s="678"/>
      <c r="Q584" s="666">
        <v>64.449542272482503</v>
      </c>
    </row>
    <row r="585" spans="1:17" ht="14.4" customHeight="1" x14ac:dyDescent="0.3">
      <c r="A585" s="661" t="s">
        <v>543</v>
      </c>
      <c r="B585" s="662" t="s">
        <v>6163</v>
      </c>
      <c r="C585" s="662" t="s">
        <v>6064</v>
      </c>
      <c r="D585" s="662" t="s">
        <v>6750</v>
      </c>
      <c r="E585" s="662" t="s">
        <v>2323</v>
      </c>
      <c r="F585" s="665">
        <v>159.5</v>
      </c>
      <c r="G585" s="665">
        <v>15465.93</v>
      </c>
      <c r="H585" s="665">
        <v>1</v>
      </c>
      <c r="I585" s="665">
        <v>96.965078369905953</v>
      </c>
      <c r="J585" s="665">
        <v>175.75</v>
      </c>
      <c r="K585" s="665">
        <v>16248.08</v>
      </c>
      <c r="L585" s="665">
        <v>1.0505724518344515</v>
      </c>
      <c r="M585" s="665">
        <v>92.449957325746794</v>
      </c>
      <c r="N585" s="665">
        <v>166.16</v>
      </c>
      <c r="O585" s="665">
        <v>13094.03</v>
      </c>
      <c r="P585" s="678">
        <v>0.84663709198218284</v>
      </c>
      <c r="Q585" s="666">
        <v>78.803743379874831</v>
      </c>
    </row>
    <row r="586" spans="1:17" ht="14.4" customHeight="1" x14ac:dyDescent="0.3">
      <c r="A586" s="661" t="s">
        <v>543</v>
      </c>
      <c r="B586" s="662" t="s">
        <v>6163</v>
      </c>
      <c r="C586" s="662" t="s">
        <v>6064</v>
      </c>
      <c r="D586" s="662" t="s">
        <v>6751</v>
      </c>
      <c r="E586" s="662" t="s">
        <v>6752</v>
      </c>
      <c r="F586" s="665">
        <v>359.8</v>
      </c>
      <c r="G586" s="665">
        <v>23027.200000000001</v>
      </c>
      <c r="H586" s="665">
        <v>1</v>
      </c>
      <c r="I586" s="665">
        <v>64</v>
      </c>
      <c r="J586" s="665">
        <v>280.5</v>
      </c>
      <c r="K586" s="665">
        <v>18839.38</v>
      </c>
      <c r="L586" s="665">
        <v>0.8181359435797666</v>
      </c>
      <c r="M586" s="665">
        <v>67.163565062388599</v>
      </c>
      <c r="N586" s="665">
        <v>708</v>
      </c>
      <c r="O586" s="665">
        <v>49666.2</v>
      </c>
      <c r="P586" s="678">
        <v>2.1568492912729291</v>
      </c>
      <c r="Q586" s="666">
        <v>70.149999999999991</v>
      </c>
    </row>
    <row r="587" spans="1:17" ht="14.4" customHeight="1" x14ac:dyDescent="0.3">
      <c r="A587" s="661" t="s">
        <v>543</v>
      </c>
      <c r="B587" s="662" t="s">
        <v>6163</v>
      </c>
      <c r="C587" s="662" t="s">
        <v>6064</v>
      </c>
      <c r="D587" s="662" t="s">
        <v>6751</v>
      </c>
      <c r="E587" s="662" t="s">
        <v>3025</v>
      </c>
      <c r="F587" s="665">
        <v>290</v>
      </c>
      <c r="G587" s="665">
        <v>18560</v>
      </c>
      <c r="H587" s="665">
        <v>1</v>
      </c>
      <c r="I587" s="665">
        <v>64</v>
      </c>
      <c r="J587" s="665">
        <v>243.5</v>
      </c>
      <c r="K587" s="665">
        <v>17081.5</v>
      </c>
      <c r="L587" s="665">
        <v>0.9203394396551724</v>
      </c>
      <c r="M587" s="665">
        <v>70.149897330595479</v>
      </c>
      <c r="N587" s="665">
        <v>520.9</v>
      </c>
      <c r="O587" s="665">
        <v>36541.119999999995</v>
      </c>
      <c r="P587" s="678">
        <v>1.968810344827586</v>
      </c>
      <c r="Q587" s="666">
        <v>70.149971203685922</v>
      </c>
    </row>
    <row r="588" spans="1:17" ht="14.4" customHeight="1" x14ac:dyDescent="0.3">
      <c r="A588" s="661" t="s">
        <v>543</v>
      </c>
      <c r="B588" s="662" t="s">
        <v>6163</v>
      </c>
      <c r="C588" s="662" t="s">
        <v>6064</v>
      </c>
      <c r="D588" s="662" t="s">
        <v>6753</v>
      </c>
      <c r="E588" s="662" t="s">
        <v>6754</v>
      </c>
      <c r="F588" s="665">
        <v>1</v>
      </c>
      <c r="G588" s="665">
        <v>672.94</v>
      </c>
      <c r="H588" s="665">
        <v>1</v>
      </c>
      <c r="I588" s="665">
        <v>672.94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543</v>
      </c>
      <c r="B589" s="662" t="s">
        <v>6163</v>
      </c>
      <c r="C589" s="662" t="s">
        <v>6064</v>
      </c>
      <c r="D589" s="662" t="s">
        <v>6755</v>
      </c>
      <c r="E589" s="662" t="s">
        <v>6754</v>
      </c>
      <c r="F589" s="665">
        <v>78</v>
      </c>
      <c r="G589" s="665">
        <v>104978.64000000001</v>
      </c>
      <c r="H589" s="665">
        <v>1</v>
      </c>
      <c r="I589" s="665">
        <v>1345.88</v>
      </c>
      <c r="J589" s="665">
        <v>19</v>
      </c>
      <c r="K589" s="665">
        <v>24459.84</v>
      </c>
      <c r="L589" s="665">
        <v>0.23299825564514837</v>
      </c>
      <c r="M589" s="665">
        <v>1287.3599999999999</v>
      </c>
      <c r="N589" s="665"/>
      <c r="O589" s="665"/>
      <c r="P589" s="678"/>
      <c r="Q589" s="666"/>
    </row>
    <row r="590" spans="1:17" ht="14.4" customHeight="1" x14ac:dyDescent="0.3">
      <c r="A590" s="661" t="s">
        <v>543</v>
      </c>
      <c r="B590" s="662" t="s">
        <v>6163</v>
      </c>
      <c r="C590" s="662" t="s">
        <v>6064</v>
      </c>
      <c r="D590" s="662" t="s">
        <v>6756</v>
      </c>
      <c r="E590" s="662"/>
      <c r="F590" s="665">
        <v>5</v>
      </c>
      <c r="G590" s="665">
        <v>3403.35</v>
      </c>
      <c r="H590" s="665">
        <v>1</v>
      </c>
      <c r="I590" s="665">
        <v>680.67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543</v>
      </c>
      <c r="B591" s="662" t="s">
        <v>6163</v>
      </c>
      <c r="C591" s="662" t="s">
        <v>6064</v>
      </c>
      <c r="D591" s="662" t="s">
        <v>6757</v>
      </c>
      <c r="E591" s="662" t="s">
        <v>6758</v>
      </c>
      <c r="F591" s="665"/>
      <c r="G591" s="665"/>
      <c r="H591" s="665"/>
      <c r="I591" s="665"/>
      <c r="J591" s="665"/>
      <c r="K591" s="665"/>
      <c r="L591" s="665"/>
      <c r="M591" s="665"/>
      <c r="N591" s="665">
        <v>4</v>
      </c>
      <c r="O591" s="665">
        <v>69959.86</v>
      </c>
      <c r="P591" s="678"/>
      <c r="Q591" s="666">
        <v>17489.965</v>
      </c>
    </row>
    <row r="592" spans="1:17" ht="14.4" customHeight="1" x14ac:dyDescent="0.3">
      <c r="A592" s="661" t="s">
        <v>543</v>
      </c>
      <c r="B592" s="662" t="s">
        <v>6163</v>
      </c>
      <c r="C592" s="662" t="s">
        <v>6064</v>
      </c>
      <c r="D592" s="662" t="s">
        <v>6759</v>
      </c>
      <c r="E592" s="662" t="s">
        <v>6760</v>
      </c>
      <c r="F592" s="665">
        <v>14</v>
      </c>
      <c r="G592" s="665">
        <v>13587</v>
      </c>
      <c r="H592" s="665">
        <v>1</v>
      </c>
      <c r="I592" s="665">
        <v>970.5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543</v>
      </c>
      <c r="B593" s="662" t="s">
        <v>6163</v>
      </c>
      <c r="C593" s="662" t="s">
        <v>6064</v>
      </c>
      <c r="D593" s="662" t="s">
        <v>6761</v>
      </c>
      <c r="E593" s="662" t="s">
        <v>2400</v>
      </c>
      <c r="F593" s="665">
        <v>1.5</v>
      </c>
      <c r="G593" s="665">
        <v>2910</v>
      </c>
      <c r="H593" s="665">
        <v>1</v>
      </c>
      <c r="I593" s="665">
        <v>1940</v>
      </c>
      <c r="J593" s="665"/>
      <c r="K593" s="665"/>
      <c r="L593" s="665"/>
      <c r="M593" s="665"/>
      <c r="N593" s="665">
        <v>0.8</v>
      </c>
      <c r="O593" s="665">
        <v>1484.51</v>
      </c>
      <c r="P593" s="678">
        <v>0.51014089347079039</v>
      </c>
      <c r="Q593" s="666">
        <v>1855.6374999999998</v>
      </c>
    </row>
    <row r="594" spans="1:17" ht="14.4" customHeight="1" x14ac:dyDescent="0.3">
      <c r="A594" s="661" t="s">
        <v>543</v>
      </c>
      <c r="B594" s="662" t="s">
        <v>6163</v>
      </c>
      <c r="C594" s="662" t="s">
        <v>6064</v>
      </c>
      <c r="D594" s="662" t="s">
        <v>6762</v>
      </c>
      <c r="E594" s="662" t="s">
        <v>6763</v>
      </c>
      <c r="F594" s="665">
        <v>16.799999999999997</v>
      </c>
      <c r="G594" s="665">
        <v>36264.800000000003</v>
      </c>
      <c r="H594" s="665">
        <v>1</v>
      </c>
      <c r="I594" s="665">
        <v>2158.6190476190482</v>
      </c>
      <c r="J594" s="665">
        <v>0.3</v>
      </c>
      <c r="K594" s="665">
        <v>619.42999999999995</v>
      </c>
      <c r="L594" s="665">
        <v>1.7080750479804105E-2</v>
      </c>
      <c r="M594" s="665">
        <v>2064.7666666666664</v>
      </c>
      <c r="N594" s="665"/>
      <c r="O594" s="665"/>
      <c r="P594" s="678"/>
      <c r="Q594" s="666"/>
    </row>
    <row r="595" spans="1:17" ht="14.4" customHeight="1" x14ac:dyDescent="0.3">
      <c r="A595" s="661" t="s">
        <v>543</v>
      </c>
      <c r="B595" s="662" t="s">
        <v>6163</v>
      </c>
      <c r="C595" s="662" t="s">
        <v>6064</v>
      </c>
      <c r="D595" s="662" t="s">
        <v>6764</v>
      </c>
      <c r="E595" s="662"/>
      <c r="F595" s="665">
        <v>14</v>
      </c>
      <c r="G595" s="665">
        <v>12633.599999999999</v>
      </c>
      <c r="H595" s="665">
        <v>1</v>
      </c>
      <c r="I595" s="665">
        <v>902.39999999999986</v>
      </c>
      <c r="J595" s="665">
        <v>6</v>
      </c>
      <c r="K595" s="665">
        <v>5090.24</v>
      </c>
      <c r="L595" s="665">
        <v>0.40291286727456943</v>
      </c>
      <c r="M595" s="665">
        <v>848.37333333333333</v>
      </c>
      <c r="N595" s="665"/>
      <c r="O595" s="665"/>
      <c r="P595" s="678"/>
      <c r="Q595" s="666"/>
    </row>
    <row r="596" spans="1:17" ht="14.4" customHeight="1" x14ac:dyDescent="0.3">
      <c r="A596" s="661" t="s">
        <v>543</v>
      </c>
      <c r="B596" s="662" t="s">
        <v>6163</v>
      </c>
      <c r="C596" s="662" t="s">
        <v>6064</v>
      </c>
      <c r="D596" s="662" t="s">
        <v>6765</v>
      </c>
      <c r="E596" s="662" t="s">
        <v>6766</v>
      </c>
      <c r="F596" s="665">
        <v>42.4</v>
      </c>
      <c r="G596" s="665">
        <v>25904.839999999997</v>
      </c>
      <c r="H596" s="665">
        <v>1</v>
      </c>
      <c r="I596" s="665">
        <v>610.96320754716976</v>
      </c>
      <c r="J596" s="665">
        <v>55</v>
      </c>
      <c r="K596" s="665">
        <v>32989.929999999993</v>
      </c>
      <c r="L596" s="665">
        <v>1.2735044879644113</v>
      </c>
      <c r="M596" s="665">
        <v>599.81690909090901</v>
      </c>
      <c r="N596" s="665">
        <v>67.900000000000006</v>
      </c>
      <c r="O596" s="665">
        <v>40727.61</v>
      </c>
      <c r="P596" s="678">
        <v>1.5722007933652555</v>
      </c>
      <c r="Q596" s="666">
        <v>599.81752577319583</v>
      </c>
    </row>
    <row r="597" spans="1:17" ht="14.4" customHeight="1" x14ac:dyDescent="0.3">
      <c r="A597" s="661" t="s">
        <v>543</v>
      </c>
      <c r="B597" s="662" t="s">
        <v>6163</v>
      </c>
      <c r="C597" s="662" t="s">
        <v>6064</v>
      </c>
      <c r="D597" s="662" t="s">
        <v>6767</v>
      </c>
      <c r="E597" s="662" t="s">
        <v>6768</v>
      </c>
      <c r="F597" s="665">
        <v>15.75</v>
      </c>
      <c r="G597" s="665">
        <v>12707.1</v>
      </c>
      <c r="H597" s="665">
        <v>1</v>
      </c>
      <c r="I597" s="665">
        <v>806.80000000000007</v>
      </c>
      <c r="J597" s="665">
        <v>1.3</v>
      </c>
      <c r="K597" s="665">
        <v>1039.67</v>
      </c>
      <c r="L597" s="665">
        <v>8.1818038734250934E-2</v>
      </c>
      <c r="M597" s="665">
        <v>799.7461538461539</v>
      </c>
      <c r="N597" s="665"/>
      <c r="O597" s="665"/>
      <c r="P597" s="678"/>
      <c r="Q597" s="666"/>
    </row>
    <row r="598" spans="1:17" ht="14.4" customHeight="1" x14ac:dyDescent="0.3">
      <c r="A598" s="661" t="s">
        <v>543</v>
      </c>
      <c r="B598" s="662" t="s">
        <v>6163</v>
      </c>
      <c r="C598" s="662" t="s">
        <v>6064</v>
      </c>
      <c r="D598" s="662" t="s">
        <v>6769</v>
      </c>
      <c r="E598" s="662" t="s">
        <v>6770</v>
      </c>
      <c r="F598" s="665"/>
      <c r="G598" s="665"/>
      <c r="H598" s="665"/>
      <c r="I598" s="665"/>
      <c r="J598" s="665">
        <v>2</v>
      </c>
      <c r="K598" s="665">
        <v>6764.22</v>
      </c>
      <c r="L598" s="665"/>
      <c r="M598" s="665">
        <v>3382.11</v>
      </c>
      <c r="N598" s="665"/>
      <c r="O598" s="665"/>
      <c r="P598" s="678"/>
      <c r="Q598" s="666"/>
    </row>
    <row r="599" spans="1:17" ht="14.4" customHeight="1" x14ac:dyDescent="0.3">
      <c r="A599" s="661" t="s">
        <v>543</v>
      </c>
      <c r="B599" s="662" t="s">
        <v>6163</v>
      </c>
      <c r="C599" s="662" t="s">
        <v>6064</v>
      </c>
      <c r="D599" s="662" t="s">
        <v>6771</v>
      </c>
      <c r="E599" s="662" t="s">
        <v>2436</v>
      </c>
      <c r="F599" s="665">
        <v>6</v>
      </c>
      <c r="G599" s="665">
        <v>580.14</v>
      </c>
      <c r="H599" s="665">
        <v>1</v>
      </c>
      <c r="I599" s="665">
        <v>96.69</v>
      </c>
      <c r="J599" s="665">
        <v>505.2</v>
      </c>
      <c r="K599" s="665">
        <v>46725.94</v>
      </c>
      <c r="L599" s="665">
        <v>80.542524218292144</v>
      </c>
      <c r="M599" s="665">
        <v>92.489984164687257</v>
      </c>
      <c r="N599" s="665">
        <v>697.8</v>
      </c>
      <c r="O599" s="665">
        <v>64539.5</v>
      </c>
      <c r="P599" s="678">
        <v>111.24814699900024</v>
      </c>
      <c r="Q599" s="666">
        <v>92.489968472341644</v>
      </c>
    </row>
    <row r="600" spans="1:17" ht="14.4" customHeight="1" x14ac:dyDescent="0.3">
      <c r="A600" s="661" t="s">
        <v>543</v>
      </c>
      <c r="B600" s="662" t="s">
        <v>6163</v>
      </c>
      <c r="C600" s="662" t="s">
        <v>6064</v>
      </c>
      <c r="D600" s="662" t="s">
        <v>2550</v>
      </c>
      <c r="E600" s="662" t="s">
        <v>2551</v>
      </c>
      <c r="F600" s="665"/>
      <c r="G600" s="665"/>
      <c r="H600" s="665"/>
      <c r="I600" s="665"/>
      <c r="J600" s="665">
        <v>100</v>
      </c>
      <c r="K600" s="665">
        <v>128736</v>
      </c>
      <c r="L600" s="665"/>
      <c r="M600" s="665">
        <v>1287.3599999999999</v>
      </c>
      <c r="N600" s="665">
        <v>182</v>
      </c>
      <c r="O600" s="665">
        <v>234299.51999999999</v>
      </c>
      <c r="P600" s="678"/>
      <c r="Q600" s="666">
        <v>1287.3599999999999</v>
      </c>
    </row>
    <row r="601" spans="1:17" ht="14.4" customHeight="1" x14ac:dyDescent="0.3">
      <c r="A601" s="661" t="s">
        <v>543</v>
      </c>
      <c r="B601" s="662" t="s">
        <v>6163</v>
      </c>
      <c r="C601" s="662" t="s">
        <v>6064</v>
      </c>
      <c r="D601" s="662" t="s">
        <v>6772</v>
      </c>
      <c r="E601" s="662" t="s">
        <v>2419</v>
      </c>
      <c r="F601" s="665">
        <v>343.2</v>
      </c>
      <c r="G601" s="665">
        <v>739226.25</v>
      </c>
      <c r="H601" s="665">
        <v>1</v>
      </c>
      <c r="I601" s="665">
        <v>2153.92263986014</v>
      </c>
      <c r="J601" s="665">
        <v>107.10000000000001</v>
      </c>
      <c r="K601" s="665">
        <v>213821.75999999998</v>
      </c>
      <c r="L601" s="665">
        <v>0.28925076727186022</v>
      </c>
      <c r="M601" s="665">
        <v>1996.4683473389352</v>
      </c>
      <c r="N601" s="665">
        <v>29.4</v>
      </c>
      <c r="O601" s="665">
        <v>47976.94</v>
      </c>
      <c r="P601" s="678">
        <v>6.4901564304568463E-2</v>
      </c>
      <c r="Q601" s="666">
        <v>1631.8687074829934</v>
      </c>
    </row>
    <row r="602" spans="1:17" ht="14.4" customHeight="1" x14ac:dyDescent="0.3">
      <c r="A602" s="661" t="s">
        <v>543</v>
      </c>
      <c r="B602" s="662" t="s">
        <v>6163</v>
      </c>
      <c r="C602" s="662" t="s">
        <v>6064</v>
      </c>
      <c r="D602" s="662" t="s">
        <v>6773</v>
      </c>
      <c r="E602" s="662" t="s">
        <v>2442</v>
      </c>
      <c r="F602" s="665"/>
      <c r="G602" s="665"/>
      <c r="H602" s="665"/>
      <c r="I602" s="665"/>
      <c r="J602" s="665">
        <v>16.8</v>
      </c>
      <c r="K602" s="665">
        <v>6582.24</v>
      </c>
      <c r="L602" s="665"/>
      <c r="M602" s="665">
        <v>391.79999999999995</v>
      </c>
      <c r="N602" s="665">
        <v>5.3</v>
      </c>
      <c r="O602" s="665">
        <v>2076.54</v>
      </c>
      <c r="P602" s="678"/>
      <c r="Q602" s="666">
        <v>391.8</v>
      </c>
    </row>
    <row r="603" spans="1:17" ht="14.4" customHeight="1" x14ac:dyDescent="0.3">
      <c r="A603" s="661" t="s">
        <v>543</v>
      </c>
      <c r="B603" s="662" t="s">
        <v>6163</v>
      </c>
      <c r="C603" s="662" t="s">
        <v>6064</v>
      </c>
      <c r="D603" s="662" t="s">
        <v>6774</v>
      </c>
      <c r="E603" s="662" t="s">
        <v>1655</v>
      </c>
      <c r="F603" s="665">
        <v>11.8</v>
      </c>
      <c r="G603" s="665">
        <v>12215.489999999998</v>
      </c>
      <c r="H603" s="665">
        <v>1</v>
      </c>
      <c r="I603" s="665">
        <v>1035.2110169491523</v>
      </c>
      <c r="J603" s="665">
        <v>14.799999999999999</v>
      </c>
      <c r="K603" s="665">
        <v>14654.96</v>
      </c>
      <c r="L603" s="665">
        <v>1.1997030000433877</v>
      </c>
      <c r="M603" s="665">
        <v>990.2</v>
      </c>
      <c r="N603" s="665">
        <v>42.4</v>
      </c>
      <c r="O603" s="665">
        <v>32461.439999999999</v>
      </c>
      <c r="P603" s="678">
        <v>2.6573997440954069</v>
      </c>
      <c r="Q603" s="666">
        <v>765.6</v>
      </c>
    </row>
    <row r="604" spans="1:17" ht="14.4" customHeight="1" x14ac:dyDescent="0.3">
      <c r="A604" s="661" t="s">
        <v>543</v>
      </c>
      <c r="B604" s="662" t="s">
        <v>6163</v>
      </c>
      <c r="C604" s="662" t="s">
        <v>6064</v>
      </c>
      <c r="D604" s="662" t="s">
        <v>6775</v>
      </c>
      <c r="E604" s="662" t="s">
        <v>6776</v>
      </c>
      <c r="F604" s="665">
        <v>23.1</v>
      </c>
      <c r="G604" s="665">
        <v>2646.79</v>
      </c>
      <c r="H604" s="665">
        <v>1</v>
      </c>
      <c r="I604" s="665">
        <v>114.57965367965367</v>
      </c>
      <c r="J604" s="665">
        <v>91</v>
      </c>
      <c r="K604" s="665">
        <v>9973.5999999999985</v>
      </c>
      <c r="L604" s="665">
        <v>3.7681871247813383</v>
      </c>
      <c r="M604" s="665">
        <v>109.59999999999998</v>
      </c>
      <c r="N604" s="665">
        <v>31</v>
      </c>
      <c r="O604" s="665">
        <v>3397.6</v>
      </c>
      <c r="P604" s="678">
        <v>1.2836681414090276</v>
      </c>
      <c r="Q604" s="666">
        <v>109.6</v>
      </c>
    </row>
    <row r="605" spans="1:17" ht="14.4" customHeight="1" x14ac:dyDescent="0.3">
      <c r="A605" s="661" t="s">
        <v>543</v>
      </c>
      <c r="B605" s="662" t="s">
        <v>6163</v>
      </c>
      <c r="C605" s="662" t="s">
        <v>6064</v>
      </c>
      <c r="D605" s="662" t="s">
        <v>6777</v>
      </c>
      <c r="E605" s="662" t="s">
        <v>6778</v>
      </c>
      <c r="F605" s="665">
        <v>13</v>
      </c>
      <c r="G605" s="665">
        <v>2979.08</v>
      </c>
      <c r="H605" s="665">
        <v>1</v>
      </c>
      <c r="I605" s="665">
        <v>229.16</v>
      </c>
      <c r="J605" s="665">
        <v>31</v>
      </c>
      <c r="K605" s="665">
        <v>6795.2000000000007</v>
      </c>
      <c r="L605" s="665">
        <v>2.2809726492742728</v>
      </c>
      <c r="M605" s="665">
        <v>219.20000000000002</v>
      </c>
      <c r="N605" s="665">
        <v>95</v>
      </c>
      <c r="O605" s="665">
        <v>20824</v>
      </c>
      <c r="P605" s="678">
        <v>6.9900774735824482</v>
      </c>
      <c r="Q605" s="666">
        <v>219.2</v>
      </c>
    </row>
    <row r="606" spans="1:17" ht="14.4" customHeight="1" x14ac:dyDescent="0.3">
      <c r="A606" s="661" t="s">
        <v>543</v>
      </c>
      <c r="B606" s="662" t="s">
        <v>6163</v>
      </c>
      <c r="C606" s="662" t="s">
        <v>6064</v>
      </c>
      <c r="D606" s="662" t="s">
        <v>6779</v>
      </c>
      <c r="E606" s="662" t="s">
        <v>2448</v>
      </c>
      <c r="F606" s="665">
        <v>18.100000000000001</v>
      </c>
      <c r="G606" s="665">
        <v>14611.220000000001</v>
      </c>
      <c r="H606" s="665">
        <v>1</v>
      </c>
      <c r="I606" s="665">
        <v>807.24972375690606</v>
      </c>
      <c r="J606" s="665">
        <v>46.05</v>
      </c>
      <c r="K606" s="665">
        <v>35575.25</v>
      </c>
      <c r="L606" s="665">
        <v>2.4347898395890279</v>
      </c>
      <c r="M606" s="665">
        <v>772.53528773072753</v>
      </c>
      <c r="N606" s="665">
        <v>43.25</v>
      </c>
      <c r="O606" s="665">
        <v>33395.490000000005</v>
      </c>
      <c r="P606" s="678">
        <v>2.285605856321375</v>
      </c>
      <c r="Q606" s="666">
        <v>772.15005780346837</v>
      </c>
    </row>
    <row r="607" spans="1:17" ht="14.4" customHeight="1" x14ac:dyDescent="0.3">
      <c r="A607" s="661" t="s">
        <v>543</v>
      </c>
      <c r="B607" s="662" t="s">
        <v>6163</v>
      </c>
      <c r="C607" s="662" t="s">
        <v>6064</v>
      </c>
      <c r="D607" s="662" t="s">
        <v>6780</v>
      </c>
      <c r="E607" s="662" t="s">
        <v>3016</v>
      </c>
      <c r="F607" s="665"/>
      <c r="G607" s="665"/>
      <c r="H607" s="665"/>
      <c r="I607" s="665"/>
      <c r="J607" s="665">
        <v>12</v>
      </c>
      <c r="K607" s="665">
        <v>9825.36</v>
      </c>
      <c r="L607" s="665"/>
      <c r="M607" s="665">
        <v>818.78000000000009</v>
      </c>
      <c r="N607" s="665">
        <v>30</v>
      </c>
      <c r="O607" s="665">
        <v>25451.200000000001</v>
      </c>
      <c r="P607" s="678"/>
      <c r="Q607" s="666">
        <v>848.37333333333333</v>
      </c>
    </row>
    <row r="608" spans="1:17" ht="14.4" customHeight="1" x14ac:dyDescent="0.3">
      <c r="A608" s="661" t="s">
        <v>543</v>
      </c>
      <c r="B608" s="662" t="s">
        <v>6163</v>
      </c>
      <c r="C608" s="662" t="s">
        <v>6064</v>
      </c>
      <c r="D608" s="662" t="s">
        <v>6781</v>
      </c>
      <c r="E608" s="662" t="s">
        <v>6782</v>
      </c>
      <c r="F608" s="665">
        <v>163.85000000000002</v>
      </c>
      <c r="G608" s="665">
        <v>594454.56999999995</v>
      </c>
      <c r="H608" s="665">
        <v>1</v>
      </c>
      <c r="I608" s="665">
        <v>3628.041318278913</v>
      </c>
      <c r="J608" s="665">
        <v>53.120000000000005</v>
      </c>
      <c r="K608" s="665">
        <v>162350.76999999999</v>
      </c>
      <c r="L608" s="665">
        <v>0.27310879282162809</v>
      </c>
      <c r="M608" s="665">
        <v>3056.302146084337</v>
      </c>
      <c r="N608" s="665">
        <v>38.730000000000004</v>
      </c>
      <c r="O608" s="665">
        <v>112690.34000000001</v>
      </c>
      <c r="P608" s="678">
        <v>0.18956930552321269</v>
      </c>
      <c r="Q608" s="666">
        <v>2909.6395558998192</v>
      </c>
    </row>
    <row r="609" spans="1:17" ht="14.4" customHeight="1" x14ac:dyDescent="0.3">
      <c r="A609" s="661" t="s">
        <v>543</v>
      </c>
      <c r="B609" s="662" t="s">
        <v>6163</v>
      </c>
      <c r="C609" s="662" t="s">
        <v>6064</v>
      </c>
      <c r="D609" s="662" t="s">
        <v>6783</v>
      </c>
      <c r="E609" s="662" t="s">
        <v>2535</v>
      </c>
      <c r="F609" s="665"/>
      <c r="G609" s="665"/>
      <c r="H609" s="665"/>
      <c r="I609" s="665"/>
      <c r="J609" s="665">
        <v>141.5</v>
      </c>
      <c r="K609" s="665">
        <v>60668.31</v>
      </c>
      <c r="L609" s="665"/>
      <c r="M609" s="665">
        <v>428.7513074204947</v>
      </c>
      <c r="N609" s="665">
        <v>174.45000000000002</v>
      </c>
      <c r="O609" s="665">
        <v>71141.049999999988</v>
      </c>
      <c r="P609" s="678"/>
      <c r="Q609" s="666">
        <v>407.80194898251636</v>
      </c>
    </row>
    <row r="610" spans="1:17" ht="14.4" customHeight="1" x14ac:dyDescent="0.3">
      <c r="A610" s="661" t="s">
        <v>543</v>
      </c>
      <c r="B610" s="662" t="s">
        <v>6163</v>
      </c>
      <c r="C610" s="662" t="s">
        <v>6064</v>
      </c>
      <c r="D610" s="662" t="s">
        <v>6784</v>
      </c>
      <c r="E610" s="662" t="s">
        <v>2499</v>
      </c>
      <c r="F610" s="665"/>
      <c r="G610" s="665"/>
      <c r="H610" s="665"/>
      <c r="I610" s="665"/>
      <c r="J610" s="665">
        <v>207.7</v>
      </c>
      <c r="K610" s="665">
        <v>45527.839999999997</v>
      </c>
      <c r="L610" s="665"/>
      <c r="M610" s="665">
        <v>219.2</v>
      </c>
      <c r="N610" s="665">
        <v>153.5</v>
      </c>
      <c r="O610" s="665">
        <v>33647.199999999997</v>
      </c>
      <c r="P610" s="678"/>
      <c r="Q610" s="666">
        <v>219.2</v>
      </c>
    </row>
    <row r="611" spans="1:17" ht="14.4" customHeight="1" x14ac:dyDescent="0.3">
      <c r="A611" s="661" t="s">
        <v>543</v>
      </c>
      <c r="B611" s="662" t="s">
        <v>6163</v>
      </c>
      <c r="C611" s="662" t="s">
        <v>6064</v>
      </c>
      <c r="D611" s="662" t="s">
        <v>6785</v>
      </c>
      <c r="E611" s="662" t="s">
        <v>2532</v>
      </c>
      <c r="F611" s="665"/>
      <c r="G611" s="665"/>
      <c r="H611" s="665"/>
      <c r="I611" s="665"/>
      <c r="J611" s="665">
        <v>4.0999999999999996</v>
      </c>
      <c r="K611" s="665">
        <v>108365.35</v>
      </c>
      <c r="L611" s="665"/>
      <c r="M611" s="665">
        <v>26430.57317073171</v>
      </c>
      <c r="N611" s="665">
        <v>8.65</v>
      </c>
      <c r="O611" s="665">
        <v>228624.38999999998</v>
      </c>
      <c r="P611" s="678"/>
      <c r="Q611" s="666">
        <v>26430.565317919074</v>
      </c>
    </row>
    <row r="612" spans="1:17" ht="14.4" customHeight="1" x14ac:dyDescent="0.3">
      <c r="A612" s="661" t="s">
        <v>543</v>
      </c>
      <c r="B612" s="662" t="s">
        <v>6163</v>
      </c>
      <c r="C612" s="662" t="s">
        <v>6064</v>
      </c>
      <c r="D612" s="662" t="s">
        <v>6786</v>
      </c>
      <c r="E612" s="662" t="s">
        <v>2170</v>
      </c>
      <c r="F612" s="665">
        <v>4.2</v>
      </c>
      <c r="G612" s="665">
        <v>37393.86</v>
      </c>
      <c r="H612" s="665">
        <v>1</v>
      </c>
      <c r="I612" s="665">
        <v>8903.2999999999993</v>
      </c>
      <c r="J612" s="665">
        <v>0.8</v>
      </c>
      <c r="K612" s="665">
        <v>5804.84</v>
      </c>
      <c r="L612" s="665">
        <v>0.15523511079091595</v>
      </c>
      <c r="M612" s="665">
        <v>7256.05</v>
      </c>
      <c r="N612" s="665">
        <v>0.4</v>
      </c>
      <c r="O612" s="665">
        <v>2692.58</v>
      </c>
      <c r="P612" s="678">
        <v>7.2005938942917361E-2</v>
      </c>
      <c r="Q612" s="666">
        <v>6731.45</v>
      </c>
    </row>
    <row r="613" spans="1:17" ht="14.4" customHeight="1" x14ac:dyDescent="0.3">
      <c r="A613" s="661" t="s">
        <v>543</v>
      </c>
      <c r="B613" s="662" t="s">
        <v>6163</v>
      </c>
      <c r="C613" s="662" t="s">
        <v>6064</v>
      </c>
      <c r="D613" s="662" t="s">
        <v>6787</v>
      </c>
      <c r="E613" s="662" t="s">
        <v>2525</v>
      </c>
      <c r="F613" s="665">
        <v>88</v>
      </c>
      <c r="G613" s="665">
        <v>950312.88</v>
      </c>
      <c r="H613" s="665">
        <v>1</v>
      </c>
      <c r="I613" s="665">
        <v>10799.01</v>
      </c>
      <c r="J613" s="665">
        <v>48</v>
      </c>
      <c r="K613" s="665">
        <v>495815.51999999996</v>
      </c>
      <c r="L613" s="665">
        <v>0.52173924023843599</v>
      </c>
      <c r="M613" s="665">
        <v>10329.49</v>
      </c>
      <c r="N613" s="665">
        <v>243.9</v>
      </c>
      <c r="O613" s="665">
        <v>2519362.58</v>
      </c>
      <c r="P613" s="678">
        <v>2.6510874818407175</v>
      </c>
      <c r="Q613" s="666">
        <v>10329.489872898728</v>
      </c>
    </row>
    <row r="614" spans="1:17" ht="14.4" customHeight="1" x14ac:dyDescent="0.3">
      <c r="A614" s="661" t="s">
        <v>543</v>
      </c>
      <c r="B614" s="662" t="s">
        <v>6163</v>
      </c>
      <c r="C614" s="662" t="s">
        <v>6064</v>
      </c>
      <c r="D614" s="662" t="s">
        <v>2555</v>
      </c>
      <c r="E614" s="662" t="s">
        <v>6788</v>
      </c>
      <c r="F614" s="665">
        <v>9</v>
      </c>
      <c r="G614" s="665">
        <v>31530.51</v>
      </c>
      <c r="H614" s="665">
        <v>1</v>
      </c>
      <c r="I614" s="665">
        <v>3503.39</v>
      </c>
      <c r="J614" s="665">
        <v>12</v>
      </c>
      <c r="K614" s="665">
        <v>38073.360000000001</v>
      </c>
      <c r="L614" s="665">
        <v>1.2075085369694307</v>
      </c>
      <c r="M614" s="665">
        <v>3172.78</v>
      </c>
      <c r="N614" s="665">
        <v>18</v>
      </c>
      <c r="O614" s="665">
        <v>57110.04</v>
      </c>
      <c r="P614" s="678">
        <v>1.811262805454146</v>
      </c>
      <c r="Q614" s="666">
        <v>3172.78</v>
      </c>
    </row>
    <row r="615" spans="1:17" ht="14.4" customHeight="1" x14ac:dyDescent="0.3">
      <c r="A615" s="661" t="s">
        <v>543</v>
      </c>
      <c r="B615" s="662" t="s">
        <v>6163</v>
      </c>
      <c r="C615" s="662" t="s">
        <v>6064</v>
      </c>
      <c r="D615" s="662" t="s">
        <v>6789</v>
      </c>
      <c r="E615" s="662" t="s">
        <v>6790</v>
      </c>
      <c r="F615" s="665"/>
      <c r="G615" s="665"/>
      <c r="H615" s="665"/>
      <c r="I615" s="665"/>
      <c r="J615" s="665">
        <v>6</v>
      </c>
      <c r="K615" s="665">
        <v>394.5</v>
      </c>
      <c r="L615" s="665"/>
      <c r="M615" s="665">
        <v>65.75</v>
      </c>
      <c r="N615" s="665">
        <v>49</v>
      </c>
      <c r="O615" s="665">
        <v>3221.75</v>
      </c>
      <c r="P615" s="678"/>
      <c r="Q615" s="666">
        <v>65.75</v>
      </c>
    </row>
    <row r="616" spans="1:17" ht="14.4" customHeight="1" x14ac:dyDescent="0.3">
      <c r="A616" s="661" t="s">
        <v>543</v>
      </c>
      <c r="B616" s="662" t="s">
        <v>6163</v>
      </c>
      <c r="C616" s="662" t="s">
        <v>6064</v>
      </c>
      <c r="D616" s="662" t="s">
        <v>6789</v>
      </c>
      <c r="E616" s="662"/>
      <c r="F616" s="665"/>
      <c r="G616" s="665"/>
      <c r="H616" s="665"/>
      <c r="I616" s="665"/>
      <c r="J616" s="665">
        <v>8.8000000000000007</v>
      </c>
      <c r="K616" s="665">
        <v>578.6</v>
      </c>
      <c r="L616" s="665"/>
      <c r="M616" s="665">
        <v>65.75</v>
      </c>
      <c r="N616" s="665"/>
      <c r="O616" s="665"/>
      <c r="P616" s="678"/>
      <c r="Q616" s="666"/>
    </row>
    <row r="617" spans="1:17" ht="14.4" customHeight="1" x14ac:dyDescent="0.3">
      <c r="A617" s="661" t="s">
        <v>543</v>
      </c>
      <c r="B617" s="662" t="s">
        <v>6163</v>
      </c>
      <c r="C617" s="662" t="s">
        <v>6064</v>
      </c>
      <c r="D617" s="662" t="s">
        <v>6791</v>
      </c>
      <c r="E617" s="662" t="s">
        <v>6788</v>
      </c>
      <c r="F617" s="665">
        <v>1</v>
      </c>
      <c r="G617" s="665">
        <v>7006.78</v>
      </c>
      <c r="H617" s="665">
        <v>1</v>
      </c>
      <c r="I617" s="665">
        <v>7006.78</v>
      </c>
      <c r="J617" s="665">
        <v>3</v>
      </c>
      <c r="K617" s="665">
        <v>19036.71</v>
      </c>
      <c r="L617" s="665">
        <v>2.7168984897485009</v>
      </c>
      <c r="M617" s="665">
        <v>6345.57</v>
      </c>
      <c r="N617" s="665"/>
      <c r="O617" s="665"/>
      <c r="P617" s="678"/>
      <c r="Q617" s="666"/>
    </row>
    <row r="618" spans="1:17" ht="14.4" customHeight="1" x14ac:dyDescent="0.3">
      <c r="A618" s="661" t="s">
        <v>543</v>
      </c>
      <c r="B618" s="662" t="s">
        <v>6163</v>
      </c>
      <c r="C618" s="662" t="s">
        <v>6064</v>
      </c>
      <c r="D618" s="662" t="s">
        <v>6792</v>
      </c>
      <c r="E618" s="662" t="s">
        <v>2439</v>
      </c>
      <c r="F618" s="665"/>
      <c r="G618" s="665"/>
      <c r="H618" s="665"/>
      <c r="I618" s="665"/>
      <c r="J618" s="665">
        <v>3</v>
      </c>
      <c r="K618" s="665">
        <v>1751.88</v>
      </c>
      <c r="L618" s="665"/>
      <c r="M618" s="665">
        <v>583.96</v>
      </c>
      <c r="N618" s="665">
        <v>45.3</v>
      </c>
      <c r="O618" s="665">
        <v>26453.38</v>
      </c>
      <c r="P618" s="678"/>
      <c r="Q618" s="666">
        <v>583.95982339955856</v>
      </c>
    </row>
    <row r="619" spans="1:17" ht="14.4" customHeight="1" x14ac:dyDescent="0.3">
      <c r="A619" s="661" t="s">
        <v>543</v>
      </c>
      <c r="B619" s="662" t="s">
        <v>6163</v>
      </c>
      <c r="C619" s="662" t="s">
        <v>6064</v>
      </c>
      <c r="D619" s="662" t="s">
        <v>6793</v>
      </c>
      <c r="E619" s="662" t="s">
        <v>6794</v>
      </c>
      <c r="F619" s="665"/>
      <c r="G619" s="665"/>
      <c r="H619" s="665"/>
      <c r="I619" s="665"/>
      <c r="J619" s="665"/>
      <c r="K619" s="665"/>
      <c r="L619" s="665"/>
      <c r="M619" s="665"/>
      <c r="N619" s="665">
        <v>7</v>
      </c>
      <c r="O619" s="665">
        <v>2547.09</v>
      </c>
      <c r="P619" s="678"/>
      <c r="Q619" s="666">
        <v>363.87</v>
      </c>
    </row>
    <row r="620" spans="1:17" ht="14.4" customHeight="1" x14ac:dyDescent="0.3">
      <c r="A620" s="661" t="s">
        <v>543</v>
      </c>
      <c r="B620" s="662" t="s">
        <v>6163</v>
      </c>
      <c r="C620" s="662" t="s">
        <v>6064</v>
      </c>
      <c r="D620" s="662" t="s">
        <v>6795</v>
      </c>
      <c r="E620" s="662" t="s">
        <v>6770</v>
      </c>
      <c r="F620" s="665">
        <v>7</v>
      </c>
      <c r="G620" s="665">
        <v>50353.600000000006</v>
      </c>
      <c r="H620" s="665">
        <v>1</v>
      </c>
      <c r="I620" s="665">
        <v>7193.3714285714295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543</v>
      </c>
      <c r="B621" s="662" t="s">
        <v>6163</v>
      </c>
      <c r="C621" s="662" t="s">
        <v>6064</v>
      </c>
      <c r="D621" s="662" t="s">
        <v>6796</v>
      </c>
      <c r="E621" s="662" t="s">
        <v>6790</v>
      </c>
      <c r="F621" s="665"/>
      <c r="G621" s="665"/>
      <c r="H621" s="665"/>
      <c r="I621" s="665"/>
      <c r="J621" s="665"/>
      <c r="K621" s="665"/>
      <c r="L621" s="665"/>
      <c r="M621" s="665"/>
      <c r="N621" s="665">
        <v>16</v>
      </c>
      <c r="O621" s="665">
        <v>1052</v>
      </c>
      <c r="P621" s="678"/>
      <c r="Q621" s="666">
        <v>65.75</v>
      </c>
    </row>
    <row r="622" spans="1:17" ht="14.4" customHeight="1" x14ac:dyDescent="0.3">
      <c r="A622" s="661" t="s">
        <v>543</v>
      </c>
      <c r="B622" s="662" t="s">
        <v>6163</v>
      </c>
      <c r="C622" s="662" t="s">
        <v>6064</v>
      </c>
      <c r="D622" s="662" t="s">
        <v>6797</v>
      </c>
      <c r="E622" s="662" t="s">
        <v>6798</v>
      </c>
      <c r="F622" s="665">
        <v>2.8</v>
      </c>
      <c r="G622" s="665">
        <v>32165</v>
      </c>
      <c r="H622" s="665">
        <v>1</v>
      </c>
      <c r="I622" s="665">
        <v>11487.5</v>
      </c>
      <c r="J622" s="665">
        <v>14.4</v>
      </c>
      <c r="K622" s="665">
        <v>158228.06</v>
      </c>
      <c r="L622" s="665">
        <v>4.9192619306699825</v>
      </c>
      <c r="M622" s="665">
        <v>10988.059722222222</v>
      </c>
      <c r="N622" s="665"/>
      <c r="O622" s="665"/>
      <c r="P622" s="678"/>
      <c r="Q622" s="666"/>
    </row>
    <row r="623" spans="1:17" ht="14.4" customHeight="1" x14ac:dyDescent="0.3">
      <c r="A623" s="661" t="s">
        <v>543</v>
      </c>
      <c r="B623" s="662" t="s">
        <v>6163</v>
      </c>
      <c r="C623" s="662" t="s">
        <v>6064</v>
      </c>
      <c r="D623" s="662" t="s">
        <v>6799</v>
      </c>
      <c r="E623" s="662" t="s">
        <v>6800</v>
      </c>
      <c r="F623" s="665">
        <v>11</v>
      </c>
      <c r="G623" s="665">
        <v>166932.37</v>
      </c>
      <c r="H623" s="665">
        <v>1</v>
      </c>
      <c r="I623" s="665">
        <v>15175.67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543</v>
      </c>
      <c r="B624" s="662" t="s">
        <v>6163</v>
      </c>
      <c r="C624" s="662" t="s">
        <v>6064</v>
      </c>
      <c r="D624" s="662" t="s">
        <v>6801</v>
      </c>
      <c r="E624" s="662" t="s">
        <v>6802</v>
      </c>
      <c r="F624" s="665">
        <v>77.949999999999989</v>
      </c>
      <c r="G624" s="665">
        <v>39503.040000000001</v>
      </c>
      <c r="H624" s="665">
        <v>1</v>
      </c>
      <c r="I624" s="665">
        <v>506.77408595253377</v>
      </c>
      <c r="J624" s="665">
        <v>91.339999999999989</v>
      </c>
      <c r="K624" s="665">
        <v>45409.97</v>
      </c>
      <c r="L624" s="665">
        <v>1.1495310234351583</v>
      </c>
      <c r="M624" s="665">
        <v>497.15316400262759</v>
      </c>
      <c r="N624" s="665">
        <v>1.9</v>
      </c>
      <c r="O624" s="665">
        <v>1032.58</v>
      </c>
      <c r="P624" s="678">
        <v>2.6139254092849562E-2</v>
      </c>
      <c r="Q624" s="666">
        <v>543.46315789473681</v>
      </c>
    </row>
    <row r="625" spans="1:17" ht="14.4" customHeight="1" x14ac:dyDescent="0.3">
      <c r="A625" s="661" t="s">
        <v>543</v>
      </c>
      <c r="B625" s="662" t="s">
        <v>6163</v>
      </c>
      <c r="C625" s="662" t="s">
        <v>6064</v>
      </c>
      <c r="D625" s="662" t="s">
        <v>6803</v>
      </c>
      <c r="E625" s="662" t="s">
        <v>2422</v>
      </c>
      <c r="F625" s="665"/>
      <c r="G625" s="665"/>
      <c r="H625" s="665"/>
      <c r="I625" s="665"/>
      <c r="J625" s="665">
        <v>106.46</v>
      </c>
      <c r="K625" s="665">
        <v>226291.37000000002</v>
      </c>
      <c r="L625" s="665"/>
      <c r="M625" s="665">
        <v>2125.5999436408042</v>
      </c>
      <c r="N625" s="665">
        <v>199.70000000000002</v>
      </c>
      <c r="O625" s="665">
        <v>424482.31999999995</v>
      </c>
      <c r="P625" s="678"/>
      <c r="Q625" s="666">
        <v>2125.5999999999995</v>
      </c>
    </row>
    <row r="626" spans="1:17" ht="14.4" customHeight="1" x14ac:dyDescent="0.3">
      <c r="A626" s="661" t="s">
        <v>543</v>
      </c>
      <c r="B626" s="662" t="s">
        <v>6163</v>
      </c>
      <c r="C626" s="662" t="s">
        <v>6064</v>
      </c>
      <c r="D626" s="662" t="s">
        <v>6804</v>
      </c>
      <c r="E626" s="662" t="s">
        <v>2517</v>
      </c>
      <c r="F626" s="665">
        <v>60</v>
      </c>
      <c r="G626" s="665">
        <v>651883.80000000005</v>
      </c>
      <c r="H626" s="665">
        <v>1</v>
      </c>
      <c r="I626" s="665">
        <v>10864.730000000001</v>
      </c>
      <c r="J626" s="665">
        <v>30</v>
      </c>
      <c r="K626" s="665">
        <v>311770.5</v>
      </c>
      <c r="L626" s="665">
        <v>0.47826084955631659</v>
      </c>
      <c r="M626" s="665">
        <v>10392.35</v>
      </c>
      <c r="N626" s="665">
        <v>29</v>
      </c>
      <c r="O626" s="665">
        <v>301378.15000000002</v>
      </c>
      <c r="P626" s="678">
        <v>0.46231882123777274</v>
      </c>
      <c r="Q626" s="666">
        <v>10392.35</v>
      </c>
    </row>
    <row r="627" spans="1:17" ht="14.4" customHeight="1" x14ac:dyDescent="0.3">
      <c r="A627" s="661" t="s">
        <v>543</v>
      </c>
      <c r="B627" s="662" t="s">
        <v>6163</v>
      </c>
      <c r="C627" s="662" t="s">
        <v>6064</v>
      </c>
      <c r="D627" s="662" t="s">
        <v>6805</v>
      </c>
      <c r="E627" s="662" t="s">
        <v>6806</v>
      </c>
      <c r="F627" s="665">
        <v>137.88</v>
      </c>
      <c r="G627" s="665">
        <v>541285.01</v>
      </c>
      <c r="H627" s="665">
        <v>1</v>
      </c>
      <c r="I627" s="665">
        <v>3925.7688569770817</v>
      </c>
      <c r="J627" s="665">
        <v>164.6</v>
      </c>
      <c r="K627" s="665">
        <v>591234.35000000009</v>
      </c>
      <c r="L627" s="665">
        <v>1.092279185784214</v>
      </c>
      <c r="M627" s="665">
        <v>3591.9462332928319</v>
      </c>
      <c r="N627" s="665">
        <v>36.6</v>
      </c>
      <c r="O627" s="665">
        <v>119453.20000000001</v>
      </c>
      <c r="P627" s="678">
        <v>0.22068447821970907</v>
      </c>
      <c r="Q627" s="666">
        <v>3263.7486338797817</v>
      </c>
    </row>
    <row r="628" spans="1:17" ht="14.4" customHeight="1" x14ac:dyDescent="0.3">
      <c r="A628" s="661" t="s">
        <v>543</v>
      </c>
      <c r="B628" s="662" t="s">
        <v>6163</v>
      </c>
      <c r="C628" s="662" t="s">
        <v>6064</v>
      </c>
      <c r="D628" s="662" t="s">
        <v>6807</v>
      </c>
      <c r="E628" s="662" t="s">
        <v>6808</v>
      </c>
      <c r="F628" s="665">
        <v>4</v>
      </c>
      <c r="G628" s="665">
        <v>103071.48</v>
      </c>
      <c r="H628" s="665">
        <v>1</v>
      </c>
      <c r="I628" s="665">
        <v>25767.87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543</v>
      </c>
      <c r="B629" s="662" t="s">
        <v>6163</v>
      </c>
      <c r="C629" s="662" t="s">
        <v>6064</v>
      </c>
      <c r="D629" s="662" t="s">
        <v>6809</v>
      </c>
      <c r="E629" s="662" t="s">
        <v>6810</v>
      </c>
      <c r="F629" s="665"/>
      <c r="G629" s="665"/>
      <c r="H629" s="665"/>
      <c r="I629" s="665"/>
      <c r="J629" s="665">
        <v>0.3</v>
      </c>
      <c r="K629" s="665">
        <v>58.77</v>
      </c>
      <c r="L629" s="665"/>
      <c r="M629" s="665">
        <v>195.9</v>
      </c>
      <c r="N629" s="665"/>
      <c r="O629" s="665"/>
      <c r="P629" s="678"/>
      <c r="Q629" s="666"/>
    </row>
    <row r="630" spans="1:17" ht="14.4" customHeight="1" x14ac:dyDescent="0.3">
      <c r="A630" s="661" t="s">
        <v>543</v>
      </c>
      <c r="B630" s="662" t="s">
        <v>6163</v>
      </c>
      <c r="C630" s="662" t="s">
        <v>6064</v>
      </c>
      <c r="D630" s="662" t="s">
        <v>6811</v>
      </c>
      <c r="E630" s="662" t="s">
        <v>6812</v>
      </c>
      <c r="F630" s="665">
        <v>7</v>
      </c>
      <c r="G630" s="665">
        <v>24094.36</v>
      </c>
      <c r="H630" s="665">
        <v>1</v>
      </c>
      <c r="I630" s="665">
        <v>3442.0514285714285</v>
      </c>
      <c r="J630" s="665">
        <v>10</v>
      </c>
      <c r="K630" s="665">
        <v>31727.800000000003</v>
      </c>
      <c r="L630" s="665">
        <v>1.3168143914177426</v>
      </c>
      <c r="M630" s="665">
        <v>3172.78</v>
      </c>
      <c r="N630" s="665">
        <v>2</v>
      </c>
      <c r="O630" s="665">
        <v>6345.56</v>
      </c>
      <c r="P630" s="678">
        <v>0.26336287828354854</v>
      </c>
      <c r="Q630" s="666">
        <v>3172.78</v>
      </c>
    </row>
    <row r="631" spans="1:17" ht="14.4" customHeight="1" x14ac:dyDescent="0.3">
      <c r="A631" s="661" t="s">
        <v>543</v>
      </c>
      <c r="B631" s="662" t="s">
        <v>6163</v>
      </c>
      <c r="C631" s="662" t="s">
        <v>6064</v>
      </c>
      <c r="D631" s="662" t="s">
        <v>6813</v>
      </c>
      <c r="E631" s="662" t="s">
        <v>6814</v>
      </c>
      <c r="F631" s="665"/>
      <c r="G631" s="665"/>
      <c r="H631" s="665"/>
      <c r="I631" s="665"/>
      <c r="J631" s="665">
        <v>2.9</v>
      </c>
      <c r="K631" s="665">
        <v>3320.59</v>
      </c>
      <c r="L631" s="665"/>
      <c r="M631" s="665">
        <v>1145.0310344827587</v>
      </c>
      <c r="N631" s="665">
        <v>4</v>
      </c>
      <c r="O631" s="665">
        <v>3616.29</v>
      </c>
      <c r="P631" s="678"/>
      <c r="Q631" s="666">
        <v>904.07249999999999</v>
      </c>
    </row>
    <row r="632" spans="1:17" ht="14.4" customHeight="1" x14ac:dyDescent="0.3">
      <c r="A632" s="661" t="s">
        <v>543</v>
      </c>
      <c r="B632" s="662" t="s">
        <v>6163</v>
      </c>
      <c r="C632" s="662" t="s">
        <v>6064</v>
      </c>
      <c r="D632" s="662" t="s">
        <v>6815</v>
      </c>
      <c r="E632" s="662" t="s">
        <v>6816</v>
      </c>
      <c r="F632" s="665"/>
      <c r="G632" s="665"/>
      <c r="H632" s="665"/>
      <c r="I632" s="665"/>
      <c r="J632" s="665">
        <v>62.4</v>
      </c>
      <c r="K632" s="665">
        <v>233391.43</v>
      </c>
      <c r="L632" s="665"/>
      <c r="M632" s="665">
        <v>3740.2472756410257</v>
      </c>
      <c r="N632" s="665">
        <v>0.6</v>
      </c>
      <c r="O632" s="665">
        <v>1958.25</v>
      </c>
      <c r="P632" s="678"/>
      <c r="Q632" s="666">
        <v>3263.75</v>
      </c>
    </row>
    <row r="633" spans="1:17" ht="14.4" customHeight="1" x14ac:dyDescent="0.3">
      <c r="A633" s="661" t="s">
        <v>543</v>
      </c>
      <c r="B633" s="662" t="s">
        <v>6163</v>
      </c>
      <c r="C633" s="662" t="s">
        <v>6064</v>
      </c>
      <c r="D633" s="662" t="s">
        <v>6817</v>
      </c>
      <c r="E633" s="662" t="s">
        <v>6758</v>
      </c>
      <c r="F633" s="665"/>
      <c r="G633" s="665"/>
      <c r="H633" s="665"/>
      <c r="I633" s="665"/>
      <c r="J633" s="665">
        <v>10</v>
      </c>
      <c r="K633" s="665">
        <v>12873.6</v>
      </c>
      <c r="L633" s="665"/>
      <c r="M633" s="665">
        <v>1287.3600000000001</v>
      </c>
      <c r="N633" s="665"/>
      <c r="O633" s="665"/>
      <c r="P633" s="678"/>
      <c r="Q633" s="666"/>
    </row>
    <row r="634" spans="1:17" ht="14.4" customHeight="1" x14ac:dyDescent="0.3">
      <c r="A634" s="661" t="s">
        <v>543</v>
      </c>
      <c r="B634" s="662" t="s">
        <v>6163</v>
      </c>
      <c r="C634" s="662" t="s">
        <v>6064</v>
      </c>
      <c r="D634" s="662" t="s">
        <v>6818</v>
      </c>
      <c r="E634" s="662" t="s">
        <v>6677</v>
      </c>
      <c r="F634" s="665"/>
      <c r="G634" s="665"/>
      <c r="H634" s="665"/>
      <c r="I634" s="665"/>
      <c r="J634" s="665">
        <v>3</v>
      </c>
      <c r="K634" s="665">
        <v>2609.16</v>
      </c>
      <c r="L634" s="665"/>
      <c r="M634" s="665">
        <v>869.71999999999991</v>
      </c>
      <c r="N634" s="665"/>
      <c r="O634" s="665"/>
      <c r="P634" s="678"/>
      <c r="Q634" s="666"/>
    </row>
    <row r="635" spans="1:17" ht="14.4" customHeight="1" x14ac:dyDescent="0.3">
      <c r="A635" s="661" t="s">
        <v>543</v>
      </c>
      <c r="B635" s="662" t="s">
        <v>6163</v>
      </c>
      <c r="C635" s="662" t="s">
        <v>6064</v>
      </c>
      <c r="D635" s="662" t="s">
        <v>6819</v>
      </c>
      <c r="E635" s="662" t="s">
        <v>2497</v>
      </c>
      <c r="F635" s="665"/>
      <c r="G635" s="665"/>
      <c r="H635" s="665"/>
      <c r="I635" s="665"/>
      <c r="J635" s="665">
        <v>29</v>
      </c>
      <c r="K635" s="665">
        <v>3178.3999999999996</v>
      </c>
      <c r="L635" s="665"/>
      <c r="M635" s="665">
        <v>109.6</v>
      </c>
      <c r="N635" s="665">
        <v>42.2</v>
      </c>
      <c r="O635" s="665">
        <v>4707.38</v>
      </c>
      <c r="P635" s="678"/>
      <c r="Q635" s="666">
        <v>111.54928909952606</v>
      </c>
    </row>
    <row r="636" spans="1:17" ht="14.4" customHeight="1" x14ac:dyDescent="0.3">
      <c r="A636" s="661" t="s">
        <v>543</v>
      </c>
      <c r="B636" s="662" t="s">
        <v>6163</v>
      </c>
      <c r="C636" s="662" t="s">
        <v>6064</v>
      </c>
      <c r="D636" s="662" t="s">
        <v>6820</v>
      </c>
      <c r="E636" s="662" t="s">
        <v>2430</v>
      </c>
      <c r="F636" s="665"/>
      <c r="G636" s="665"/>
      <c r="H636" s="665"/>
      <c r="I636" s="665"/>
      <c r="J636" s="665">
        <v>1.6</v>
      </c>
      <c r="K636" s="665">
        <v>530.24</v>
      </c>
      <c r="L636" s="665"/>
      <c r="M636" s="665">
        <v>331.4</v>
      </c>
      <c r="N636" s="665">
        <v>6.6</v>
      </c>
      <c r="O636" s="665">
        <v>2187.2400000000002</v>
      </c>
      <c r="P636" s="678"/>
      <c r="Q636" s="666">
        <v>331.40000000000003</v>
      </c>
    </row>
    <row r="637" spans="1:17" ht="14.4" customHeight="1" x14ac:dyDescent="0.3">
      <c r="A637" s="661" t="s">
        <v>543</v>
      </c>
      <c r="B637" s="662" t="s">
        <v>6163</v>
      </c>
      <c r="C637" s="662" t="s">
        <v>6064</v>
      </c>
      <c r="D637" s="662" t="s">
        <v>6821</v>
      </c>
      <c r="E637" s="662" t="s">
        <v>2433</v>
      </c>
      <c r="F637" s="665"/>
      <c r="G637" s="665"/>
      <c r="H637" s="665"/>
      <c r="I637" s="665"/>
      <c r="J637" s="665">
        <v>5</v>
      </c>
      <c r="K637" s="665">
        <v>56469.25</v>
      </c>
      <c r="L637" s="665"/>
      <c r="M637" s="665">
        <v>11293.85</v>
      </c>
      <c r="N637" s="665">
        <v>1.7</v>
      </c>
      <c r="O637" s="665">
        <v>19199.54</v>
      </c>
      <c r="P637" s="678"/>
      <c r="Q637" s="666">
        <v>11293.84705882353</v>
      </c>
    </row>
    <row r="638" spans="1:17" ht="14.4" customHeight="1" x14ac:dyDescent="0.3">
      <c r="A638" s="661" t="s">
        <v>543</v>
      </c>
      <c r="B638" s="662" t="s">
        <v>6163</v>
      </c>
      <c r="C638" s="662" t="s">
        <v>6064</v>
      </c>
      <c r="D638" s="662" t="s">
        <v>6822</v>
      </c>
      <c r="E638" s="662" t="s">
        <v>6823</v>
      </c>
      <c r="F638" s="665"/>
      <c r="G638" s="665"/>
      <c r="H638" s="665"/>
      <c r="I638" s="665"/>
      <c r="J638" s="665">
        <v>4</v>
      </c>
      <c r="K638" s="665">
        <v>45175.48</v>
      </c>
      <c r="L638" s="665"/>
      <c r="M638" s="665">
        <v>11293.87</v>
      </c>
      <c r="N638" s="665">
        <v>2.8</v>
      </c>
      <c r="O638" s="665">
        <v>31622.78</v>
      </c>
      <c r="P638" s="678"/>
      <c r="Q638" s="666">
        <v>11293.85</v>
      </c>
    </row>
    <row r="639" spans="1:17" ht="14.4" customHeight="1" x14ac:dyDescent="0.3">
      <c r="A639" s="661" t="s">
        <v>543</v>
      </c>
      <c r="B639" s="662" t="s">
        <v>6163</v>
      </c>
      <c r="C639" s="662" t="s">
        <v>6064</v>
      </c>
      <c r="D639" s="662" t="s">
        <v>6824</v>
      </c>
      <c r="E639" s="662" t="s">
        <v>6825</v>
      </c>
      <c r="F639" s="665"/>
      <c r="G639" s="665"/>
      <c r="H639" s="665"/>
      <c r="I639" s="665"/>
      <c r="J639" s="665">
        <v>6</v>
      </c>
      <c r="K639" s="665">
        <v>202721.76</v>
      </c>
      <c r="L639" s="665"/>
      <c r="M639" s="665">
        <v>33786.959999999999</v>
      </c>
      <c r="N639" s="665"/>
      <c r="O639" s="665"/>
      <c r="P639" s="678"/>
      <c r="Q639" s="666"/>
    </row>
    <row r="640" spans="1:17" ht="14.4" customHeight="1" x14ac:dyDescent="0.3">
      <c r="A640" s="661" t="s">
        <v>543</v>
      </c>
      <c r="B640" s="662" t="s">
        <v>6163</v>
      </c>
      <c r="C640" s="662" t="s">
        <v>6064</v>
      </c>
      <c r="D640" s="662" t="s">
        <v>6824</v>
      </c>
      <c r="E640" s="662" t="s">
        <v>6826</v>
      </c>
      <c r="F640" s="665"/>
      <c r="G640" s="665"/>
      <c r="H640" s="665"/>
      <c r="I640" s="665"/>
      <c r="J640" s="665">
        <v>9</v>
      </c>
      <c r="K640" s="665">
        <v>304082.64</v>
      </c>
      <c r="L640" s="665"/>
      <c r="M640" s="665">
        <v>33786.959999999999</v>
      </c>
      <c r="N640" s="665"/>
      <c r="O640" s="665"/>
      <c r="P640" s="678"/>
      <c r="Q640" s="666"/>
    </row>
    <row r="641" spans="1:17" ht="14.4" customHeight="1" x14ac:dyDescent="0.3">
      <c r="A641" s="661" t="s">
        <v>543</v>
      </c>
      <c r="B641" s="662" t="s">
        <v>6163</v>
      </c>
      <c r="C641" s="662" t="s">
        <v>6064</v>
      </c>
      <c r="D641" s="662" t="s">
        <v>6827</v>
      </c>
      <c r="E641" s="662"/>
      <c r="F641" s="665"/>
      <c r="G641" s="665"/>
      <c r="H641" s="665"/>
      <c r="I641" s="665"/>
      <c r="J641" s="665"/>
      <c r="K641" s="665"/>
      <c r="L641" s="665"/>
      <c r="M641" s="665"/>
      <c r="N641" s="665">
        <v>0.3</v>
      </c>
      <c r="O641" s="665">
        <v>1151.8800000000001</v>
      </c>
      <c r="P641" s="678"/>
      <c r="Q641" s="666">
        <v>3839.6000000000004</v>
      </c>
    </row>
    <row r="642" spans="1:17" ht="14.4" customHeight="1" x14ac:dyDescent="0.3">
      <c r="A642" s="661" t="s">
        <v>543</v>
      </c>
      <c r="B642" s="662" t="s">
        <v>6163</v>
      </c>
      <c r="C642" s="662" t="s">
        <v>6064</v>
      </c>
      <c r="D642" s="662" t="s">
        <v>6828</v>
      </c>
      <c r="E642" s="662" t="s">
        <v>2470</v>
      </c>
      <c r="F642" s="665"/>
      <c r="G642" s="665"/>
      <c r="H642" s="665"/>
      <c r="I642" s="665"/>
      <c r="J642" s="665"/>
      <c r="K642" s="665"/>
      <c r="L642" s="665"/>
      <c r="M642" s="665"/>
      <c r="N642" s="665">
        <v>0.1</v>
      </c>
      <c r="O642" s="665">
        <v>78.98</v>
      </c>
      <c r="P642" s="678"/>
      <c r="Q642" s="666">
        <v>789.8</v>
      </c>
    </row>
    <row r="643" spans="1:17" ht="14.4" customHeight="1" x14ac:dyDescent="0.3">
      <c r="A643" s="661" t="s">
        <v>543</v>
      </c>
      <c r="B643" s="662" t="s">
        <v>6163</v>
      </c>
      <c r="C643" s="662" t="s">
        <v>6064</v>
      </c>
      <c r="D643" s="662" t="s">
        <v>6829</v>
      </c>
      <c r="E643" s="662" t="s">
        <v>6830</v>
      </c>
      <c r="F643" s="665"/>
      <c r="G643" s="665"/>
      <c r="H643" s="665"/>
      <c r="I643" s="665"/>
      <c r="J643" s="665">
        <v>12</v>
      </c>
      <c r="K643" s="665">
        <v>13552.68</v>
      </c>
      <c r="L643" s="665"/>
      <c r="M643" s="665">
        <v>1129.3900000000001</v>
      </c>
      <c r="N643" s="665"/>
      <c r="O643" s="665"/>
      <c r="P643" s="678"/>
      <c r="Q643" s="666"/>
    </row>
    <row r="644" spans="1:17" ht="14.4" customHeight="1" x14ac:dyDescent="0.3">
      <c r="A644" s="661" t="s">
        <v>543</v>
      </c>
      <c r="B644" s="662" t="s">
        <v>6163</v>
      </c>
      <c r="C644" s="662" t="s">
        <v>6064</v>
      </c>
      <c r="D644" s="662" t="s">
        <v>2557</v>
      </c>
      <c r="E644" s="662" t="s">
        <v>6831</v>
      </c>
      <c r="F644" s="665"/>
      <c r="G644" s="665"/>
      <c r="H644" s="665"/>
      <c r="I644" s="665"/>
      <c r="J644" s="665">
        <v>20</v>
      </c>
      <c r="K644" s="665">
        <v>114208.6</v>
      </c>
      <c r="L644" s="665"/>
      <c r="M644" s="665">
        <v>5710.43</v>
      </c>
      <c r="N644" s="665">
        <v>2</v>
      </c>
      <c r="O644" s="665">
        <v>11420.86</v>
      </c>
      <c r="P644" s="678"/>
      <c r="Q644" s="666">
        <v>5710.43</v>
      </c>
    </row>
    <row r="645" spans="1:17" ht="14.4" customHeight="1" x14ac:dyDescent="0.3">
      <c r="A645" s="661" t="s">
        <v>543</v>
      </c>
      <c r="B645" s="662" t="s">
        <v>6163</v>
      </c>
      <c r="C645" s="662" t="s">
        <v>6064</v>
      </c>
      <c r="D645" s="662" t="s">
        <v>6832</v>
      </c>
      <c r="E645" s="662" t="s">
        <v>2504</v>
      </c>
      <c r="F645" s="665"/>
      <c r="G645" s="665"/>
      <c r="H645" s="665"/>
      <c r="I645" s="665"/>
      <c r="J645" s="665">
        <v>1.8</v>
      </c>
      <c r="K645" s="665">
        <v>2937.36</v>
      </c>
      <c r="L645" s="665"/>
      <c r="M645" s="665">
        <v>1631.8666666666668</v>
      </c>
      <c r="N645" s="665"/>
      <c r="O645" s="665"/>
      <c r="P645" s="678"/>
      <c r="Q645" s="666"/>
    </row>
    <row r="646" spans="1:17" ht="14.4" customHeight="1" x14ac:dyDescent="0.3">
      <c r="A646" s="661" t="s">
        <v>543</v>
      </c>
      <c r="B646" s="662" t="s">
        <v>6163</v>
      </c>
      <c r="C646" s="662" t="s">
        <v>6064</v>
      </c>
      <c r="D646" s="662" t="s">
        <v>6833</v>
      </c>
      <c r="E646" s="662" t="s">
        <v>2502</v>
      </c>
      <c r="F646" s="665"/>
      <c r="G646" s="665"/>
      <c r="H646" s="665"/>
      <c r="I646" s="665"/>
      <c r="J646" s="665">
        <v>19.5</v>
      </c>
      <c r="K646" s="665">
        <v>63642.8</v>
      </c>
      <c r="L646" s="665"/>
      <c r="M646" s="665">
        <v>3263.7333333333336</v>
      </c>
      <c r="N646" s="665">
        <v>244.60000000000002</v>
      </c>
      <c r="O646" s="665">
        <v>798311.74</v>
      </c>
      <c r="P646" s="678"/>
      <c r="Q646" s="666">
        <v>3263.7438266557642</v>
      </c>
    </row>
    <row r="647" spans="1:17" ht="14.4" customHeight="1" x14ac:dyDescent="0.3">
      <c r="A647" s="661" t="s">
        <v>543</v>
      </c>
      <c r="B647" s="662" t="s">
        <v>6163</v>
      </c>
      <c r="C647" s="662" t="s">
        <v>6064</v>
      </c>
      <c r="D647" s="662" t="s">
        <v>6834</v>
      </c>
      <c r="E647" s="662"/>
      <c r="F647" s="665"/>
      <c r="G647" s="665"/>
      <c r="H647" s="665"/>
      <c r="I647" s="665"/>
      <c r="J647" s="665">
        <v>17</v>
      </c>
      <c r="K647" s="665">
        <v>9927.32</v>
      </c>
      <c r="L647" s="665"/>
      <c r="M647" s="665">
        <v>583.96</v>
      </c>
      <c r="N647" s="665"/>
      <c r="O647" s="665"/>
      <c r="P647" s="678"/>
      <c r="Q647" s="666"/>
    </row>
    <row r="648" spans="1:17" ht="14.4" customHeight="1" x14ac:dyDescent="0.3">
      <c r="A648" s="661" t="s">
        <v>543</v>
      </c>
      <c r="B648" s="662" t="s">
        <v>6163</v>
      </c>
      <c r="C648" s="662" t="s">
        <v>6064</v>
      </c>
      <c r="D648" s="662" t="s">
        <v>6835</v>
      </c>
      <c r="E648" s="662" t="s">
        <v>6836</v>
      </c>
      <c r="F648" s="665"/>
      <c r="G648" s="665"/>
      <c r="H648" s="665"/>
      <c r="I648" s="665"/>
      <c r="J648" s="665">
        <v>0.4</v>
      </c>
      <c r="K648" s="665">
        <v>28.06</v>
      </c>
      <c r="L648" s="665"/>
      <c r="M648" s="665">
        <v>70.149999999999991</v>
      </c>
      <c r="N648" s="665"/>
      <c r="O648" s="665"/>
      <c r="P648" s="678"/>
      <c r="Q648" s="666"/>
    </row>
    <row r="649" spans="1:17" ht="14.4" customHeight="1" x14ac:dyDescent="0.3">
      <c r="A649" s="661" t="s">
        <v>543</v>
      </c>
      <c r="B649" s="662" t="s">
        <v>6163</v>
      </c>
      <c r="C649" s="662" t="s">
        <v>6064</v>
      </c>
      <c r="D649" s="662" t="s">
        <v>6837</v>
      </c>
      <c r="E649" s="662"/>
      <c r="F649" s="665"/>
      <c r="G649" s="665"/>
      <c r="H649" s="665"/>
      <c r="I649" s="665"/>
      <c r="J649" s="665">
        <v>1.4</v>
      </c>
      <c r="K649" s="665">
        <v>817.51</v>
      </c>
      <c r="L649" s="665"/>
      <c r="M649" s="665">
        <v>583.93571428571431</v>
      </c>
      <c r="N649" s="665"/>
      <c r="O649" s="665"/>
      <c r="P649" s="678"/>
      <c r="Q649" s="666"/>
    </row>
    <row r="650" spans="1:17" ht="14.4" customHeight="1" x14ac:dyDescent="0.3">
      <c r="A650" s="661" t="s">
        <v>543</v>
      </c>
      <c r="B650" s="662" t="s">
        <v>6163</v>
      </c>
      <c r="C650" s="662" t="s">
        <v>6838</v>
      </c>
      <c r="D650" s="662" t="s">
        <v>6839</v>
      </c>
      <c r="E650" s="662" t="s">
        <v>6840</v>
      </c>
      <c r="F650" s="665">
        <v>3</v>
      </c>
      <c r="G650" s="665">
        <v>3647.5499999999997</v>
      </c>
      <c r="H650" s="665">
        <v>1</v>
      </c>
      <c r="I650" s="665">
        <v>1215.8499999999999</v>
      </c>
      <c r="J650" s="665">
        <v>3</v>
      </c>
      <c r="K650" s="665">
        <v>3647.5499999999997</v>
      </c>
      <c r="L650" s="665">
        <v>1</v>
      </c>
      <c r="M650" s="665">
        <v>1215.8499999999999</v>
      </c>
      <c r="N650" s="665"/>
      <c r="O650" s="665"/>
      <c r="P650" s="678"/>
      <c r="Q650" s="666"/>
    </row>
    <row r="651" spans="1:17" ht="14.4" customHeight="1" x14ac:dyDescent="0.3">
      <c r="A651" s="661" t="s">
        <v>543</v>
      </c>
      <c r="B651" s="662" t="s">
        <v>6163</v>
      </c>
      <c r="C651" s="662" t="s">
        <v>6838</v>
      </c>
      <c r="D651" s="662" t="s">
        <v>6839</v>
      </c>
      <c r="E651" s="662"/>
      <c r="F651" s="665">
        <v>1</v>
      </c>
      <c r="G651" s="665">
        <v>1215.8499999999999</v>
      </c>
      <c r="H651" s="665">
        <v>1</v>
      </c>
      <c r="I651" s="665">
        <v>1215.8499999999999</v>
      </c>
      <c r="J651" s="665">
        <v>2</v>
      </c>
      <c r="K651" s="665">
        <v>2431.6999999999998</v>
      </c>
      <c r="L651" s="665">
        <v>2</v>
      </c>
      <c r="M651" s="665">
        <v>1215.8499999999999</v>
      </c>
      <c r="N651" s="665">
        <v>2</v>
      </c>
      <c r="O651" s="665">
        <v>2610.34</v>
      </c>
      <c r="P651" s="678">
        <v>2.1469260188345602</v>
      </c>
      <c r="Q651" s="666">
        <v>1305.17</v>
      </c>
    </row>
    <row r="652" spans="1:17" ht="14.4" customHeight="1" x14ac:dyDescent="0.3">
      <c r="A652" s="661" t="s">
        <v>543</v>
      </c>
      <c r="B652" s="662" t="s">
        <v>6163</v>
      </c>
      <c r="C652" s="662" t="s">
        <v>6838</v>
      </c>
      <c r="D652" s="662" t="s">
        <v>6841</v>
      </c>
      <c r="E652" s="662" t="s">
        <v>6842</v>
      </c>
      <c r="F652" s="665">
        <v>208</v>
      </c>
      <c r="G652" s="665">
        <v>388040.64</v>
      </c>
      <c r="H652" s="665">
        <v>1</v>
      </c>
      <c r="I652" s="665">
        <v>1865.5800000000002</v>
      </c>
      <c r="J652" s="665">
        <v>265</v>
      </c>
      <c r="K652" s="665">
        <v>494378.7</v>
      </c>
      <c r="L652" s="665">
        <v>1.2740384615384615</v>
      </c>
      <c r="M652" s="665">
        <v>1865.5800000000002</v>
      </c>
      <c r="N652" s="665">
        <v>267</v>
      </c>
      <c r="O652" s="665">
        <v>535738.17000000004</v>
      </c>
      <c r="P652" s="678">
        <v>1.3806238697060185</v>
      </c>
      <c r="Q652" s="666">
        <v>2006.5100000000002</v>
      </c>
    </row>
    <row r="653" spans="1:17" ht="14.4" customHeight="1" x14ac:dyDescent="0.3">
      <c r="A653" s="661" t="s">
        <v>543</v>
      </c>
      <c r="B653" s="662" t="s">
        <v>6163</v>
      </c>
      <c r="C653" s="662" t="s">
        <v>6838</v>
      </c>
      <c r="D653" s="662" t="s">
        <v>6841</v>
      </c>
      <c r="E653" s="662"/>
      <c r="F653" s="665">
        <v>746</v>
      </c>
      <c r="G653" s="665">
        <v>1391722.6800000002</v>
      </c>
      <c r="H653" s="665">
        <v>1</v>
      </c>
      <c r="I653" s="665">
        <v>1865.5800000000002</v>
      </c>
      <c r="J653" s="665">
        <v>659</v>
      </c>
      <c r="K653" s="665">
        <v>1229417.22</v>
      </c>
      <c r="L653" s="665">
        <v>0.88337801608579081</v>
      </c>
      <c r="M653" s="665">
        <v>1865.58</v>
      </c>
      <c r="N653" s="665">
        <v>537</v>
      </c>
      <c r="O653" s="665">
        <v>1077141.23</v>
      </c>
      <c r="P653" s="678">
        <v>0.77396254690625566</v>
      </c>
      <c r="Q653" s="666">
        <v>2005.8495903165735</v>
      </c>
    </row>
    <row r="654" spans="1:17" ht="14.4" customHeight="1" x14ac:dyDescent="0.3">
      <c r="A654" s="661" t="s">
        <v>543</v>
      </c>
      <c r="B654" s="662" t="s">
        <v>6163</v>
      </c>
      <c r="C654" s="662" t="s">
        <v>6838</v>
      </c>
      <c r="D654" s="662" t="s">
        <v>6843</v>
      </c>
      <c r="E654" s="662" t="s">
        <v>6844</v>
      </c>
      <c r="F654" s="665">
        <v>25</v>
      </c>
      <c r="G654" s="665">
        <v>68217.75</v>
      </c>
      <c r="H654" s="665">
        <v>1</v>
      </c>
      <c r="I654" s="665">
        <v>2728.71</v>
      </c>
      <c r="J654" s="665">
        <v>60</v>
      </c>
      <c r="K654" s="665">
        <v>138815.34</v>
      </c>
      <c r="L654" s="665">
        <v>2.0348859351121957</v>
      </c>
      <c r="M654" s="665">
        <v>2313.5889999999999</v>
      </c>
      <c r="N654" s="665">
        <v>59.1</v>
      </c>
      <c r="O654" s="665">
        <v>145718.13999999998</v>
      </c>
      <c r="P654" s="678">
        <v>2.1360736758394991</v>
      </c>
      <c r="Q654" s="666">
        <v>2465.6199661590522</v>
      </c>
    </row>
    <row r="655" spans="1:17" ht="14.4" customHeight="1" x14ac:dyDescent="0.3">
      <c r="A655" s="661" t="s">
        <v>543</v>
      </c>
      <c r="B655" s="662" t="s">
        <v>6163</v>
      </c>
      <c r="C655" s="662" t="s">
        <v>6838</v>
      </c>
      <c r="D655" s="662" t="s">
        <v>6843</v>
      </c>
      <c r="E655" s="662"/>
      <c r="F655" s="665">
        <v>42</v>
      </c>
      <c r="G655" s="665">
        <v>114605.82</v>
      </c>
      <c r="H655" s="665">
        <v>1</v>
      </c>
      <c r="I655" s="665">
        <v>2728.71</v>
      </c>
      <c r="J655" s="665">
        <v>93</v>
      </c>
      <c r="K655" s="665">
        <v>246806.71</v>
      </c>
      <c r="L655" s="665">
        <v>2.1535268453207697</v>
      </c>
      <c r="M655" s="665">
        <v>2653.8355913978494</v>
      </c>
      <c r="N655" s="665">
        <v>102</v>
      </c>
      <c r="O655" s="665">
        <v>251398.63999999998</v>
      </c>
      <c r="P655" s="678">
        <v>2.1935940077039713</v>
      </c>
      <c r="Q655" s="666">
        <v>2464.6925490196077</v>
      </c>
    </row>
    <row r="656" spans="1:17" ht="14.4" customHeight="1" x14ac:dyDescent="0.3">
      <c r="A656" s="661" t="s">
        <v>543</v>
      </c>
      <c r="B656" s="662" t="s">
        <v>6163</v>
      </c>
      <c r="C656" s="662" t="s">
        <v>6838</v>
      </c>
      <c r="D656" s="662" t="s">
        <v>6845</v>
      </c>
      <c r="E656" s="662"/>
      <c r="F656" s="665"/>
      <c r="G656" s="665"/>
      <c r="H656" s="665"/>
      <c r="I656" s="665"/>
      <c r="J656" s="665">
        <v>1</v>
      </c>
      <c r="K656" s="665">
        <v>1469.22</v>
      </c>
      <c r="L656" s="665"/>
      <c r="M656" s="665">
        <v>1469.22</v>
      </c>
      <c r="N656" s="665">
        <v>2</v>
      </c>
      <c r="O656" s="665">
        <v>2943.26</v>
      </c>
      <c r="P656" s="678"/>
      <c r="Q656" s="666">
        <v>1471.63</v>
      </c>
    </row>
    <row r="657" spans="1:17" ht="14.4" customHeight="1" x14ac:dyDescent="0.3">
      <c r="A657" s="661" t="s">
        <v>543</v>
      </c>
      <c r="B657" s="662" t="s">
        <v>6163</v>
      </c>
      <c r="C657" s="662" t="s">
        <v>6838</v>
      </c>
      <c r="D657" s="662" t="s">
        <v>6846</v>
      </c>
      <c r="E657" s="662"/>
      <c r="F657" s="665">
        <v>4</v>
      </c>
      <c r="G657" s="665">
        <v>7462.32</v>
      </c>
      <c r="H657" s="665">
        <v>1</v>
      </c>
      <c r="I657" s="665">
        <v>1865.58</v>
      </c>
      <c r="J657" s="665">
        <v>4</v>
      </c>
      <c r="K657" s="665">
        <v>7462.32</v>
      </c>
      <c r="L657" s="665">
        <v>1</v>
      </c>
      <c r="M657" s="665">
        <v>1865.58</v>
      </c>
      <c r="N657" s="665">
        <v>8</v>
      </c>
      <c r="O657" s="665">
        <v>16044.02</v>
      </c>
      <c r="P657" s="678">
        <v>2.1500042882106372</v>
      </c>
      <c r="Q657" s="666">
        <v>2005.5025000000001</v>
      </c>
    </row>
    <row r="658" spans="1:17" ht="14.4" customHeight="1" x14ac:dyDescent="0.3">
      <c r="A658" s="661" t="s">
        <v>543</v>
      </c>
      <c r="B658" s="662" t="s">
        <v>6163</v>
      </c>
      <c r="C658" s="662" t="s">
        <v>6838</v>
      </c>
      <c r="D658" s="662" t="s">
        <v>6846</v>
      </c>
      <c r="E658" s="662" t="s">
        <v>6847</v>
      </c>
      <c r="F658" s="665">
        <v>3</v>
      </c>
      <c r="G658" s="665">
        <v>5596.74</v>
      </c>
      <c r="H658" s="665">
        <v>1</v>
      </c>
      <c r="I658" s="665">
        <v>1865.58</v>
      </c>
      <c r="J658" s="665">
        <v>3</v>
      </c>
      <c r="K658" s="665">
        <v>5596.74</v>
      </c>
      <c r="L658" s="665">
        <v>1</v>
      </c>
      <c r="M658" s="665">
        <v>1865.58</v>
      </c>
      <c r="N658" s="665">
        <v>4</v>
      </c>
      <c r="O658" s="665">
        <v>8026.04</v>
      </c>
      <c r="P658" s="678">
        <v>1.4340562541765385</v>
      </c>
      <c r="Q658" s="666">
        <v>2006.51</v>
      </c>
    </row>
    <row r="659" spans="1:17" ht="14.4" customHeight="1" x14ac:dyDescent="0.3">
      <c r="A659" s="661" t="s">
        <v>543</v>
      </c>
      <c r="B659" s="662" t="s">
        <v>6163</v>
      </c>
      <c r="C659" s="662" t="s">
        <v>6838</v>
      </c>
      <c r="D659" s="662" t="s">
        <v>6848</v>
      </c>
      <c r="E659" s="662"/>
      <c r="F659" s="665">
        <v>1</v>
      </c>
      <c r="G659" s="665">
        <v>8191.63</v>
      </c>
      <c r="H659" s="665">
        <v>1</v>
      </c>
      <c r="I659" s="665">
        <v>8191.63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543</v>
      </c>
      <c r="B660" s="662" t="s">
        <v>6163</v>
      </c>
      <c r="C660" s="662" t="s">
        <v>6838</v>
      </c>
      <c r="D660" s="662" t="s">
        <v>6849</v>
      </c>
      <c r="E660" s="662"/>
      <c r="F660" s="665">
        <v>24</v>
      </c>
      <c r="G660" s="665">
        <v>193784.63999999998</v>
      </c>
      <c r="H660" s="665">
        <v>1</v>
      </c>
      <c r="I660" s="665">
        <v>8074.36</v>
      </c>
      <c r="J660" s="665">
        <v>58</v>
      </c>
      <c r="K660" s="665">
        <v>468312.88</v>
      </c>
      <c r="L660" s="665">
        <v>2.416666666666667</v>
      </c>
      <c r="M660" s="665">
        <v>8074.36</v>
      </c>
      <c r="N660" s="665">
        <v>35</v>
      </c>
      <c r="O660" s="665">
        <v>290112.99</v>
      </c>
      <c r="P660" s="678">
        <v>1.4970897074195355</v>
      </c>
      <c r="Q660" s="666">
        <v>8288.9425714285717</v>
      </c>
    </row>
    <row r="661" spans="1:17" ht="14.4" customHeight="1" x14ac:dyDescent="0.3">
      <c r="A661" s="661" t="s">
        <v>543</v>
      </c>
      <c r="B661" s="662" t="s">
        <v>6163</v>
      </c>
      <c r="C661" s="662" t="s">
        <v>6838</v>
      </c>
      <c r="D661" s="662" t="s">
        <v>6849</v>
      </c>
      <c r="E661" s="662" t="s">
        <v>6850</v>
      </c>
      <c r="F661" s="665">
        <v>11</v>
      </c>
      <c r="G661" s="665">
        <v>88817.96</v>
      </c>
      <c r="H661" s="665">
        <v>1</v>
      </c>
      <c r="I661" s="665">
        <v>8074.3600000000006</v>
      </c>
      <c r="J661" s="665">
        <v>21</v>
      </c>
      <c r="K661" s="665">
        <v>169561.56</v>
      </c>
      <c r="L661" s="665">
        <v>1.9090909090909089</v>
      </c>
      <c r="M661" s="665">
        <v>8074.36</v>
      </c>
      <c r="N661" s="665">
        <v>26</v>
      </c>
      <c r="O661" s="665">
        <v>215594.34</v>
      </c>
      <c r="P661" s="678">
        <v>2.4273732474828287</v>
      </c>
      <c r="Q661" s="666">
        <v>8292.09</v>
      </c>
    </row>
    <row r="662" spans="1:17" ht="14.4" customHeight="1" x14ac:dyDescent="0.3">
      <c r="A662" s="661" t="s">
        <v>543</v>
      </c>
      <c r="B662" s="662" t="s">
        <v>6163</v>
      </c>
      <c r="C662" s="662" t="s">
        <v>6838</v>
      </c>
      <c r="D662" s="662" t="s">
        <v>6851</v>
      </c>
      <c r="E662" s="662" t="s">
        <v>6852</v>
      </c>
      <c r="F662" s="665">
        <v>58</v>
      </c>
      <c r="G662" s="665">
        <v>561793.80000000005</v>
      </c>
      <c r="H662" s="665">
        <v>1</v>
      </c>
      <c r="I662" s="665">
        <v>9686.1</v>
      </c>
      <c r="J662" s="665">
        <v>61</v>
      </c>
      <c r="K662" s="665">
        <v>590852.1</v>
      </c>
      <c r="L662" s="665">
        <v>1.0517241379310343</v>
      </c>
      <c r="M662" s="665">
        <v>9686.1</v>
      </c>
      <c r="N662" s="665">
        <v>79</v>
      </c>
      <c r="O662" s="665">
        <v>782995.07</v>
      </c>
      <c r="P662" s="678">
        <v>1.3937410309618936</v>
      </c>
      <c r="Q662" s="666">
        <v>9911.33</v>
      </c>
    </row>
    <row r="663" spans="1:17" ht="14.4" customHeight="1" x14ac:dyDescent="0.3">
      <c r="A663" s="661" t="s">
        <v>543</v>
      </c>
      <c r="B663" s="662" t="s">
        <v>6163</v>
      </c>
      <c r="C663" s="662" t="s">
        <v>6838</v>
      </c>
      <c r="D663" s="662" t="s">
        <v>6851</v>
      </c>
      <c r="E663" s="662"/>
      <c r="F663" s="665">
        <v>91</v>
      </c>
      <c r="G663" s="665">
        <v>881435.10000000009</v>
      </c>
      <c r="H663" s="665">
        <v>1</v>
      </c>
      <c r="I663" s="665">
        <v>9686.1</v>
      </c>
      <c r="J663" s="665">
        <v>111</v>
      </c>
      <c r="K663" s="665">
        <v>1075157.1000000001</v>
      </c>
      <c r="L663" s="665">
        <v>1.2197802197802197</v>
      </c>
      <c r="M663" s="665">
        <v>9686.1</v>
      </c>
      <c r="N663" s="665">
        <v>69</v>
      </c>
      <c r="O663" s="665">
        <v>683783.97</v>
      </c>
      <c r="P663" s="678">
        <v>0.77576212928212174</v>
      </c>
      <c r="Q663" s="666">
        <v>9909.9126086956512</v>
      </c>
    </row>
    <row r="664" spans="1:17" ht="14.4" customHeight="1" x14ac:dyDescent="0.3">
      <c r="A664" s="661" t="s">
        <v>543</v>
      </c>
      <c r="B664" s="662" t="s">
        <v>6163</v>
      </c>
      <c r="C664" s="662" t="s">
        <v>6838</v>
      </c>
      <c r="D664" s="662" t="s">
        <v>6853</v>
      </c>
      <c r="E664" s="662"/>
      <c r="F664" s="665">
        <v>650</v>
      </c>
      <c r="G664" s="665">
        <v>601620.5</v>
      </c>
      <c r="H664" s="665">
        <v>1</v>
      </c>
      <c r="I664" s="665">
        <v>925.57</v>
      </c>
      <c r="J664" s="665">
        <v>548</v>
      </c>
      <c r="K664" s="665">
        <v>507212.36000000004</v>
      </c>
      <c r="L664" s="665">
        <v>0.84307692307692317</v>
      </c>
      <c r="M664" s="665">
        <v>925.57</v>
      </c>
      <c r="N664" s="665">
        <v>519</v>
      </c>
      <c r="O664" s="665">
        <v>551622.3600000001</v>
      </c>
      <c r="P664" s="678">
        <v>0.91689422152336919</v>
      </c>
      <c r="Q664" s="666">
        <v>1062.8561849710984</v>
      </c>
    </row>
    <row r="665" spans="1:17" ht="14.4" customHeight="1" x14ac:dyDescent="0.3">
      <c r="A665" s="661" t="s">
        <v>543</v>
      </c>
      <c r="B665" s="662" t="s">
        <v>6163</v>
      </c>
      <c r="C665" s="662" t="s">
        <v>6838</v>
      </c>
      <c r="D665" s="662" t="s">
        <v>6853</v>
      </c>
      <c r="E665" s="662" t="s">
        <v>6854</v>
      </c>
      <c r="F665" s="665">
        <v>210</v>
      </c>
      <c r="G665" s="665">
        <v>194369.7</v>
      </c>
      <c r="H665" s="665">
        <v>1</v>
      </c>
      <c r="I665" s="665">
        <v>925.57</v>
      </c>
      <c r="J665" s="665">
        <v>214</v>
      </c>
      <c r="K665" s="665">
        <v>198071.98</v>
      </c>
      <c r="L665" s="665">
        <v>1.019047619047619</v>
      </c>
      <c r="M665" s="665">
        <v>925.57</v>
      </c>
      <c r="N665" s="665">
        <v>178</v>
      </c>
      <c r="O665" s="665">
        <v>189219.34</v>
      </c>
      <c r="P665" s="678">
        <v>0.97350224855005685</v>
      </c>
      <c r="Q665" s="666">
        <v>1063.03</v>
      </c>
    </row>
    <row r="666" spans="1:17" ht="14.4" customHeight="1" x14ac:dyDescent="0.3">
      <c r="A666" s="661" t="s">
        <v>543</v>
      </c>
      <c r="B666" s="662" t="s">
        <v>6163</v>
      </c>
      <c r="C666" s="662" t="s">
        <v>6838</v>
      </c>
      <c r="D666" s="662" t="s">
        <v>6855</v>
      </c>
      <c r="E666" s="662" t="s">
        <v>6856</v>
      </c>
      <c r="F666" s="665">
        <v>7</v>
      </c>
      <c r="G666" s="665">
        <v>101245.69</v>
      </c>
      <c r="H666" s="665">
        <v>1</v>
      </c>
      <c r="I666" s="665">
        <v>14463.67</v>
      </c>
      <c r="J666" s="665">
        <v>2</v>
      </c>
      <c r="K666" s="665">
        <v>28927.34</v>
      </c>
      <c r="L666" s="665">
        <v>0.2857142857142857</v>
      </c>
      <c r="M666" s="665">
        <v>14463.67</v>
      </c>
      <c r="N666" s="665"/>
      <c r="O666" s="665"/>
      <c r="P666" s="678"/>
      <c r="Q666" s="666"/>
    </row>
    <row r="667" spans="1:17" ht="14.4" customHeight="1" x14ac:dyDescent="0.3">
      <c r="A667" s="661" t="s">
        <v>543</v>
      </c>
      <c r="B667" s="662" t="s">
        <v>6163</v>
      </c>
      <c r="C667" s="662" t="s">
        <v>6838</v>
      </c>
      <c r="D667" s="662" t="s">
        <v>6855</v>
      </c>
      <c r="E667" s="662"/>
      <c r="F667" s="665"/>
      <c r="G667" s="665"/>
      <c r="H667" s="665"/>
      <c r="I667" s="665"/>
      <c r="J667" s="665">
        <v>4</v>
      </c>
      <c r="K667" s="665">
        <v>57854.68</v>
      </c>
      <c r="L667" s="665"/>
      <c r="M667" s="665">
        <v>14463.67</v>
      </c>
      <c r="N667" s="665">
        <v>10</v>
      </c>
      <c r="O667" s="665">
        <v>147896.9</v>
      </c>
      <c r="P667" s="678"/>
      <c r="Q667" s="666">
        <v>14789.689999999999</v>
      </c>
    </row>
    <row r="668" spans="1:17" ht="14.4" customHeight="1" x14ac:dyDescent="0.3">
      <c r="A668" s="661" t="s">
        <v>543</v>
      </c>
      <c r="B668" s="662" t="s">
        <v>6163</v>
      </c>
      <c r="C668" s="662" t="s">
        <v>6838</v>
      </c>
      <c r="D668" s="662" t="s">
        <v>6857</v>
      </c>
      <c r="E668" s="662"/>
      <c r="F668" s="665">
        <v>29</v>
      </c>
      <c r="G668" s="665">
        <v>6921.72</v>
      </c>
      <c r="H668" s="665">
        <v>1</v>
      </c>
      <c r="I668" s="665">
        <v>238.68</v>
      </c>
      <c r="J668" s="665">
        <v>133</v>
      </c>
      <c r="K668" s="665">
        <v>31744.44</v>
      </c>
      <c r="L668" s="665">
        <v>4.5862068965517242</v>
      </c>
      <c r="M668" s="665">
        <v>238.67999999999998</v>
      </c>
      <c r="N668" s="665">
        <v>97</v>
      </c>
      <c r="O668" s="665">
        <v>23430.489999999998</v>
      </c>
      <c r="P668" s="678">
        <v>3.3850675843576448</v>
      </c>
      <c r="Q668" s="666">
        <v>241.55144329896905</v>
      </c>
    </row>
    <row r="669" spans="1:17" ht="14.4" customHeight="1" x14ac:dyDescent="0.3">
      <c r="A669" s="661" t="s">
        <v>543</v>
      </c>
      <c r="B669" s="662" t="s">
        <v>6163</v>
      </c>
      <c r="C669" s="662" t="s">
        <v>6838</v>
      </c>
      <c r="D669" s="662" t="s">
        <v>6857</v>
      </c>
      <c r="E669" s="662" t="s">
        <v>6858</v>
      </c>
      <c r="F669" s="665">
        <v>78</v>
      </c>
      <c r="G669" s="665">
        <v>18617.04</v>
      </c>
      <c r="H669" s="665">
        <v>1</v>
      </c>
      <c r="I669" s="665">
        <v>238.68</v>
      </c>
      <c r="J669" s="665">
        <v>81</v>
      </c>
      <c r="K669" s="665">
        <v>19333.079999999998</v>
      </c>
      <c r="L669" s="665">
        <v>1.0384615384615383</v>
      </c>
      <c r="M669" s="665">
        <v>238.67999999999998</v>
      </c>
      <c r="N669" s="665">
        <v>90</v>
      </c>
      <c r="O669" s="665">
        <v>21762.9</v>
      </c>
      <c r="P669" s="678">
        <v>1.1689774529141046</v>
      </c>
      <c r="Q669" s="666">
        <v>241.81</v>
      </c>
    </row>
    <row r="670" spans="1:17" ht="14.4" customHeight="1" x14ac:dyDescent="0.3">
      <c r="A670" s="661" t="s">
        <v>543</v>
      </c>
      <c r="B670" s="662" t="s">
        <v>6163</v>
      </c>
      <c r="C670" s="662" t="s">
        <v>6838</v>
      </c>
      <c r="D670" s="662" t="s">
        <v>6859</v>
      </c>
      <c r="E670" s="662" t="s">
        <v>6860</v>
      </c>
      <c r="F670" s="665">
        <v>1</v>
      </c>
      <c r="G670" s="665">
        <v>2728.71</v>
      </c>
      <c r="H670" s="665">
        <v>1</v>
      </c>
      <c r="I670" s="665">
        <v>2728.71</v>
      </c>
      <c r="J670" s="665">
        <v>1</v>
      </c>
      <c r="K670" s="665">
        <v>2460.89</v>
      </c>
      <c r="L670" s="665">
        <v>0.90185105782585906</v>
      </c>
      <c r="M670" s="665">
        <v>2460.89</v>
      </c>
      <c r="N670" s="665">
        <v>2</v>
      </c>
      <c r="O670" s="665">
        <v>4931.24</v>
      </c>
      <c r="P670" s="678">
        <v>1.8071689552938934</v>
      </c>
      <c r="Q670" s="666">
        <v>2465.62</v>
      </c>
    </row>
    <row r="671" spans="1:17" ht="14.4" customHeight="1" x14ac:dyDescent="0.3">
      <c r="A671" s="661" t="s">
        <v>543</v>
      </c>
      <c r="B671" s="662" t="s">
        <v>6163</v>
      </c>
      <c r="C671" s="662" t="s">
        <v>6838</v>
      </c>
      <c r="D671" s="662" t="s">
        <v>6859</v>
      </c>
      <c r="E671" s="662"/>
      <c r="F671" s="665"/>
      <c r="G671" s="665"/>
      <c r="H671" s="665"/>
      <c r="I671" s="665"/>
      <c r="J671" s="665"/>
      <c r="K671" s="665"/>
      <c r="L671" s="665"/>
      <c r="M671" s="665"/>
      <c r="N671" s="665">
        <v>2</v>
      </c>
      <c r="O671" s="665">
        <v>4931.24</v>
      </c>
      <c r="P671" s="678"/>
      <c r="Q671" s="666">
        <v>2465.62</v>
      </c>
    </row>
    <row r="672" spans="1:17" ht="14.4" customHeight="1" x14ac:dyDescent="0.3">
      <c r="A672" s="661" t="s">
        <v>543</v>
      </c>
      <c r="B672" s="662" t="s">
        <v>6163</v>
      </c>
      <c r="C672" s="662" t="s">
        <v>6098</v>
      </c>
      <c r="D672" s="662" t="s">
        <v>6861</v>
      </c>
      <c r="E672" s="662" t="s">
        <v>6862</v>
      </c>
      <c r="F672" s="665">
        <v>7</v>
      </c>
      <c r="G672" s="665">
        <v>2309.86</v>
      </c>
      <c r="H672" s="665">
        <v>1</v>
      </c>
      <c r="I672" s="665">
        <v>329.98</v>
      </c>
      <c r="J672" s="665">
        <v>21</v>
      </c>
      <c r="K672" s="665">
        <v>6929.58</v>
      </c>
      <c r="L672" s="665">
        <v>3</v>
      </c>
      <c r="M672" s="665">
        <v>329.98</v>
      </c>
      <c r="N672" s="665">
        <v>50</v>
      </c>
      <c r="O672" s="665">
        <v>16499</v>
      </c>
      <c r="P672" s="678">
        <v>7.1428571428571423</v>
      </c>
      <c r="Q672" s="666">
        <v>329.98</v>
      </c>
    </row>
    <row r="673" spans="1:17" ht="14.4" customHeight="1" x14ac:dyDescent="0.3">
      <c r="A673" s="661" t="s">
        <v>543</v>
      </c>
      <c r="B673" s="662" t="s">
        <v>6163</v>
      </c>
      <c r="C673" s="662" t="s">
        <v>6098</v>
      </c>
      <c r="D673" s="662" t="s">
        <v>6863</v>
      </c>
      <c r="E673" s="662" t="s">
        <v>6862</v>
      </c>
      <c r="F673" s="665">
        <v>7</v>
      </c>
      <c r="G673" s="665">
        <v>3033.87</v>
      </c>
      <c r="H673" s="665">
        <v>1</v>
      </c>
      <c r="I673" s="665">
        <v>433.40999999999997</v>
      </c>
      <c r="J673" s="665">
        <v>6</v>
      </c>
      <c r="K673" s="665">
        <v>2600.46</v>
      </c>
      <c r="L673" s="665">
        <v>0.85714285714285721</v>
      </c>
      <c r="M673" s="665">
        <v>433.41</v>
      </c>
      <c r="N673" s="665">
        <v>7</v>
      </c>
      <c r="O673" s="665">
        <v>3033.87</v>
      </c>
      <c r="P673" s="678">
        <v>1</v>
      </c>
      <c r="Q673" s="666">
        <v>433.40999999999997</v>
      </c>
    </row>
    <row r="674" spans="1:17" ht="14.4" customHeight="1" x14ac:dyDescent="0.3">
      <c r="A674" s="661" t="s">
        <v>543</v>
      </c>
      <c r="B674" s="662" t="s">
        <v>6163</v>
      </c>
      <c r="C674" s="662" t="s">
        <v>6098</v>
      </c>
      <c r="D674" s="662" t="s">
        <v>6864</v>
      </c>
      <c r="E674" s="662" t="s">
        <v>6865</v>
      </c>
      <c r="F674" s="665"/>
      <c r="G674" s="665"/>
      <c r="H674" s="665"/>
      <c r="I674" s="665"/>
      <c r="J674" s="665">
        <v>2</v>
      </c>
      <c r="K674" s="665">
        <v>2870.72</v>
      </c>
      <c r="L674" s="665"/>
      <c r="M674" s="665">
        <v>1435.36</v>
      </c>
      <c r="N674" s="665">
        <v>3</v>
      </c>
      <c r="O674" s="665">
        <v>4306.08</v>
      </c>
      <c r="P674" s="678"/>
      <c r="Q674" s="666">
        <v>1435.36</v>
      </c>
    </row>
    <row r="675" spans="1:17" ht="14.4" customHeight="1" x14ac:dyDescent="0.3">
      <c r="A675" s="661" t="s">
        <v>543</v>
      </c>
      <c r="B675" s="662" t="s">
        <v>6163</v>
      </c>
      <c r="C675" s="662" t="s">
        <v>6098</v>
      </c>
      <c r="D675" s="662" t="s">
        <v>6866</v>
      </c>
      <c r="E675" s="662" t="s">
        <v>6865</v>
      </c>
      <c r="F675" s="665"/>
      <c r="G675" s="665"/>
      <c r="H675" s="665"/>
      <c r="I675" s="665"/>
      <c r="J675" s="665"/>
      <c r="K675" s="665"/>
      <c r="L675" s="665"/>
      <c r="M675" s="665"/>
      <c r="N675" s="665">
        <v>2</v>
      </c>
      <c r="O675" s="665">
        <v>3395.54</v>
      </c>
      <c r="P675" s="678"/>
      <c r="Q675" s="666">
        <v>1697.77</v>
      </c>
    </row>
    <row r="676" spans="1:17" ht="14.4" customHeight="1" x14ac:dyDescent="0.3">
      <c r="A676" s="661" t="s">
        <v>543</v>
      </c>
      <c r="B676" s="662" t="s">
        <v>6163</v>
      </c>
      <c r="C676" s="662" t="s">
        <v>6098</v>
      </c>
      <c r="D676" s="662" t="s">
        <v>6867</v>
      </c>
      <c r="E676" s="662" t="s">
        <v>6868</v>
      </c>
      <c r="F676" s="665">
        <v>2</v>
      </c>
      <c r="G676" s="665">
        <v>174.1</v>
      </c>
      <c r="H676" s="665">
        <v>1</v>
      </c>
      <c r="I676" s="665">
        <v>87.05</v>
      </c>
      <c r="J676" s="665"/>
      <c r="K676" s="665"/>
      <c r="L676" s="665"/>
      <c r="M676" s="665"/>
      <c r="N676" s="665">
        <v>5</v>
      </c>
      <c r="O676" s="665">
        <v>435.25</v>
      </c>
      <c r="P676" s="678">
        <v>2.5</v>
      </c>
      <c r="Q676" s="666">
        <v>87.05</v>
      </c>
    </row>
    <row r="677" spans="1:17" ht="14.4" customHeight="1" x14ac:dyDescent="0.3">
      <c r="A677" s="661" t="s">
        <v>543</v>
      </c>
      <c r="B677" s="662" t="s">
        <v>6163</v>
      </c>
      <c r="C677" s="662" t="s">
        <v>6098</v>
      </c>
      <c r="D677" s="662" t="s">
        <v>6869</v>
      </c>
      <c r="E677" s="662"/>
      <c r="F677" s="665">
        <v>2.2000000000000002</v>
      </c>
      <c r="G677" s="665">
        <v>2118.09</v>
      </c>
      <c r="H677" s="665">
        <v>1</v>
      </c>
      <c r="I677" s="665">
        <v>962.7681818181818</v>
      </c>
      <c r="J677" s="665">
        <v>1.2</v>
      </c>
      <c r="K677" s="665">
        <v>1155.33</v>
      </c>
      <c r="L677" s="665">
        <v>0.54545840828293413</v>
      </c>
      <c r="M677" s="665">
        <v>962.77499999999998</v>
      </c>
      <c r="N677" s="665"/>
      <c r="O677" s="665"/>
      <c r="P677" s="678"/>
      <c r="Q677" s="666"/>
    </row>
    <row r="678" spans="1:17" ht="14.4" customHeight="1" x14ac:dyDescent="0.3">
      <c r="A678" s="661" t="s">
        <v>543</v>
      </c>
      <c r="B678" s="662" t="s">
        <v>6163</v>
      </c>
      <c r="C678" s="662" t="s">
        <v>6098</v>
      </c>
      <c r="D678" s="662" t="s">
        <v>6870</v>
      </c>
      <c r="E678" s="662" t="s">
        <v>6871</v>
      </c>
      <c r="F678" s="665">
        <v>0.1</v>
      </c>
      <c r="G678" s="665">
        <v>11.46</v>
      </c>
      <c r="H678" s="665">
        <v>1</v>
      </c>
      <c r="I678" s="665">
        <v>114.60000000000001</v>
      </c>
      <c r="J678" s="665">
        <v>0.3</v>
      </c>
      <c r="K678" s="665">
        <v>34.380000000000003</v>
      </c>
      <c r="L678" s="665">
        <v>3</v>
      </c>
      <c r="M678" s="665">
        <v>114.60000000000001</v>
      </c>
      <c r="N678" s="665">
        <v>0.1</v>
      </c>
      <c r="O678" s="665">
        <v>11.46</v>
      </c>
      <c r="P678" s="678">
        <v>1</v>
      </c>
      <c r="Q678" s="666">
        <v>114.60000000000001</v>
      </c>
    </row>
    <row r="679" spans="1:17" ht="14.4" customHeight="1" x14ac:dyDescent="0.3">
      <c r="A679" s="661" t="s">
        <v>543</v>
      </c>
      <c r="B679" s="662" t="s">
        <v>6163</v>
      </c>
      <c r="C679" s="662" t="s">
        <v>6098</v>
      </c>
      <c r="D679" s="662" t="s">
        <v>6872</v>
      </c>
      <c r="E679" s="662" t="s">
        <v>6871</v>
      </c>
      <c r="F679" s="665">
        <v>0.1</v>
      </c>
      <c r="G679" s="665">
        <v>13.79</v>
      </c>
      <c r="H679" s="665">
        <v>1</v>
      </c>
      <c r="I679" s="665">
        <v>137.89999999999998</v>
      </c>
      <c r="J679" s="665">
        <v>0.1</v>
      </c>
      <c r="K679" s="665">
        <v>13.79</v>
      </c>
      <c r="L679" s="665">
        <v>1</v>
      </c>
      <c r="M679" s="665">
        <v>137.89999999999998</v>
      </c>
      <c r="N679" s="665">
        <v>0.3</v>
      </c>
      <c r="O679" s="665">
        <v>41.37</v>
      </c>
      <c r="P679" s="678">
        <v>3</v>
      </c>
      <c r="Q679" s="666">
        <v>137.9</v>
      </c>
    </row>
    <row r="680" spans="1:17" ht="14.4" customHeight="1" x14ac:dyDescent="0.3">
      <c r="A680" s="661" t="s">
        <v>543</v>
      </c>
      <c r="B680" s="662" t="s">
        <v>6163</v>
      </c>
      <c r="C680" s="662" t="s">
        <v>6098</v>
      </c>
      <c r="D680" s="662" t="s">
        <v>6873</v>
      </c>
      <c r="E680" s="662" t="s">
        <v>6871</v>
      </c>
      <c r="F680" s="665">
        <v>4.2</v>
      </c>
      <c r="G680" s="665">
        <v>2644.26</v>
      </c>
      <c r="H680" s="665">
        <v>1</v>
      </c>
      <c r="I680" s="665">
        <v>629.58571428571429</v>
      </c>
      <c r="J680" s="665">
        <v>10.8</v>
      </c>
      <c r="K680" s="665">
        <v>6799.51</v>
      </c>
      <c r="L680" s="665">
        <v>2.5714226286371233</v>
      </c>
      <c r="M680" s="665">
        <v>629.58425925925928</v>
      </c>
      <c r="N680" s="665">
        <v>6.5</v>
      </c>
      <c r="O680" s="665">
        <v>4092.2400000000002</v>
      </c>
      <c r="P680" s="678">
        <v>1.5475936556919516</v>
      </c>
      <c r="Q680" s="666">
        <v>629.57538461538468</v>
      </c>
    </row>
    <row r="681" spans="1:17" ht="14.4" customHeight="1" x14ac:dyDescent="0.3">
      <c r="A681" s="661" t="s">
        <v>543</v>
      </c>
      <c r="B681" s="662" t="s">
        <v>6163</v>
      </c>
      <c r="C681" s="662" t="s">
        <v>6098</v>
      </c>
      <c r="D681" s="662" t="s">
        <v>6874</v>
      </c>
      <c r="E681" s="662" t="s">
        <v>6875</v>
      </c>
      <c r="F681" s="665"/>
      <c r="G681" s="665"/>
      <c r="H681" s="665"/>
      <c r="I681" s="665"/>
      <c r="J681" s="665">
        <v>1</v>
      </c>
      <c r="K681" s="665">
        <v>1169.8499999999999</v>
      </c>
      <c r="L681" s="665"/>
      <c r="M681" s="665">
        <v>1169.8499999999999</v>
      </c>
      <c r="N681" s="665"/>
      <c r="O681" s="665"/>
      <c r="P681" s="678"/>
      <c r="Q681" s="666"/>
    </row>
    <row r="682" spans="1:17" ht="14.4" customHeight="1" x14ac:dyDescent="0.3">
      <c r="A682" s="661" t="s">
        <v>543</v>
      </c>
      <c r="B682" s="662" t="s">
        <v>6163</v>
      </c>
      <c r="C682" s="662" t="s">
        <v>6098</v>
      </c>
      <c r="D682" s="662" t="s">
        <v>6876</v>
      </c>
      <c r="E682" s="662" t="s">
        <v>6877</v>
      </c>
      <c r="F682" s="665"/>
      <c r="G682" s="665"/>
      <c r="H682" s="665"/>
      <c r="I682" s="665"/>
      <c r="J682" s="665">
        <v>1</v>
      </c>
      <c r="K682" s="665">
        <v>2111.8000000000002</v>
      </c>
      <c r="L682" s="665"/>
      <c r="M682" s="665">
        <v>2111.8000000000002</v>
      </c>
      <c r="N682" s="665">
        <v>2</v>
      </c>
      <c r="O682" s="665">
        <v>4223.6000000000004</v>
      </c>
      <c r="P682" s="678"/>
      <c r="Q682" s="666">
        <v>2111.8000000000002</v>
      </c>
    </row>
    <row r="683" spans="1:17" ht="14.4" customHeight="1" x14ac:dyDescent="0.3">
      <c r="A683" s="661" t="s">
        <v>543</v>
      </c>
      <c r="B683" s="662" t="s">
        <v>6163</v>
      </c>
      <c r="C683" s="662" t="s">
        <v>6098</v>
      </c>
      <c r="D683" s="662" t="s">
        <v>6878</v>
      </c>
      <c r="E683" s="662" t="s">
        <v>6879</v>
      </c>
      <c r="F683" s="665"/>
      <c r="G683" s="665"/>
      <c r="H683" s="665"/>
      <c r="I683" s="665"/>
      <c r="J683" s="665"/>
      <c r="K683" s="665"/>
      <c r="L683" s="665"/>
      <c r="M683" s="665"/>
      <c r="N683" s="665">
        <v>1</v>
      </c>
      <c r="O683" s="665">
        <v>1034.29</v>
      </c>
      <c r="P683" s="678"/>
      <c r="Q683" s="666">
        <v>1034.29</v>
      </c>
    </row>
    <row r="684" spans="1:17" ht="14.4" customHeight="1" x14ac:dyDescent="0.3">
      <c r="A684" s="661" t="s">
        <v>543</v>
      </c>
      <c r="B684" s="662" t="s">
        <v>6163</v>
      </c>
      <c r="C684" s="662" t="s">
        <v>6098</v>
      </c>
      <c r="D684" s="662" t="s">
        <v>6880</v>
      </c>
      <c r="E684" s="662" t="s">
        <v>6879</v>
      </c>
      <c r="F684" s="665">
        <v>9</v>
      </c>
      <c r="G684" s="665">
        <v>9896.2199999999993</v>
      </c>
      <c r="H684" s="665">
        <v>1</v>
      </c>
      <c r="I684" s="665">
        <v>1099.58</v>
      </c>
      <c r="J684" s="665"/>
      <c r="K684" s="665"/>
      <c r="L684" s="665"/>
      <c r="M684" s="665"/>
      <c r="N684" s="665"/>
      <c r="O684" s="665"/>
      <c r="P684" s="678"/>
      <c r="Q684" s="666"/>
    </row>
    <row r="685" spans="1:17" ht="14.4" customHeight="1" x14ac:dyDescent="0.3">
      <c r="A685" s="661" t="s">
        <v>543</v>
      </c>
      <c r="B685" s="662" t="s">
        <v>6163</v>
      </c>
      <c r="C685" s="662" t="s">
        <v>6098</v>
      </c>
      <c r="D685" s="662" t="s">
        <v>6881</v>
      </c>
      <c r="E685" s="662" t="s">
        <v>6879</v>
      </c>
      <c r="F685" s="665">
        <v>2</v>
      </c>
      <c r="G685" s="665">
        <v>2360.84</v>
      </c>
      <c r="H685" s="665">
        <v>1</v>
      </c>
      <c r="I685" s="665">
        <v>1180.42</v>
      </c>
      <c r="J685" s="665"/>
      <c r="K685" s="665"/>
      <c r="L685" s="665"/>
      <c r="M685" s="665"/>
      <c r="N685" s="665">
        <v>2</v>
      </c>
      <c r="O685" s="665">
        <v>2360.84</v>
      </c>
      <c r="P685" s="678">
        <v>1</v>
      </c>
      <c r="Q685" s="666">
        <v>1180.42</v>
      </c>
    </row>
    <row r="686" spans="1:17" ht="14.4" customHeight="1" x14ac:dyDescent="0.3">
      <c r="A686" s="661" t="s">
        <v>543</v>
      </c>
      <c r="B686" s="662" t="s">
        <v>6163</v>
      </c>
      <c r="C686" s="662" t="s">
        <v>6098</v>
      </c>
      <c r="D686" s="662" t="s">
        <v>6882</v>
      </c>
      <c r="E686" s="662" t="s">
        <v>6879</v>
      </c>
      <c r="F686" s="665">
        <v>4</v>
      </c>
      <c r="G686" s="665">
        <v>4991.12</v>
      </c>
      <c r="H686" s="665">
        <v>1</v>
      </c>
      <c r="I686" s="665">
        <v>1247.78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543</v>
      </c>
      <c r="B687" s="662" t="s">
        <v>6163</v>
      </c>
      <c r="C687" s="662" t="s">
        <v>6098</v>
      </c>
      <c r="D687" s="662" t="s">
        <v>6883</v>
      </c>
      <c r="E687" s="662" t="s">
        <v>6884</v>
      </c>
      <c r="F687" s="665">
        <v>1</v>
      </c>
      <c r="G687" s="665">
        <v>687</v>
      </c>
      <c r="H687" s="665">
        <v>1</v>
      </c>
      <c r="I687" s="665">
        <v>687</v>
      </c>
      <c r="J687" s="665"/>
      <c r="K687" s="665"/>
      <c r="L687" s="665"/>
      <c r="M687" s="665"/>
      <c r="N687" s="665">
        <v>4</v>
      </c>
      <c r="O687" s="665">
        <v>2748</v>
      </c>
      <c r="P687" s="678">
        <v>4</v>
      </c>
      <c r="Q687" s="666">
        <v>687</v>
      </c>
    </row>
    <row r="688" spans="1:17" ht="14.4" customHeight="1" x14ac:dyDescent="0.3">
      <c r="A688" s="661" t="s">
        <v>543</v>
      </c>
      <c r="B688" s="662" t="s">
        <v>6163</v>
      </c>
      <c r="C688" s="662" t="s">
        <v>6098</v>
      </c>
      <c r="D688" s="662" t="s">
        <v>6885</v>
      </c>
      <c r="E688" s="662" t="s">
        <v>6886</v>
      </c>
      <c r="F688" s="665"/>
      <c r="G688" s="665"/>
      <c r="H688" s="665"/>
      <c r="I688" s="665"/>
      <c r="J688" s="665"/>
      <c r="K688" s="665"/>
      <c r="L688" s="665"/>
      <c r="M688" s="665"/>
      <c r="N688" s="665">
        <v>8</v>
      </c>
      <c r="O688" s="665">
        <v>20516</v>
      </c>
      <c r="P688" s="678"/>
      <c r="Q688" s="666">
        <v>2564.5</v>
      </c>
    </row>
    <row r="689" spans="1:17" ht="14.4" customHeight="1" x14ac:dyDescent="0.3">
      <c r="A689" s="661" t="s">
        <v>543</v>
      </c>
      <c r="B689" s="662" t="s">
        <v>6163</v>
      </c>
      <c r="C689" s="662" t="s">
        <v>6098</v>
      </c>
      <c r="D689" s="662" t="s">
        <v>6887</v>
      </c>
      <c r="E689" s="662" t="s">
        <v>6888</v>
      </c>
      <c r="F689" s="665"/>
      <c r="G689" s="665"/>
      <c r="H689" s="665"/>
      <c r="I689" s="665"/>
      <c r="J689" s="665"/>
      <c r="K689" s="665"/>
      <c r="L689" s="665"/>
      <c r="M689" s="665"/>
      <c r="N689" s="665">
        <v>4</v>
      </c>
      <c r="O689" s="665">
        <v>7775.6</v>
      </c>
      <c r="P689" s="678"/>
      <c r="Q689" s="666">
        <v>1943.9</v>
      </c>
    </row>
    <row r="690" spans="1:17" ht="14.4" customHeight="1" x14ac:dyDescent="0.3">
      <c r="A690" s="661" t="s">
        <v>543</v>
      </c>
      <c r="B690" s="662" t="s">
        <v>6163</v>
      </c>
      <c r="C690" s="662" t="s">
        <v>6098</v>
      </c>
      <c r="D690" s="662" t="s">
        <v>6889</v>
      </c>
      <c r="E690" s="662" t="s">
        <v>6890</v>
      </c>
      <c r="F690" s="665"/>
      <c r="G690" s="665"/>
      <c r="H690" s="665"/>
      <c r="I690" s="665"/>
      <c r="J690" s="665"/>
      <c r="K690" s="665"/>
      <c r="L690" s="665"/>
      <c r="M690" s="665"/>
      <c r="N690" s="665">
        <v>4</v>
      </c>
      <c r="O690" s="665">
        <v>7775.6</v>
      </c>
      <c r="P690" s="678"/>
      <c r="Q690" s="666">
        <v>1943.9</v>
      </c>
    </row>
    <row r="691" spans="1:17" ht="14.4" customHeight="1" x14ac:dyDescent="0.3">
      <c r="A691" s="661" t="s">
        <v>543</v>
      </c>
      <c r="B691" s="662" t="s">
        <v>6163</v>
      </c>
      <c r="C691" s="662" t="s">
        <v>6098</v>
      </c>
      <c r="D691" s="662" t="s">
        <v>6891</v>
      </c>
      <c r="E691" s="662" t="s">
        <v>6892</v>
      </c>
      <c r="F691" s="665"/>
      <c r="G691" s="665"/>
      <c r="H691" s="665"/>
      <c r="I691" s="665"/>
      <c r="J691" s="665"/>
      <c r="K691" s="665"/>
      <c r="L691" s="665"/>
      <c r="M691" s="665"/>
      <c r="N691" s="665">
        <v>1</v>
      </c>
      <c r="O691" s="665">
        <v>3888</v>
      </c>
      <c r="P691" s="678"/>
      <c r="Q691" s="666">
        <v>3888</v>
      </c>
    </row>
    <row r="692" spans="1:17" ht="14.4" customHeight="1" x14ac:dyDescent="0.3">
      <c r="A692" s="661" t="s">
        <v>543</v>
      </c>
      <c r="B692" s="662" t="s">
        <v>6163</v>
      </c>
      <c r="C692" s="662" t="s">
        <v>6098</v>
      </c>
      <c r="D692" s="662" t="s">
        <v>6893</v>
      </c>
      <c r="E692" s="662" t="s">
        <v>6894</v>
      </c>
      <c r="F692" s="665"/>
      <c r="G692" s="665"/>
      <c r="H692" s="665"/>
      <c r="I692" s="665"/>
      <c r="J692" s="665">
        <v>4</v>
      </c>
      <c r="K692" s="665">
        <v>1998.12</v>
      </c>
      <c r="L692" s="665"/>
      <c r="M692" s="665">
        <v>499.53</v>
      </c>
      <c r="N692" s="665"/>
      <c r="O692" s="665"/>
      <c r="P692" s="678"/>
      <c r="Q692" s="666"/>
    </row>
    <row r="693" spans="1:17" ht="14.4" customHeight="1" x14ac:dyDescent="0.3">
      <c r="A693" s="661" t="s">
        <v>543</v>
      </c>
      <c r="B693" s="662" t="s">
        <v>6163</v>
      </c>
      <c r="C693" s="662" t="s">
        <v>6098</v>
      </c>
      <c r="D693" s="662" t="s">
        <v>6895</v>
      </c>
      <c r="E693" s="662" t="s">
        <v>6896</v>
      </c>
      <c r="F693" s="665"/>
      <c r="G693" s="665"/>
      <c r="H693" s="665"/>
      <c r="I693" s="665"/>
      <c r="J693" s="665">
        <v>1</v>
      </c>
      <c r="K693" s="665">
        <v>9657.8700000000008</v>
      </c>
      <c r="L693" s="665"/>
      <c r="M693" s="665">
        <v>9657.8700000000008</v>
      </c>
      <c r="N693" s="665"/>
      <c r="O693" s="665"/>
      <c r="P693" s="678"/>
      <c r="Q693" s="666"/>
    </row>
    <row r="694" spans="1:17" ht="14.4" customHeight="1" x14ac:dyDescent="0.3">
      <c r="A694" s="661" t="s">
        <v>543</v>
      </c>
      <c r="B694" s="662" t="s">
        <v>6163</v>
      </c>
      <c r="C694" s="662" t="s">
        <v>6098</v>
      </c>
      <c r="D694" s="662" t="s">
        <v>6897</v>
      </c>
      <c r="E694" s="662" t="s">
        <v>6868</v>
      </c>
      <c r="F694" s="665"/>
      <c r="G694" s="665"/>
      <c r="H694" s="665"/>
      <c r="I694" s="665"/>
      <c r="J694" s="665"/>
      <c r="K694" s="665"/>
      <c r="L694" s="665"/>
      <c r="M694" s="665"/>
      <c r="N694" s="665">
        <v>2</v>
      </c>
      <c r="O694" s="665">
        <v>138.04</v>
      </c>
      <c r="P694" s="678"/>
      <c r="Q694" s="666">
        <v>69.02</v>
      </c>
    </row>
    <row r="695" spans="1:17" ht="14.4" customHeight="1" x14ac:dyDescent="0.3">
      <c r="A695" s="661" t="s">
        <v>543</v>
      </c>
      <c r="B695" s="662" t="s">
        <v>6163</v>
      </c>
      <c r="C695" s="662" t="s">
        <v>6098</v>
      </c>
      <c r="D695" s="662" t="s">
        <v>6898</v>
      </c>
      <c r="E695" s="662" t="s">
        <v>6868</v>
      </c>
      <c r="F695" s="665"/>
      <c r="G695" s="665"/>
      <c r="H695" s="665"/>
      <c r="I695" s="665"/>
      <c r="J695" s="665">
        <v>10</v>
      </c>
      <c r="K695" s="665">
        <v>849.8</v>
      </c>
      <c r="L695" s="665"/>
      <c r="M695" s="665">
        <v>84.97999999999999</v>
      </c>
      <c r="N695" s="665"/>
      <c r="O695" s="665"/>
      <c r="P695" s="678"/>
      <c r="Q695" s="666"/>
    </row>
    <row r="696" spans="1:17" ht="14.4" customHeight="1" x14ac:dyDescent="0.3">
      <c r="A696" s="661" t="s">
        <v>543</v>
      </c>
      <c r="B696" s="662" t="s">
        <v>6163</v>
      </c>
      <c r="C696" s="662" t="s">
        <v>6098</v>
      </c>
      <c r="D696" s="662" t="s">
        <v>6899</v>
      </c>
      <c r="E696" s="662" t="s">
        <v>6900</v>
      </c>
      <c r="F696" s="665"/>
      <c r="G696" s="665"/>
      <c r="H696" s="665"/>
      <c r="I696" s="665"/>
      <c r="J696" s="665"/>
      <c r="K696" s="665"/>
      <c r="L696" s="665"/>
      <c r="M696" s="665"/>
      <c r="N696" s="665">
        <v>19</v>
      </c>
      <c r="O696" s="665">
        <v>4560</v>
      </c>
      <c r="P696" s="678"/>
      <c r="Q696" s="666">
        <v>240</v>
      </c>
    </row>
    <row r="697" spans="1:17" ht="14.4" customHeight="1" x14ac:dyDescent="0.3">
      <c r="A697" s="661" t="s">
        <v>543</v>
      </c>
      <c r="B697" s="662" t="s">
        <v>6163</v>
      </c>
      <c r="C697" s="662" t="s">
        <v>6098</v>
      </c>
      <c r="D697" s="662" t="s">
        <v>6901</v>
      </c>
      <c r="E697" s="662" t="s">
        <v>6900</v>
      </c>
      <c r="F697" s="665"/>
      <c r="G697" s="665"/>
      <c r="H697" s="665"/>
      <c r="I697" s="665"/>
      <c r="J697" s="665"/>
      <c r="K697" s="665"/>
      <c r="L697" s="665"/>
      <c r="M697" s="665"/>
      <c r="N697" s="665">
        <v>1.38</v>
      </c>
      <c r="O697" s="665">
        <v>1678.08</v>
      </c>
      <c r="P697" s="678"/>
      <c r="Q697" s="666">
        <v>1216</v>
      </c>
    </row>
    <row r="698" spans="1:17" ht="14.4" customHeight="1" x14ac:dyDescent="0.3">
      <c r="A698" s="661" t="s">
        <v>543</v>
      </c>
      <c r="B698" s="662" t="s">
        <v>6163</v>
      </c>
      <c r="C698" s="662" t="s">
        <v>6098</v>
      </c>
      <c r="D698" s="662" t="s">
        <v>6902</v>
      </c>
      <c r="E698" s="662" t="s">
        <v>6903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6832.75</v>
      </c>
      <c r="P698" s="678"/>
      <c r="Q698" s="666">
        <v>6832.75</v>
      </c>
    </row>
    <row r="699" spans="1:17" ht="14.4" customHeight="1" x14ac:dyDescent="0.3">
      <c r="A699" s="661" t="s">
        <v>543</v>
      </c>
      <c r="B699" s="662" t="s">
        <v>6163</v>
      </c>
      <c r="C699" s="662" t="s">
        <v>6098</v>
      </c>
      <c r="D699" s="662" t="s">
        <v>6904</v>
      </c>
      <c r="E699" s="662" t="s">
        <v>6905</v>
      </c>
      <c r="F699" s="665">
        <v>3</v>
      </c>
      <c r="G699" s="665">
        <v>19711.650000000001</v>
      </c>
      <c r="H699" s="665">
        <v>1</v>
      </c>
      <c r="I699" s="665">
        <v>6570.55</v>
      </c>
      <c r="J699" s="665">
        <v>1</v>
      </c>
      <c r="K699" s="665">
        <v>6570.55</v>
      </c>
      <c r="L699" s="665">
        <v>0.33333333333333331</v>
      </c>
      <c r="M699" s="665">
        <v>6570.55</v>
      </c>
      <c r="N699" s="665"/>
      <c r="O699" s="665"/>
      <c r="P699" s="678"/>
      <c r="Q699" s="666"/>
    </row>
    <row r="700" spans="1:17" ht="14.4" customHeight="1" x14ac:dyDescent="0.3">
      <c r="A700" s="661" t="s">
        <v>543</v>
      </c>
      <c r="B700" s="662" t="s">
        <v>6163</v>
      </c>
      <c r="C700" s="662" t="s">
        <v>6098</v>
      </c>
      <c r="D700" s="662" t="s">
        <v>6904</v>
      </c>
      <c r="E700" s="662" t="s">
        <v>6906</v>
      </c>
      <c r="F700" s="665"/>
      <c r="G700" s="665"/>
      <c r="H700" s="665"/>
      <c r="I700" s="665"/>
      <c r="J700" s="665">
        <v>1</v>
      </c>
      <c r="K700" s="665">
        <v>6570.55</v>
      </c>
      <c r="L700" s="665"/>
      <c r="M700" s="665">
        <v>6570.55</v>
      </c>
      <c r="N700" s="665"/>
      <c r="O700" s="665"/>
      <c r="P700" s="678"/>
      <c r="Q700" s="666"/>
    </row>
    <row r="701" spans="1:17" ht="14.4" customHeight="1" x14ac:dyDescent="0.3">
      <c r="A701" s="661" t="s">
        <v>543</v>
      </c>
      <c r="B701" s="662" t="s">
        <v>6163</v>
      </c>
      <c r="C701" s="662" t="s">
        <v>6098</v>
      </c>
      <c r="D701" s="662" t="s">
        <v>6907</v>
      </c>
      <c r="E701" s="662" t="s">
        <v>6908</v>
      </c>
      <c r="F701" s="665"/>
      <c r="G701" s="665"/>
      <c r="H701" s="665"/>
      <c r="I701" s="665"/>
      <c r="J701" s="665">
        <v>2</v>
      </c>
      <c r="K701" s="665">
        <v>1426.04</v>
      </c>
      <c r="L701" s="665"/>
      <c r="M701" s="665">
        <v>713.02</v>
      </c>
      <c r="N701" s="665"/>
      <c r="O701" s="665"/>
      <c r="P701" s="678"/>
      <c r="Q701" s="666"/>
    </row>
    <row r="702" spans="1:17" ht="14.4" customHeight="1" x14ac:dyDescent="0.3">
      <c r="A702" s="661" t="s">
        <v>543</v>
      </c>
      <c r="B702" s="662" t="s">
        <v>6163</v>
      </c>
      <c r="C702" s="662" t="s">
        <v>6098</v>
      </c>
      <c r="D702" s="662" t="s">
        <v>6909</v>
      </c>
      <c r="E702" s="662" t="s">
        <v>6910</v>
      </c>
      <c r="F702" s="665"/>
      <c r="G702" s="665"/>
      <c r="H702" s="665"/>
      <c r="I702" s="665"/>
      <c r="J702" s="665">
        <v>3</v>
      </c>
      <c r="K702" s="665">
        <v>690.21</v>
      </c>
      <c r="L702" s="665"/>
      <c r="M702" s="665">
        <v>230.07000000000002</v>
      </c>
      <c r="N702" s="665"/>
      <c r="O702" s="665"/>
      <c r="P702" s="678"/>
      <c r="Q702" s="666"/>
    </row>
    <row r="703" spans="1:17" ht="14.4" customHeight="1" x14ac:dyDescent="0.3">
      <c r="A703" s="661" t="s">
        <v>543</v>
      </c>
      <c r="B703" s="662" t="s">
        <v>6163</v>
      </c>
      <c r="C703" s="662" t="s">
        <v>6098</v>
      </c>
      <c r="D703" s="662" t="s">
        <v>6911</v>
      </c>
      <c r="E703" s="662" t="s">
        <v>6912</v>
      </c>
      <c r="F703" s="665">
        <v>1</v>
      </c>
      <c r="G703" s="665">
        <v>123.33</v>
      </c>
      <c r="H703" s="665">
        <v>1</v>
      </c>
      <c r="I703" s="665">
        <v>123.33</v>
      </c>
      <c r="J703" s="665"/>
      <c r="K703" s="665"/>
      <c r="L703" s="665"/>
      <c r="M703" s="665"/>
      <c r="N703" s="665"/>
      <c r="O703" s="665"/>
      <c r="P703" s="678"/>
      <c r="Q703" s="666"/>
    </row>
    <row r="704" spans="1:17" ht="14.4" customHeight="1" x14ac:dyDescent="0.3">
      <c r="A704" s="661" t="s">
        <v>543</v>
      </c>
      <c r="B704" s="662" t="s">
        <v>6163</v>
      </c>
      <c r="C704" s="662" t="s">
        <v>6098</v>
      </c>
      <c r="D704" s="662" t="s">
        <v>6913</v>
      </c>
      <c r="E704" s="662" t="s">
        <v>6914</v>
      </c>
      <c r="F704" s="665"/>
      <c r="G704" s="665"/>
      <c r="H704" s="665"/>
      <c r="I704" s="665"/>
      <c r="J704" s="665">
        <v>2</v>
      </c>
      <c r="K704" s="665">
        <v>435.28</v>
      </c>
      <c r="L704" s="665"/>
      <c r="M704" s="665">
        <v>217.64</v>
      </c>
      <c r="N704" s="665">
        <v>1</v>
      </c>
      <c r="O704" s="665">
        <v>217.64</v>
      </c>
      <c r="P704" s="678"/>
      <c r="Q704" s="666">
        <v>217.64</v>
      </c>
    </row>
    <row r="705" spans="1:17" ht="14.4" customHeight="1" x14ac:dyDescent="0.3">
      <c r="A705" s="661" t="s">
        <v>543</v>
      </c>
      <c r="B705" s="662" t="s">
        <v>6163</v>
      </c>
      <c r="C705" s="662" t="s">
        <v>6098</v>
      </c>
      <c r="D705" s="662" t="s">
        <v>6915</v>
      </c>
      <c r="E705" s="662" t="s">
        <v>6914</v>
      </c>
      <c r="F705" s="665">
        <v>1</v>
      </c>
      <c r="G705" s="665">
        <v>265.31</v>
      </c>
      <c r="H705" s="665">
        <v>1</v>
      </c>
      <c r="I705" s="665">
        <v>265.31</v>
      </c>
      <c r="J705" s="665"/>
      <c r="K705" s="665"/>
      <c r="L705" s="665"/>
      <c r="M705" s="665"/>
      <c r="N705" s="665">
        <v>1</v>
      </c>
      <c r="O705" s="665">
        <v>265.31</v>
      </c>
      <c r="P705" s="678">
        <v>1</v>
      </c>
      <c r="Q705" s="666">
        <v>265.31</v>
      </c>
    </row>
    <row r="706" spans="1:17" ht="14.4" customHeight="1" x14ac:dyDescent="0.3">
      <c r="A706" s="661" t="s">
        <v>543</v>
      </c>
      <c r="B706" s="662" t="s">
        <v>6163</v>
      </c>
      <c r="C706" s="662" t="s">
        <v>6098</v>
      </c>
      <c r="D706" s="662" t="s">
        <v>6916</v>
      </c>
      <c r="E706" s="662" t="s">
        <v>6917</v>
      </c>
      <c r="F706" s="665"/>
      <c r="G706" s="665"/>
      <c r="H706" s="665"/>
      <c r="I706" s="665"/>
      <c r="J706" s="665">
        <v>2</v>
      </c>
      <c r="K706" s="665">
        <v>1036.3599999999999</v>
      </c>
      <c r="L706" s="665"/>
      <c r="M706" s="665">
        <v>518.17999999999995</v>
      </c>
      <c r="N706" s="665"/>
      <c r="O706" s="665"/>
      <c r="P706" s="678"/>
      <c r="Q706" s="666"/>
    </row>
    <row r="707" spans="1:17" ht="14.4" customHeight="1" x14ac:dyDescent="0.3">
      <c r="A707" s="661" t="s">
        <v>543</v>
      </c>
      <c r="B707" s="662" t="s">
        <v>6163</v>
      </c>
      <c r="C707" s="662" t="s">
        <v>6098</v>
      </c>
      <c r="D707" s="662" t="s">
        <v>6918</v>
      </c>
      <c r="E707" s="662" t="s">
        <v>6868</v>
      </c>
      <c r="F707" s="665">
        <v>10</v>
      </c>
      <c r="G707" s="665">
        <v>963.8</v>
      </c>
      <c r="H707" s="665">
        <v>1</v>
      </c>
      <c r="I707" s="665">
        <v>96.38</v>
      </c>
      <c r="J707" s="665">
        <v>5</v>
      </c>
      <c r="K707" s="665">
        <v>481.9</v>
      </c>
      <c r="L707" s="665">
        <v>0.5</v>
      </c>
      <c r="M707" s="665">
        <v>96.38</v>
      </c>
      <c r="N707" s="665"/>
      <c r="O707" s="665"/>
      <c r="P707" s="678"/>
      <c r="Q707" s="666"/>
    </row>
    <row r="708" spans="1:17" ht="14.4" customHeight="1" x14ac:dyDescent="0.3">
      <c r="A708" s="661" t="s">
        <v>543</v>
      </c>
      <c r="B708" s="662" t="s">
        <v>6163</v>
      </c>
      <c r="C708" s="662" t="s">
        <v>6098</v>
      </c>
      <c r="D708" s="662" t="s">
        <v>6919</v>
      </c>
      <c r="E708" s="662" t="s">
        <v>6868</v>
      </c>
      <c r="F708" s="665">
        <v>12</v>
      </c>
      <c r="G708" s="665">
        <v>1455</v>
      </c>
      <c r="H708" s="665">
        <v>1</v>
      </c>
      <c r="I708" s="665">
        <v>121.25</v>
      </c>
      <c r="J708" s="665">
        <v>15</v>
      </c>
      <c r="K708" s="665">
        <v>1818.75</v>
      </c>
      <c r="L708" s="665">
        <v>1.25</v>
      </c>
      <c r="M708" s="665">
        <v>121.25</v>
      </c>
      <c r="N708" s="665">
        <v>13</v>
      </c>
      <c r="O708" s="665">
        <v>1576.25</v>
      </c>
      <c r="P708" s="678">
        <v>1.0833333333333333</v>
      </c>
      <c r="Q708" s="666">
        <v>121.25</v>
      </c>
    </row>
    <row r="709" spans="1:17" ht="14.4" customHeight="1" x14ac:dyDescent="0.3">
      <c r="A709" s="661" t="s">
        <v>543</v>
      </c>
      <c r="B709" s="662" t="s">
        <v>6163</v>
      </c>
      <c r="C709" s="662" t="s">
        <v>6098</v>
      </c>
      <c r="D709" s="662" t="s">
        <v>6920</v>
      </c>
      <c r="E709" s="662" t="s">
        <v>6868</v>
      </c>
      <c r="F709" s="665">
        <v>4</v>
      </c>
      <c r="G709" s="665">
        <v>360.64</v>
      </c>
      <c r="H709" s="665">
        <v>1</v>
      </c>
      <c r="I709" s="665">
        <v>90.16</v>
      </c>
      <c r="J709" s="665">
        <v>4</v>
      </c>
      <c r="K709" s="665">
        <v>360.64</v>
      </c>
      <c r="L709" s="665">
        <v>1</v>
      </c>
      <c r="M709" s="665">
        <v>90.16</v>
      </c>
      <c r="N709" s="665"/>
      <c r="O709" s="665"/>
      <c r="P709" s="678"/>
      <c r="Q709" s="666"/>
    </row>
    <row r="710" spans="1:17" ht="14.4" customHeight="1" x14ac:dyDescent="0.3">
      <c r="A710" s="661" t="s">
        <v>543</v>
      </c>
      <c r="B710" s="662" t="s">
        <v>6163</v>
      </c>
      <c r="C710" s="662" t="s">
        <v>6098</v>
      </c>
      <c r="D710" s="662" t="s">
        <v>6921</v>
      </c>
      <c r="E710" s="662" t="s">
        <v>6922</v>
      </c>
      <c r="F710" s="665">
        <v>1</v>
      </c>
      <c r="G710" s="665">
        <v>4452.0600000000004</v>
      </c>
      <c r="H710" s="665">
        <v>1</v>
      </c>
      <c r="I710" s="665">
        <v>4452.0600000000004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543</v>
      </c>
      <c r="B711" s="662" t="s">
        <v>6163</v>
      </c>
      <c r="C711" s="662" t="s">
        <v>6098</v>
      </c>
      <c r="D711" s="662" t="s">
        <v>6923</v>
      </c>
      <c r="E711" s="662" t="s">
        <v>6924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4819</v>
      </c>
      <c r="P711" s="678"/>
      <c r="Q711" s="666">
        <v>4819</v>
      </c>
    </row>
    <row r="712" spans="1:17" ht="14.4" customHeight="1" x14ac:dyDescent="0.3">
      <c r="A712" s="661" t="s">
        <v>543</v>
      </c>
      <c r="B712" s="662" t="s">
        <v>6163</v>
      </c>
      <c r="C712" s="662" t="s">
        <v>6098</v>
      </c>
      <c r="D712" s="662" t="s">
        <v>6925</v>
      </c>
      <c r="E712" s="662" t="s">
        <v>6926</v>
      </c>
      <c r="F712" s="665">
        <v>2</v>
      </c>
      <c r="G712" s="665">
        <v>2495.56</v>
      </c>
      <c r="H712" s="665">
        <v>1</v>
      </c>
      <c r="I712" s="665">
        <v>1247.78</v>
      </c>
      <c r="J712" s="665">
        <v>3</v>
      </c>
      <c r="K712" s="665">
        <v>3743.34</v>
      </c>
      <c r="L712" s="665">
        <v>1.5</v>
      </c>
      <c r="M712" s="665">
        <v>1247.78</v>
      </c>
      <c r="N712" s="665">
        <v>2</v>
      </c>
      <c r="O712" s="665">
        <v>2495.56</v>
      </c>
      <c r="P712" s="678">
        <v>1</v>
      </c>
      <c r="Q712" s="666">
        <v>1247.78</v>
      </c>
    </row>
    <row r="713" spans="1:17" ht="14.4" customHeight="1" x14ac:dyDescent="0.3">
      <c r="A713" s="661" t="s">
        <v>543</v>
      </c>
      <c r="B713" s="662" t="s">
        <v>6163</v>
      </c>
      <c r="C713" s="662" t="s">
        <v>6098</v>
      </c>
      <c r="D713" s="662" t="s">
        <v>6927</v>
      </c>
      <c r="E713" s="662" t="s">
        <v>6926</v>
      </c>
      <c r="F713" s="665">
        <v>7</v>
      </c>
      <c r="G713" s="665">
        <v>9953.23</v>
      </c>
      <c r="H713" s="665">
        <v>1</v>
      </c>
      <c r="I713" s="665">
        <v>1421.8899999999999</v>
      </c>
      <c r="J713" s="665">
        <v>5</v>
      </c>
      <c r="K713" s="665">
        <v>7109.45</v>
      </c>
      <c r="L713" s="665">
        <v>0.7142857142857143</v>
      </c>
      <c r="M713" s="665">
        <v>1421.8899999999999</v>
      </c>
      <c r="N713" s="665">
        <v>11</v>
      </c>
      <c r="O713" s="665">
        <v>15640.79</v>
      </c>
      <c r="P713" s="678">
        <v>1.5714285714285716</v>
      </c>
      <c r="Q713" s="666">
        <v>1421.89</v>
      </c>
    </row>
    <row r="714" spans="1:17" ht="14.4" customHeight="1" x14ac:dyDescent="0.3">
      <c r="A714" s="661" t="s">
        <v>543</v>
      </c>
      <c r="B714" s="662" t="s">
        <v>6163</v>
      </c>
      <c r="C714" s="662" t="s">
        <v>6098</v>
      </c>
      <c r="D714" s="662" t="s">
        <v>6928</v>
      </c>
      <c r="E714" s="662" t="s">
        <v>6926</v>
      </c>
      <c r="F714" s="665">
        <v>4</v>
      </c>
      <c r="G714" s="665">
        <v>6624.44</v>
      </c>
      <c r="H714" s="665">
        <v>1</v>
      </c>
      <c r="I714" s="665">
        <v>1656.11</v>
      </c>
      <c r="J714" s="665">
        <v>5</v>
      </c>
      <c r="K714" s="665">
        <v>8280.5499999999993</v>
      </c>
      <c r="L714" s="665">
        <v>1.25</v>
      </c>
      <c r="M714" s="665">
        <v>1656.11</v>
      </c>
      <c r="N714" s="665">
        <v>7</v>
      </c>
      <c r="O714" s="665">
        <v>11592.77</v>
      </c>
      <c r="P714" s="678">
        <v>1.7500000000000002</v>
      </c>
      <c r="Q714" s="666">
        <v>1656.1100000000001</v>
      </c>
    </row>
    <row r="715" spans="1:17" ht="14.4" customHeight="1" x14ac:dyDescent="0.3">
      <c r="A715" s="661" t="s">
        <v>543</v>
      </c>
      <c r="B715" s="662" t="s">
        <v>6163</v>
      </c>
      <c r="C715" s="662" t="s">
        <v>6098</v>
      </c>
      <c r="D715" s="662" t="s">
        <v>6929</v>
      </c>
      <c r="E715" s="662" t="s">
        <v>6926</v>
      </c>
      <c r="F715" s="665"/>
      <c r="G715" s="665"/>
      <c r="H715" s="665"/>
      <c r="I715" s="665"/>
      <c r="J715" s="665"/>
      <c r="K715" s="665"/>
      <c r="L715" s="665"/>
      <c r="M715" s="665"/>
      <c r="N715" s="665">
        <v>3</v>
      </c>
      <c r="O715" s="665">
        <v>5338.32</v>
      </c>
      <c r="P715" s="678"/>
      <c r="Q715" s="666">
        <v>1779.4399999999998</v>
      </c>
    </row>
    <row r="716" spans="1:17" ht="14.4" customHeight="1" x14ac:dyDescent="0.3">
      <c r="A716" s="661" t="s">
        <v>543</v>
      </c>
      <c r="B716" s="662" t="s">
        <v>6163</v>
      </c>
      <c r="C716" s="662" t="s">
        <v>6098</v>
      </c>
      <c r="D716" s="662" t="s">
        <v>6930</v>
      </c>
      <c r="E716" s="662" t="s">
        <v>6931</v>
      </c>
      <c r="F716" s="665">
        <v>2</v>
      </c>
      <c r="G716" s="665">
        <v>2839.64</v>
      </c>
      <c r="H716" s="665">
        <v>1</v>
      </c>
      <c r="I716" s="665">
        <v>1419.82</v>
      </c>
      <c r="J716" s="665">
        <v>3</v>
      </c>
      <c r="K716" s="665">
        <v>4259.46</v>
      </c>
      <c r="L716" s="665">
        <v>1.5</v>
      </c>
      <c r="M716" s="665">
        <v>1419.82</v>
      </c>
      <c r="N716" s="665"/>
      <c r="O716" s="665"/>
      <c r="P716" s="678"/>
      <c r="Q716" s="666"/>
    </row>
    <row r="717" spans="1:17" ht="14.4" customHeight="1" x14ac:dyDescent="0.3">
      <c r="A717" s="661" t="s">
        <v>543</v>
      </c>
      <c r="B717" s="662" t="s">
        <v>6163</v>
      </c>
      <c r="C717" s="662" t="s">
        <v>6098</v>
      </c>
      <c r="D717" s="662" t="s">
        <v>6932</v>
      </c>
      <c r="E717" s="662" t="s">
        <v>6931</v>
      </c>
      <c r="F717" s="665">
        <v>2</v>
      </c>
      <c r="G717" s="665">
        <v>3094.58</v>
      </c>
      <c r="H717" s="665">
        <v>1</v>
      </c>
      <c r="I717" s="665">
        <v>1547.29</v>
      </c>
      <c r="J717" s="665">
        <v>15</v>
      </c>
      <c r="K717" s="665">
        <v>23209.35</v>
      </c>
      <c r="L717" s="665">
        <v>7.5</v>
      </c>
      <c r="M717" s="665">
        <v>1547.29</v>
      </c>
      <c r="N717" s="665"/>
      <c r="O717" s="665"/>
      <c r="P717" s="678"/>
      <c r="Q717" s="666"/>
    </row>
    <row r="718" spans="1:17" ht="14.4" customHeight="1" x14ac:dyDescent="0.3">
      <c r="A718" s="661" t="s">
        <v>543</v>
      </c>
      <c r="B718" s="662" t="s">
        <v>6163</v>
      </c>
      <c r="C718" s="662" t="s">
        <v>6098</v>
      </c>
      <c r="D718" s="662" t="s">
        <v>6933</v>
      </c>
      <c r="E718" s="662" t="s">
        <v>6931</v>
      </c>
      <c r="F718" s="665">
        <v>1</v>
      </c>
      <c r="G718" s="665">
        <v>1644.71</v>
      </c>
      <c r="H718" s="665">
        <v>1</v>
      </c>
      <c r="I718" s="665">
        <v>1644.71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543</v>
      </c>
      <c r="B719" s="662" t="s">
        <v>6163</v>
      </c>
      <c r="C719" s="662" t="s">
        <v>6098</v>
      </c>
      <c r="D719" s="662" t="s">
        <v>6934</v>
      </c>
      <c r="E719" s="662" t="s">
        <v>6935</v>
      </c>
      <c r="F719" s="665"/>
      <c r="G719" s="665"/>
      <c r="H719" s="665"/>
      <c r="I719" s="665"/>
      <c r="J719" s="665"/>
      <c r="K719" s="665"/>
      <c r="L719" s="665"/>
      <c r="M719" s="665"/>
      <c r="N719" s="665">
        <v>3</v>
      </c>
      <c r="O719" s="665">
        <v>14503.92</v>
      </c>
      <c r="P719" s="678"/>
      <c r="Q719" s="666">
        <v>4834.6400000000003</v>
      </c>
    </row>
    <row r="720" spans="1:17" ht="14.4" customHeight="1" x14ac:dyDescent="0.3">
      <c r="A720" s="661" t="s">
        <v>543</v>
      </c>
      <c r="B720" s="662" t="s">
        <v>6163</v>
      </c>
      <c r="C720" s="662" t="s">
        <v>6098</v>
      </c>
      <c r="D720" s="662" t="s">
        <v>6936</v>
      </c>
      <c r="E720" s="662" t="s">
        <v>6937</v>
      </c>
      <c r="F720" s="665"/>
      <c r="G720" s="665"/>
      <c r="H720" s="665"/>
      <c r="I720" s="665"/>
      <c r="J720" s="665">
        <v>2</v>
      </c>
      <c r="K720" s="665">
        <v>1578.58</v>
      </c>
      <c r="L720" s="665"/>
      <c r="M720" s="665">
        <v>789.29</v>
      </c>
      <c r="N720" s="665">
        <v>16</v>
      </c>
      <c r="O720" s="665">
        <v>12628.64</v>
      </c>
      <c r="P720" s="678"/>
      <c r="Q720" s="666">
        <v>789.29</v>
      </c>
    </row>
    <row r="721" spans="1:17" ht="14.4" customHeight="1" x14ac:dyDescent="0.3">
      <c r="A721" s="661" t="s">
        <v>543</v>
      </c>
      <c r="B721" s="662" t="s">
        <v>6163</v>
      </c>
      <c r="C721" s="662" t="s">
        <v>6098</v>
      </c>
      <c r="D721" s="662" t="s">
        <v>6938</v>
      </c>
      <c r="E721" s="662" t="s">
        <v>6939</v>
      </c>
      <c r="F721" s="665">
        <v>1</v>
      </c>
      <c r="G721" s="665">
        <v>12640.53</v>
      </c>
      <c r="H721" s="665">
        <v>1</v>
      </c>
      <c r="I721" s="665">
        <v>12640.53</v>
      </c>
      <c r="J721" s="665">
        <v>1</v>
      </c>
      <c r="K721" s="665">
        <v>12640.53</v>
      </c>
      <c r="L721" s="665">
        <v>1</v>
      </c>
      <c r="M721" s="665">
        <v>12640.53</v>
      </c>
      <c r="N721" s="665"/>
      <c r="O721" s="665"/>
      <c r="P721" s="678"/>
      <c r="Q721" s="666"/>
    </row>
    <row r="722" spans="1:17" ht="14.4" customHeight="1" x14ac:dyDescent="0.3">
      <c r="A722" s="661" t="s">
        <v>543</v>
      </c>
      <c r="B722" s="662" t="s">
        <v>6163</v>
      </c>
      <c r="C722" s="662" t="s">
        <v>6098</v>
      </c>
      <c r="D722" s="662" t="s">
        <v>6940</v>
      </c>
      <c r="E722" s="662" t="s">
        <v>6941</v>
      </c>
      <c r="F722" s="665"/>
      <c r="G722" s="665"/>
      <c r="H722" s="665"/>
      <c r="I722" s="665"/>
      <c r="J722" s="665">
        <v>1</v>
      </c>
      <c r="K722" s="665">
        <v>12451.91</v>
      </c>
      <c r="L722" s="665"/>
      <c r="M722" s="665">
        <v>12451.91</v>
      </c>
      <c r="N722" s="665"/>
      <c r="O722" s="665"/>
      <c r="P722" s="678"/>
      <c r="Q722" s="666"/>
    </row>
    <row r="723" spans="1:17" ht="14.4" customHeight="1" x14ac:dyDescent="0.3">
      <c r="A723" s="661" t="s">
        <v>543</v>
      </c>
      <c r="B723" s="662" t="s">
        <v>6163</v>
      </c>
      <c r="C723" s="662" t="s">
        <v>6098</v>
      </c>
      <c r="D723" s="662" t="s">
        <v>6942</v>
      </c>
      <c r="E723" s="662" t="s">
        <v>6941</v>
      </c>
      <c r="F723" s="665"/>
      <c r="G723" s="665"/>
      <c r="H723" s="665"/>
      <c r="I723" s="665"/>
      <c r="J723" s="665"/>
      <c r="K723" s="665"/>
      <c r="L723" s="665"/>
      <c r="M723" s="665"/>
      <c r="N723" s="665">
        <v>2</v>
      </c>
      <c r="O723" s="665">
        <v>26564.080000000002</v>
      </c>
      <c r="P723" s="678"/>
      <c r="Q723" s="666">
        <v>13282.04</v>
      </c>
    </row>
    <row r="724" spans="1:17" ht="14.4" customHeight="1" x14ac:dyDescent="0.3">
      <c r="A724" s="661" t="s">
        <v>543</v>
      </c>
      <c r="B724" s="662" t="s">
        <v>6163</v>
      </c>
      <c r="C724" s="662" t="s">
        <v>6098</v>
      </c>
      <c r="D724" s="662" t="s">
        <v>6943</v>
      </c>
      <c r="E724" s="662" t="s">
        <v>6944</v>
      </c>
      <c r="F724" s="665">
        <v>1</v>
      </c>
      <c r="G724" s="665">
        <v>10628.95</v>
      </c>
      <c r="H724" s="665">
        <v>1</v>
      </c>
      <c r="I724" s="665">
        <v>10628.95</v>
      </c>
      <c r="J724" s="665"/>
      <c r="K724" s="665"/>
      <c r="L724" s="665"/>
      <c r="M724" s="665"/>
      <c r="N724" s="665"/>
      <c r="O724" s="665"/>
      <c r="P724" s="678"/>
      <c r="Q724" s="666"/>
    </row>
    <row r="725" spans="1:17" ht="14.4" customHeight="1" x14ac:dyDescent="0.3">
      <c r="A725" s="661" t="s">
        <v>543</v>
      </c>
      <c r="B725" s="662" t="s">
        <v>6163</v>
      </c>
      <c r="C725" s="662" t="s">
        <v>6098</v>
      </c>
      <c r="D725" s="662" t="s">
        <v>6945</v>
      </c>
      <c r="E725" s="662" t="s">
        <v>6946</v>
      </c>
      <c r="F725" s="665"/>
      <c r="G725" s="665"/>
      <c r="H725" s="665"/>
      <c r="I725" s="665"/>
      <c r="J725" s="665">
        <v>21</v>
      </c>
      <c r="K725" s="665">
        <v>21617.82</v>
      </c>
      <c r="L725" s="665"/>
      <c r="M725" s="665">
        <v>1029.42</v>
      </c>
      <c r="N725" s="665">
        <v>6</v>
      </c>
      <c r="O725" s="665">
        <v>6176.52</v>
      </c>
      <c r="P725" s="678"/>
      <c r="Q725" s="666">
        <v>1029.42</v>
      </c>
    </row>
    <row r="726" spans="1:17" ht="14.4" customHeight="1" x14ac:dyDescent="0.3">
      <c r="A726" s="661" t="s">
        <v>543</v>
      </c>
      <c r="B726" s="662" t="s">
        <v>6163</v>
      </c>
      <c r="C726" s="662" t="s">
        <v>6098</v>
      </c>
      <c r="D726" s="662" t="s">
        <v>6947</v>
      </c>
      <c r="E726" s="662" t="s">
        <v>6948</v>
      </c>
      <c r="F726" s="665">
        <v>2</v>
      </c>
      <c r="G726" s="665">
        <v>6848.4</v>
      </c>
      <c r="H726" s="665">
        <v>1</v>
      </c>
      <c r="I726" s="665">
        <v>3424.2</v>
      </c>
      <c r="J726" s="665"/>
      <c r="K726" s="665"/>
      <c r="L726" s="665"/>
      <c r="M726" s="665"/>
      <c r="N726" s="665"/>
      <c r="O726" s="665"/>
      <c r="P726" s="678"/>
      <c r="Q726" s="666"/>
    </row>
    <row r="727" spans="1:17" ht="14.4" customHeight="1" x14ac:dyDescent="0.3">
      <c r="A727" s="661" t="s">
        <v>543</v>
      </c>
      <c r="B727" s="662" t="s">
        <v>6163</v>
      </c>
      <c r="C727" s="662" t="s">
        <v>6098</v>
      </c>
      <c r="D727" s="662" t="s">
        <v>6949</v>
      </c>
      <c r="E727" s="662" t="s">
        <v>6950</v>
      </c>
      <c r="F727" s="665">
        <v>2</v>
      </c>
      <c r="G727" s="665">
        <v>57900</v>
      </c>
      <c r="H727" s="665">
        <v>1</v>
      </c>
      <c r="I727" s="665">
        <v>28950</v>
      </c>
      <c r="J727" s="665">
        <v>1</v>
      </c>
      <c r="K727" s="665">
        <v>28950</v>
      </c>
      <c r="L727" s="665">
        <v>0.5</v>
      </c>
      <c r="M727" s="665">
        <v>28950</v>
      </c>
      <c r="N727" s="665">
        <v>1</v>
      </c>
      <c r="O727" s="665">
        <v>28950</v>
      </c>
      <c r="P727" s="678">
        <v>0.5</v>
      </c>
      <c r="Q727" s="666">
        <v>28950</v>
      </c>
    </row>
    <row r="728" spans="1:17" ht="14.4" customHeight="1" x14ac:dyDescent="0.3">
      <c r="A728" s="661" t="s">
        <v>543</v>
      </c>
      <c r="B728" s="662" t="s">
        <v>6163</v>
      </c>
      <c r="C728" s="662" t="s">
        <v>6098</v>
      </c>
      <c r="D728" s="662" t="s">
        <v>6951</v>
      </c>
      <c r="E728" s="662" t="s">
        <v>6952</v>
      </c>
      <c r="F728" s="665"/>
      <c r="G728" s="665"/>
      <c r="H728" s="665"/>
      <c r="I728" s="665"/>
      <c r="J728" s="665"/>
      <c r="K728" s="665"/>
      <c r="L728" s="665"/>
      <c r="M728" s="665"/>
      <c r="N728" s="665">
        <v>5</v>
      </c>
      <c r="O728" s="665">
        <v>3186.8</v>
      </c>
      <c r="P728" s="678"/>
      <c r="Q728" s="666">
        <v>637.36</v>
      </c>
    </row>
    <row r="729" spans="1:17" ht="14.4" customHeight="1" x14ac:dyDescent="0.3">
      <c r="A729" s="661" t="s">
        <v>543</v>
      </c>
      <c r="B729" s="662" t="s">
        <v>6163</v>
      </c>
      <c r="C729" s="662" t="s">
        <v>6098</v>
      </c>
      <c r="D729" s="662" t="s">
        <v>6953</v>
      </c>
      <c r="E729" s="662" t="s">
        <v>6954</v>
      </c>
      <c r="F729" s="665">
        <v>4</v>
      </c>
      <c r="G729" s="665">
        <v>2380</v>
      </c>
      <c r="H729" s="665">
        <v>1</v>
      </c>
      <c r="I729" s="665">
        <v>595</v>
      </c>
      <c r="J729" s="665">
        <v>10</v>
      </c>
      <c r="K729" s="665">
        <v>5950</v>
      </c>
      <c r="L729" s="665">
        <v>2.5</v>
      </c>
      <c r="M729" s="665">
        <v>595</v>
      </c>
      <c r="N729" s="665">
        <v>7</v>
      </c>
      <c r="O729" s="665">
        <v>4165</v>
      </c>
      <c r="P729" s="678">
        <v>1.75</v>
      </c>
      <c r="Q729" s="666">
        <v>595</v>
      </c>
    </row>
    <row r="730" spans="1:17" ht="14.4" customHeight="1" x14ac:dyDescent="0.3">
      <c r="A730" s="661" t="s">
        <v>543</v>
      </c>
      <c r="B730" s="662" t="s">
        <v>6163</v>
      </c>
      <c r="C730" s="662" t="s">
        <v>6098</v>
      </c>
      <c r="D730" s="662" t="s">
        <v>6955</v>
      </c>
      <c r="E730" s="662" t="s">
        <v>6956</v>
      </c>
      <c r="F730" s="665">
        <v>1</v>
      </c>
      <c r="G730" s="665">
        <v>15998.9</v>
      </c>
      <c r="H730" s="665">
        <v>1</v>
      </c>
      <c r="I730" s="665">
        <v>15998.9</v>
      </c>
      <c r="J730" s="665"/>
      <c r="K730" s="665"/>
      <c r="L730" s="665"/>
      <c r="M730" s="665"/>
      <c r="N730" s="665"/>
      <c r="O730" s="665"/>
      <c r="P730" s="678"/>
      <c r="Q730" s="666"/>
    </row>
    <row r="731" spans="1:17" ht="14.4" customHeight="1" x14ac:dyDescent="0.3">
      <c r="A731" s="661" t="s">
        <v>543</v>
      </c>
      <c r="B731" s="662" t="s">
        <v>6163</v>
      </c>
      <c r="C731" s="662" t="s">
        <v>6098</v>
      </c>
      <c r="D731" s="662" t="s">
        <v>6957</v>
      </c>
      <c r="E731" s="662" t="s">
        <v>6958</v>
      </c>
      <c r="F731" s="665">
        <v>1</v>
      </c>
      <c r="G731" s="665">
        <v>11201.4</v>
      </c>
      <c r="H731" s="665">
        <v>1</v>
      </c>
      <c r="I731" s="665">
        <v>11201.4</v>
      </c>
      <c r="J731" s="665"/>
      <c r="K731" s="665"/>
      <c r="L731" s="665"/>
      <c r="M731" s="665"/>
      <c r="N731" s="665">
        <v>1</v>
      </c>
      <c r="O731" s="665">
        <v>11201.4</v>
      </c>
      <c r="P731" s="678">
        <v>1</v>
      </c>
      <c r="Q731" s="666">
        <v>11201.4</v>
      </c>
    </row>
    <row r="732" spans="1:17" ht="14.4" customHeight="1" x14ac:dyDescent="0.3">
      <c r="A732" s="661" t="s">
        <v>543</v>
      </c>
      <c r="B732" s="662" t="s">
        <v>6163</v>
      </c>
      <c r="C732" s="662" t="s">
        <v>6098</v>
      </c>
      <c r="D732" s="662" t="s">
        <v>6959</v>
      </c>
      <c r="E732" s="662" t="s">
        <v>6960</v>
      </c>
      <c r="F732" s="665">
        <v>1</v>
      </c>
      <c r="G732" s="665">
        <v>23608.2</v>
      </c>
      <c r="H732" s="665">
        <v>1</v>
      </c>
      <c r="I732" s="665">
        <v>23608.2</v>
      </c>
      <c r="J732" s="665">
        <v>1</v>
      </c>
      <c r="K732" s="665">
        <v>23608.2</v>
      </c>
      <c r="L732" s="665">
        <v>1</v>
      </c>
      <c r="M732" s="665">
        <v>23608.2</v>
      </c>
      <c r="N732" s="665">
        <v>1</v>
      </c>
      <c r="O732" s="665">
        <v>23608.2</v>
      </c>
      <c r="P732" s="678">
        <v>1</v>
      </c>
      <c r="Q732" s="666">
        <v>23608.2</v>
      </c>
    </row>
    <row r="733" spans="1:17" ht="14.4" customHeight="1" x14ac:dyDescent="0.3">
      <c r="A733" s="661" t="s">
        <v>543</v>
      </c>
      <c r="B733" s="662" t="s">
        <v>6163</v>
      </c>
      <c r="C733" s="662" t="s">
        <v>6098</v>
      </c>
      <c r="D733" s="662" t="s">
        <v>6961</v>
      </c>
      <c r="E733" s="662" t="s">
        <v>6962</v>
      </c>
      <c r="F733" s="665">
        <v>4</v>
      </c>
      <c r="G733" s="665">
        <v>895.4</v>
      </c>
      <c r="H733" s="665">
        <v>1</v>
      </c>
      <c r="I733" s="665">
        <v>223.85</v>
      </c>
      <c r="J733" s="665">
        <v>3</v>
      </c>
      <c r="K733" s="665">
        <v>671.55</v>
      </c>
      <c r="L733" s="665">
        <v>0.75</v>
      </c>
      <c r="M733" s="665">
        <v>223.85</v>
      </c>
      <c r="N733" s="665">
        <v>8</v>
      </c>
      <c r="O733" s="665">
        <v>1790.7999999999997</v>
      </c>
      <c r="P733" s="678">
        <v>1.9999999999999998</v>
      </c>
      <c r="Q733" s="666">
        <v>223.84999999999997</v>
      </c>
    </row>
    <row r="734" spans="1:17" ht="14.4" customHeight="1" x14ac:dyDescent="0.3">
      <c r="A734" s="661" t="s">
        <v>543</v>
      </c>
      <c r="B734" s="662" t="s">
        <v>6163</v>
      </c>
      <c r="C734" s="662" t="s">
        <v>6098</v>
      </c>
      <c r="D734" s="662" t="s">
        <v>6149</v>
      </c>
      <c r="E734" s="662" t="s">
        <v>6150</v>
      </c>
      <c r="F734" s="665"/>
      <c r="G734" s="665"/>
      <c r="H734" s="665"/>
      <c r="I734" s="665"/>
      <c r="J734" s="665"/>
      <c r="K734" s="665"/>
      <c r="L734" s="665"/>
      <c r="M734" s="665"/>
      <c r="N734" s="665">
        <v>1</v>
      </c>
      <c r="O734" s="665">
        <v>904.75</v>
      </c>
      <c r="P734" s="678"/>
      <c r="Q734" s="666">
        <v>904.75</v>
      </c>
    </row>
    <row r="735" spans="1:17" ht="14.4" customHeight="1" x14ac:dyDescent="0.3">
      <c r="A735" s="661" t="s">
        <v>543</v>
      </c>
      <c r="B735" s="662" t="s">
        <v>6163</v>
      </c>
      <c r="C735" s="662" t="s">
        <v>6098</v>
      </c>
      <c r="D735" s="662" t="s">
        <v>6963</v>
      </c>
      <c r="E735" s="662" t="s">
        <v>6964</v>
      </c>
      <c r="F735" s="665"/>
      <c r="G735" s="665"/>
      <c r="H735" s="665"/>
      <c r="I735" s="665"/>
      <c r="J735" s="665">
        <v>1</v>
      </c>
      <c r="K735" s="665">
        <v>9375.98</v>
      </c>
      <c r="L735" s="665"/>
      <c r="M735" s="665">
        <v>9375.98</v>
      </c>
      <c r="N735" s="665"/>
      <c r="O735" s="665"/>
      <c r="P735" s="678"/>
      <c r="Q735" s="666"/>
    </row>
    <row r="736" spans="1:17" ht="14.4" customHeight="1" x14ac:dyDescent="0.3">
      <c r="A736" s="661" t="s">
        <v>543</v>
      </c>
      <c r="B736" s="662" t="s">
        <v>6163</v>
      </c>
      <c r="C736" s="662" t="s">
        <v>6098</v>
      </c>
      <c r="D736" s="662" t="s">
        <v>6965</v>
      </c>
      <c r="E736" s="662" t="s">
        <v>6966</v>
      </c>
      <c r="F736" s="665"/>
      <c r="G736" s="665"/>
      <c r="H736" s="665"/>
      <c r="I736" s="665"/>
      <c r="J736" s="665">
        <v>6</v>
      </c>
      <c r="K736" s="665">
        <v>39582.480000000003</v>
      </c>
      <c r="L736" s="665"/>
      <c r="M736" s="665">
        <v>6597.0800000000008</v>
      </c>
      <c r="N736" s="665"/>
      <c r="O736" s="665"/>
      <c r="P736" s="678"/>
      <c r="Q736" s="666"/>
    </row>
    <row r="737" spans="1:17" ht="14.4" customHeight="1" x14ac:dyDescent="0.3">
      <c r="A737" s="661" t="s">
        <v>543</v>
      </c>
      <c r="B737" s="662" t="s">
        <v>6163</v>
      </c>
      <c r="C737" s="662" t="s">
        <v>6098</v>
      </c>
      <c r="D737" s="662" t="s">
        <v>6967</v>
      </c>
      <c r="E737" s="662" t="s">
        <v>6968</v>
      </c>
      <c r="F737" s="665"/>
      <c r="G737" s="665"/>
      <c r="H737" s="665"/>
      <c r="I737" s="665"/>
      <c r="J737" s="665">
        <v>1</v>
      </c>
      <c r="K737" s="665">
        <v>2436</v>
      </c>
      <c r="L737" s="665"/>
      <c r="M737" s="665">
        <v>2436</v>
      </c>
      <c r="N737" s="665"/>
      <c r="O737" s="665"/>
      <c r="P737" s="678"/>
      <c r="Q737" s="666"/>
    </row>
    <row r="738" spans="1:17" ht="14.4" customHeight="1" x14ac:dyDescent="0.3">
      <c r="A738" s="661" t="s">
        <v>543</v>
      </c>
      <c r="B738" s="662" t="s">
        <v>6163</v>
      </c>
      <c r="C738" s="662" t="s">
        <v>6098</v>
      </c>
      <c r="D738" s="662" t="s">
        <v>6969</v>
      </c>
      <c r="E738" s="662" t="s">
        <v>6970</v>
      </c>
      <c r="F738" s="665">
        <v>1</v>
      </c>
      <c r="G738" s="665">
        <v>7099.51</v>
      </c>
      <c r="H738" s="665">
        <v>1</v>
      </c>
      <c r="I738" s="665">
        <v>7099.51</v>
      </c>
      <c r="J738" s="665"/>
      <c r="K738" s="665"/>
      <c r="L738" s="665"/>
      <c r="M738" s="665"/>
      <c r="N738" s="665"/>
      <c r="O738" s="665"/>
      <c r="P738" s="678"/>
      <c r="Q738" s="666"/>
    </row>
    <row r="739" spans="1:17" ht="14.4" customHeight="1" x14ac:dyDescent="0.3">
      <c r="A739" s="661" t="s">
        <v>543</v>
      </c>
      <c r="B739" s="662" t="s">
        <v>6163</v>
      </c>
      <c r="C739" s="662" t="s">
        <v>6098</v>
      </c>
      <c r="D739" s="662" t="s">
        <v>6971</v>
      </c>
      <c r="E739" s="662" t="s">
        <v>6972</v>
      </c>
      <c r="F739" s="665">
        <v>1</v>
      </c>
      <c r="G739" s="665">
        <v>10124.24</v>
      </c>
      <c r="H739" s="665">
        <v>1</v>
      </c>
      <c r="I739" s="665">
        <v>10124.24</v>
      </c>
      <c r="J739" s="665"/>
      <c r="K739" s="665"/>
      <c r="L739" s="665"/>
      <c r="M739" s="665"/>
      <c r="N739" s="665">
        <v>2</v>
      </c>
      <c r="O739" s="665">
        <v>20248.48</v>
      </c>
      <c r="P739" s="678">
        <v>2</v>
      </c>
      <c r="Q739" s="666">
        <v>10124.24</v>
      </c>
    </row>
    <row r="740" spans="1:17" ht="14.4" customHeight="1" x14ac:dyDescent="0.3">
      <c r="A740" s="661" t="s">
        <v>543</v>
      </c>
      <c r="B740" s="662" t="s">
        <v>6163</v>
      </c>
      <c r="C740" s="662" t="s">
        <v>6098</v>
      </c>
      <c r="D740" s="662" t="s">
        <v>6971</v>
      </c>
      <c r="E740" s="662" t="s">
        <v>6973</v>
      </c>
      <c r="F740" s="665"/>
      <c r="G740" s="665"/>
      <c r="H740" s="665"/>
      <c r="I740" s="665"/>
      <c r="J740" s="665"/>
      <c r="K740" s="665"/>
      <c r="L740" s="665"/>
      <c r="M740" s="665"/>
      <c r="N740" s="665">
        <v>1</v>
      </c>
      <c r="O740" s="665">
        <v>9719.2999999999993</v>
      </c>
      <c r="P740" s="678"/>
      <c r="Q740" s="666">
        <v>9719.2999999999993</v>
      </c>
    </row>
    <row r="741" spans="1:17" ht="14.4" customHeight="1" x14ac:dyDescent="0.3">
      <c r="A741" s="661" t="s">
        <v>543</v>
      </c>
      <c r="B741" s="662" t="s">
        <v>6163</v>
      </c>
      <c r="C741" s="662" t="s">
        <v>6098</v>
      </c>
      <c r="D741" s="662" t="s">
        <v>6974</v>
      </c>
      <c r="E741" s="662" t="s">
        <v>6975</v>
      </c>
      <c r="F741" s="665"/>
      <c r="G741" s="665"/>
      <c r="H741" s="665"/>
      <c r="I741" s="665"/>
      <c r="J741" s="665"/>
      <c r="K741" s="665"/>
      <c r="L741" s="665"/>
      <c r="M741" s="665"/>
      <c r="N741" s="665">
        <v>1</v>
      </c>
      <c r="O741" s="665">
        <v>6397.2</v>
      </c>
      <c r="P741" s="678"/>
      <c r="Q741" s="666">
        <v>6397.2</v>
      </c>
    </row>
    <row r="742" spans="1:17" ht="14.4" customHeight="1" x14ac:dyDescent="0.3">
      <c r="A742" s="661" t="s">
        <v>543</v>
      </c>
      <c r="B742" s="662" t="s">
        <v>6163</v>
      </c>
      <c r="C742" s="662" t="s">
        <v>6098</v>
      </c>
      <c r="D742" s="662" t="s">
        <v>6976</v>
      </c>
      <c r="E742" s="662" t="s">
        <v>6977</v>
      </c>
      <c r="F742" s="665"/>
      <c r="G742" s="665"/>
      <c r="H742" s="665"/>
      <c r="I742" s="665"/>
      <c r="J742" s="665">
        <v>2</v>
      </c>
      <c r="K742" s="665">
        <v>138457.98000000001</v>
      </c>
      <c r="L742" s="665"/>
      <c r="M742" s="665">
        <v>69228.990000000005</v>
      </c>
      <c r="N742" s="665">
        <v>1</v>
      </c>
      <c r="O742" s="665">
        <v>69228.990000000005</v>
      </c>
      <c r="P742" s="678"/>
      <c r="Q742" s="666">
        <v>69228.990000000005</v>
      </c>
    </row>
    <row r="743" spans="1:17" ht="14.4" customHeight="1" x14ac:dyDescent="0.3">
      <c r="A743" s="661" t="s">
        <v>543</v>
      </c>
      <c r="B743" s="662" t="s">
        <v>6163</v>
      </c>
      <c r="C743" s="662" t="s">
        <v>6098</v>
      </c>
      <c r="D743" s="662" t="s">
        <v>6978</v>
      </c>
      <c r="E743" s="662" t="s">
        <v>6979</v>
      </c>
      <c r="F743" s="665"/>
      <c r="G743" s="665"/>
      <c r="H743" s="665"/>
      <c r="I743" s="665"/>
      <c r="J743" s="665"/>
      <c r="K743" s="665"/>
      <c r="L743" s="665"/>
      <c r="M743" s="665"/>
      <c r="N743" s="665">
        <v>1</v>
      </c>
      <c r="O743" s="665">
        <v>1796</v>
      </c>
      <c r="P743" s="678"/>
      <c r="Q743" s="666">
        <v>1796</v>
      </c>
    </row>
    <row r="744" spans="1:17" ht="14.4" customHeight="1" x14ac:dyDescent="0.3">
      <c r="A744" s="661" t="s">
        <v>543</v>
      </c>
      <c r="B744" s="662" t="s">
        <v>6163</v>
      </c>
      <c r="C744" s="662" t="s">
        <v>6098</v>
      </c>
      <c r="D744" s="662" t="s">
        <v>6980</v>
      </c>
      <c r="E744" s="662" t="s">
        <v>6981</v>
      </c>
      <c r="F744" s="665">
        <v>2</v>
      </c>
      <c r="G744" s="665">
        <v>3592</v>
      </c>
      <c r="H744" s="665">
        <v>1</v>
      </c>
      <c r="I744" s="665">
        <v>1796</v>
      </c>
      <c r="J744" s="665"/>
      <c r="K744" s="665"/>
      <c r="L744" s="665"/>
      <c r="M744" s="665"/>
      <c r="N744" s="665">
        <v>1</v>
      </c>
      <c r="O744" s="665">
        <v>1796</v>
      </c>
      <c r="P744" s="678">
        <v>0.5</v>
      </c>
      <c r="Q744" s="666">
        <v>1796</v>
      </c>
    </row>
    <row r="745" spans="1:17" ht="14.4" customHeight="1" x14ac:dyDescent="0.3">
      <c r="A745" s="661" t="s">
        <v>543</v>
      </c>
      <c r="B745" s="662" t="s">
        <v>6163</v>
      </c>
      <c r="C745" s="662" t="s">
        <v>6098</v>
      </c>
      <c r="D745" s="662" t="s">
        <v>6982</v>
      </c>
      <c r="E745" s="662" t="s">
        <v>6983</v>
      </c>
      <c r="F745" s="665">
        <v>2</v>
      </c>
      <c r="G745" s="665">
        <v>3592</v>
      </c>
      <c r="H745" s="665">
        <v>1</v>
      </c>
      <c r="I745" s="665">
        <v>1796</v>
      </c>
      <c r="J745" s="665">
        <v>1</v>
      </c>
      <c r="K745" s="665">
        <v>1796</v>
      </c>
      <c r="L745" s="665">
        <v>0.5</v>
      </c>
      <c r="M745" s="665">
        <v>1796</v>
      </c>
      <c r="N745" s="665">
        <v>2</v>
      </c>
      <c r="O745" s="665">
        <v>3592</v>
      </c>
      <c r="P745" s="678">
        <v>1</v>
      </c>
      <c r="Q745" s="666">
        <v>1796</v>
      </c>
    </row>
    <row r="746" spans="1:17" ht="14.4" customHeight="1" x14ac:dyDescent="0.3">
      <c r="A746" s="661" t="s">
        <v>543</v>
      </c>
      <c r="B746" s="662" t="s">
        <v>6163</v>
      </c>
      <c r="C746" s="662" t="s">
        <v>6098</v>
      </c>
      <c r="D746" s="662" t="s">
        <v>6984</v>
      </c>
      <c r="E746" s="662" t="s">
        <v>6985</v>
      </c>
      <c r="F746" s="665">
        <v>1</v>
      </c>
      <c r="G746" s="665">
        <v>3360</v>
      </c>
      <c r="H746" s="665">
        <v>1</v>
      </c>
      <c r="I746" s="665">
        <v>3360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543</v>
      </c>
      <c r="B747" s="662" t="s">
        <v>6163</v>
      </c>
      <c r="C747" s="662" t="s">
        <v>6098</v>
      </c>
      <c r="D747" s="662" t="s">
        <v>6986</v>
      </c>
      <c r="E747" s="662" t="s">
        <v>6987</v>
      </c>
      <c r="F747" s="665">
        <v>1</v>
      </c>
      <c r="G747" s="665">
        <v>3159.87</v>
      </c>
      <c r="H747" s="665">
        <v>1</v>
      </c>
      <c r="I747" s="665">
        <v>3159.87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543</v>
      </c>
      <c r="B748" s="662" t="s">
        <v>6163</v>
      </c>
      <c r="C748" s="662" t="s">
        <v>6098</v>
      </c>
      <c r="D748" s="662" t="s">
        <v>6988</v>
      </c>
      <c r="E748" s="662" t="s">
        <v>6989</v>
      </c>
      <c r="F748" s="665"/>
      <c r="G748" s="665"/>
      <c r="H748" s="665"/>
      <c r="I748" s="665"/>
      <c r="J748" s="665">
        <v>1</v>
      </c>
      <c r="K748" s="665">
        <v>21280.6</v>
      </c>
      <c r="L748" s="665"/>
      <c r="M748" s="665">
        <v>21280.6</v>
      </c>
      <c r="N748" s="665"/>
      <c r="O748" s="665"/>
      <c r="P748" s="678"/>
      <c r="Q748" s="666"/>
    </row>
    <row r="749" spans="1:17" ht="14.4" customHeight="1" x14ac:dyDescent="0.3">
      <c r="A749" s="661" t="s">
        <v>543</v>
      </c>
      <c r="B749" s="662" t="s">
        <v>6163</v>
      </c>
      <c r="C749" s="662" t="s">
        <v>6098</v>
      </c>
      <c r="D749" s="662" t="s">
        <v>6990</v>
      </c>
      <c r="E749" s="662" t="s">
        <v>6991</v>
      </c>
      <c r="F749" s="665"/>
      <c r="G749" s="665"/>
      <c r="H749" s="665"/>
      <c r="I749" s="665"/>
      <c r="J749" s="665">
        <v>1</v>
      </c>
      <c r="K749" s="665">
        <v>10980.7</v>
      </c>
      <c r="L749" s="665"/>
      <c r="M749" s="665">
        <v>10980.7</v>
      </c>
      <c r="N749" s="665"/>
      <c r="O749" s="665"/>
      <c r="P749" s="678"/>
      <c r="Q749" s="666"/>
    </row>
    <row r="750" spans="1:17" ht="14.4" customHeight="1" x14ac:dyDescent="0.3">
      <c r="A750" s="661" t="s">
        <v>543</v>
      </c>
      <c r="B750" s="662" t="s">
        <v>6163</v>
      </c>
      <c r="C750" s="662" t="s">
        <v>6098</v>
      </c>
      <c r="D750" s="662" t="s">
        <v>6992</v>
      </c>
      <c r="E750" s="662" t="s">
        <v>6993</v>
      </c>
      <c r="F750" s="665"/>
      <c r="G750" s="665"/>
      <c r="H750" s="665"/>
      <c r="I750" s="665"/>
      <c r="J750" s="665">
        <v>1</v>
      </c>
      <c r="K750" s="665">
        <v>10980.7</v>
      </c>
      <c r="L750" s="665"/>
      <c r="M750" s="665">
        <v>10980.7</v>
      </c>
      <c r="N750" s="665"/>
      <c r="O750" s="665"/>
      <c r="P750" s="678"/>
      <c r="Q750" s="666"/>
    </row>
    <row r="751" spans="1:17" ht="14.4" customHeight="1" x14ac:dyDescent="0.3">
      <c r="A751" s="661" t="s">
        <v>543</v>
      </c>
      <c r="B751" s="662" t="s">
        <v>6163</v>
      </c>
      <c r="C751" s="662" t="s">
        <v>6098</v>
      </c>
      <c r="D751" s="662" t="s">
        <v>6994</v>
      </c>
      <c r="E751" s="662" t="s">
        <v>6995</v>
      </c>
      <c r="F751" s="665">
        <v>1</v>
      </c>
      <c r="G751" s="665">
        <v>9261.7000000000007</v>
      </c>
      <c r="H751" s="665">
        <v>1</v>
      </c>
      <c r="I751" s="665">
        <v>9261.7000000000007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543</v>
      </c>
      <c r="B752" s="662" t="s">
        <v>6163</v>
      </c>
      <c r="C752" s="662" t="s">
        <v>6098</v>
      </c>
      <c r="D752" s="662" t="s">
        <v>6996</v>
      </c>
      <c r="E752" s="662" t="s">
        <v>6997</v>
      </c>
      <c r="F752" s="665"/>
      <c r="G752" s="665"/>
      <c r="H752" s="665"/>
      <c r="I752" s="665"/>
      <c r="J752" s="665">
        <v>1</v>
      </c>
      <c r="K752" s="665">
        <v>4300.91</v>
      </c>
      <c r="L752" s="665"/>
      <c r="M752" s="665">
        <v>4300.91</v>
      </c>
      <c r="N752" s="665"/>
      <c r="O752" s="665"/>
      <c r="P752" s="678"/>
      <c r="Q752" s="666"/>
    </row>
    <row r="753" spans="1:17" ht="14.4" customHeight="1" x14ac:dyDescent="0.3">
      <c r="A753" s="661" t="s">
        <v>543</v>
      </c>
      <c r="B753" s="662" t="s">
        <v>6163</v>
      </c>
      <c r="C753" s="662" t="s">
        <v>6098</v>
      </c>
      <c r="D753" s="662" t="s">
        <v>6998</v>
      </c>
      <c r="E753" s="662" t="s">
        <v>6997</v>
      </c>
      <c r="F753" s="665">
        <v>3</v>
      </c>
      <c r="G753" s="665">
        <v>1085.07</v>
      </c>
      <c r="H753" s="665">
        <v>1</v>
      </c>
      <c r="I753" s="665">
        <v>361.69</v>
      </c>
      <c r="J753" s="665">
        <v>6</v>
      </c>
      <c r="K753" s="665">
        <v>2170.14</v>
      </c>
      <c r="L753" s="665">
        <v>2</v>
      </c>
      <c r="M753" s="665">
        <v>361.69</v>
      </c>
      <c r="N753" s="665"/>
      <c r="O753" s="665"/>
      <c r="P753" s="678"/>
      <c r="Q753" s="666"/>
    </row>
    <row r="754" spans="1:17" ht="14.4" customHeight="1" x14ac:dyDescent="0.3">
      <c r="A754" s="661" t="s">
        <v>543</v>
      </c>
      <c r="B754" s="662" t="s">
        <v>6163</v>
      </c>
      <c r="C754" s="662" t="s">
        <v>6098</v>
      </c>
      <c r="D754" s="662" t="s">
        <v>6999</v>
      </c>
      <c r="E754" s="662" t="s">
        <v>7000</v>
      </c>
      <c r="F754" s="665"/>
      <c r="G754" s="665"/>
      <c r="H754" s="665"/>
      <c r="I754" s="665"/>
      <c r="J754" s="665">
        <v>1</v>
      </c>
      <c r="K754" s="665">
        <v>5823</v>
      </c>
      <c r="L754" s="665"/>
      <c r="M754" s="665">
        <v>5823</v>
      </c>
      <c r="N754" s="665"/>
      <c r="O754" s="665"/>
      <c r="P754" s="678"/>
      <c r="Q754" s="666"/>
    </row>
    <row r="755" spans="1:17" ht="14.4" customHeight="1" x14ac:dyDescent="0.3">
      <c r="A755" s="661" t="s">
        <v>543</v>
      </c>
      <c r="B755" s="662" t="s">
        <v>6163</v>
      </c>
      <c r="C755" s="662" t="s">
        <v>6098</v>
      </c>
      <c r="D755" s="662" t="s">
        <v>7001</v>
      </c>
      <c r="E755" s="662" t="s">
        <v>7002</v>
      </c>
      <c r="F755" s="665"/>
      <c r="G755" s="665"/>
      <c r="H755" s="665"/>
      <c r="I755" s="665"/>
      <c r="J755" s="665">
        <v>6</v>
      </c>
      <c r="K755" s="665">
        <v>3552</v>
      </c>
      <c r="L755" s="665"/>
      <c r="M755" s="665">
        <v>592</v>
      </c>
      <c r="N755" s="665"/>
      <c r="O755" s="665"/>
      <c r="P755" s="678"/>
      <c r="Q755" s="666"/>
    </row>
    <row r="756" spans="1:17" ht="14.4" customHeight="1" x14ac:dyDescent="0.3">
      <c r="A756" s="661" t="s">
        <v>543</v>
      </c>
      <c r="B756" s="662" t="s">
        <v>6163</v>
      </c>
      <c r="C756" s="662" t="s">
        <v>6098</v>
      </c>
      <c r="D756" s="662" t="s">
        <v>7003</v>
      </c>
      <c r="E756" s="662" t="s">
        <v>7004</v>
      </c>
      <c r="F756" s="665"/>
      <c r="G756" s="665"/>
      <c r="H756" s="665"/>
      <c r="I756" s="665"/>
      <c r="J756" s="665"/>
      <c r="K756" s="665"/>
      <c r="L756" s="665"/>
      <c r="M756" s="665"/>
      <c r="N756" s="665">
        <v>1</v>
      </c>
      <c r="O756" s="665">
        <v>6593.35</v>
      </c>
      <c r="P756" s="678"/>
      <c r="Q756" s="666">
        <v>6593.35</v>
      </c>
    </row>
    <row r="757" spans="1:17" ht="14.4" customHeight="1" x14ac:dyDescent="0.3">
      <c r="A757" s="661" t="s">
        <v>543</v>
      </c>
      <c r="B757" s="662" t="s">
        <v>6163</v>
      </c>
      <c r="C757" s="662" t="s">
        <v>6098</v>
      </c>
      <c r="D757" s="662" t="s">
        <v>7005</v>
      </c>
      <c r="E757" s="662" t="s">
        <v>7006</v>
      </c>
      <c r="F757" s="665"/>
      <c r="G757" s="665"/>
      <c r="H757" s="665"/>
      <c r="I757" s="665"/>
      <c r="J757" s="665">
        <v>2</v>
      </c>
      <c r="K757" s="665">
        <v>26182</v>
      </c>
      <c r="L757" s="665"/>
      <c r="M757" s="665">
        <v>13091</v>
      </c>
      <c r="N757" s="665"/>
      <c r="O757" s="665"/>
      <c r="P757" s="678"/>
      <c r="Q757" s="666"/>
    </row>
    <row r="758" spans="1:17" ht="14.4" customHeight="1" x14ac:dyDescent="0.3">
      <c r="A758" s="661" t="s">
        <v>543</v>
      </c>
      <c r="B758" s="662" t="s">
        <v>6163</v>
      </c>
      <c r="C758" s="662" t="s">
        <v>6098</v>
      </c>
      <c r="D758" s="662" t="s">
        <v>7007</v>
      </c>
      <c r="E758" s="662" t="s">
        <v>7008</v>
      </c>
      <c r="F758" s="665"/>
      <c r="G758" s="665"/>
      <c r="H758" s="665"/>
      <c r="I758" s="665"/>
      <c r="J758" s="665"/>
      <c r="K758" s="665"/>
      <c r="L758" s="665"/>
      <c r="M758" s="665"/>
      <c r="N758" s="665">
        <v>2</v>
      </c>
      <c r="O758" s="665">
        <v>11837.34</v>
      </c>
      <c r="P758" s="678"/>
      <c r="Q758" s="666">
        <v>5918.67</v>
      </c>
    </row>
    <row r="759" spans="1:17" ht="14.4" customHeight="1" x14ac:dyDescent="0.3">
      <c r="A759" s="661" t="s">
        <v>543</v>
      </c>
      <c r="B759" s="662" t="s">
        <v>6163</v>
      </c>
      <c r="C759" s="662" t="s">
        <v>6098</v>
      </c>
      <c r="D759" s="662" t="s">
        <v>7009</v>
      </c>
      <c r="E759" s="662" t="s">
        <v>7008</v>
      </c>
      <c r="F759" s="665"/>
      <c r="G759" s="665"/>
      <c r="H759" s="665"/>
      <c r="I759" s="665"/>
      <c r="J759" s="665"/>
      <c r="K759" s="665"/>
      <c r="L759" s="665"/>
      <c r="M759" s="665"/>
      <c r="N759" s="665">
        <v>8</v>
      </c>
      <c r="O759" s="665">
        <v>23098.48</v>
      </c>
      <c r="P759" s="678"/>
      <c r="Q759" s="666">
        <v>2887.31</v>
      </c>
    </row>
    <row r="760" spans="1:17" ht="14.4" customHeight="1" x14ac:dyDescent="0.3">
      <c r="A760" s="661" t="s">
        <v>543</v>
      </c>
      <c r="B760" s="662" t="s">
        <v>6163</v>
      </c>
      <c r="C760" s="662" t="s">
        <v>6098</v>
      </c>
      <c r="D760" s="662" t="s">
        <v>7010</v>
      </c>
      <c r="E760" s="662" t="s">
        <v>7011</v>
      </c>
      <c r="F760" s="665"/>
      <c r="G760" s="665"/>
      <c r="H760" s="665"/>
      <c r="I760" s="665"/>
      <c r="J760" s="665">
        <v>18</v>
      </c>
      <c r="K760" s="665">
        <v>146394</v>
      </c>
      <c r="L760" s="665"/>
      <c r="M760" s="665">
        <v>8133</v>
      </c>
      <c r="N760" s="665">
        <v>10</v>
      </c>
      <c r="O760" s="665">
        <v>81330</v>
      </c>
      <c r="P760" s="678"/>
      <c r="Q760" s="666">
        <v>8133</v>
      </c>
    </row>
    <row r="761" spans="1:17" ht="14.4" customHeight="1" x14ac:dyDescent="0.3">
      <c r="A761" s="661" t="s">
        <v>543</v>
      </c>
      <c r="B761" s="662" t="s">
        <v>6163</v>
      </c>
      <c r="C761" s="662" t="s">
        <v>6098</v>
      </c>
      <c r="D761" s="662" t="s">
        <v>7012</v>
      </c>
      <c r="E761" s="662" t="s">
        <v>7013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6246</v>
      </c>
      <c r="P761" s="678"/>
      <c r="Q761" s="666">
        <v>6246</v>
      </c>
    </row>
    <row r="762" spans="1:17" ht="14.4" customHeight="1" x14ac:dyDescent="0.3">
      <c r="A762" s="661" t="s">
        <v>543</v>
      </c>
      <c r="B762" s="662" t="s">
        <v>6163</v>
      </c>
      <c r="C762" s="662" t="s">
        <v>6098</v>
      </c>
      <c r="D762" s="662" t="s">
        <v>7014</v>
      </c>
      <c r="E762" s="662" t="s">
        <v>7011</v>
      </c>
      <c r="F762" s="665"/>
      <c r="G762" s="665"/>
      <c r="H762" s="665"/>
      <c r="I762" s="665"/>
      <c r="J762" s="665">
        <v>5</v>
      </c>
      <c r="K762" s="665">
        <v>28745</v>
      </c>
      <c r="L762" s="665"/>
      <c r="M762" s="665">
        <v>5749</v>
      </c>
      <c r="N762" s="665"/>
      <c r="O762" s="665"/>
      <c r="P762" s="678"/>
      <c r="Q762" s="666"/>
    </row>
    <row r="763" spans="1:17" ht="14.4" customHeight="1" x14ac:dyDescent="0.3">
      <c r="A763" s="661" t="s">
        <v>543</v>
      </c>
      <c r="B763" s="662" t="s">
        <v>6163</v>
      </c>
      <c r="C763" s="662" t="s">
        <v>6098</v>
      </c>
      <c r="D763" s="662" t="s">
        <v>7015</v>
      </c>
      <c r="E763" s="662" t="s">
        <v>7013</v>
      </c>
      <c r="F763" s="665"/>
      <c r="G763" s="665"/>
      <c r="H763" s="665"/>
      <c r="I763" s="665"/>
      <c r="J763" s="665">
        <v>18</v>
      </c>
      <c r="K763" s="665">
        <v>48996</v>
      </c>
      <c r="L763" s="665"/>
      <c r="M763" s="665">
        <v>2722</v>
      </c>
      <c r="N763" s="665">
        <v>8</v>
      </c>
      <c r="O763" s="665">
        <v>21776</v>
      </c>
      <c r="P763" s="678"/>
      <c r="Q763" s="666">
        <v>2722</v>
      </c>
    </row>
    <row r="764" spans="1:17" ht="14.4" customHeight="1" x14ac:dyDescent="0.3">
      <c r="A764" s="661" t="s">
        <v>543</v>
      </c>
      <c r="B764" s="662" t="s">
        <v>6163</v>
      </c>
      <c r="C764" s="662" t="s">
        <v>6098</v>
      </c>
      <c r="D764" s="662" t="s">
        <v>7016</v>
      </c>
      <c r="E764" s="662" t="s">
        <v>7017</v>
      </c>
      <c r="F764" s="665"/>
      <c r="G764" s="665"/>
      <c r="H764" s="665"/>
      <c r="I764" s="665"/>
      <c r="J764" s="665">
        <v>8</v>
      </c>
      <c r="K764" s="665">
        <v>49306</v>
      </c>
      <c r="L764" s="665"/>
      <c r="M764" s="665">
        <v>6163.25</v>
      </c>
      <c r="N764" s="665"/>
      <c r="O764" s="665"/>
      <c r="P764" s="678"/>
      <c r="Q764" s="666"/>
    </row>
    <row r="765" spans="1:17" ht="14.4" customHeight="1" x14ac:dyDescent="0.3">
      <c r="A765" s="661" t="s">
        <v>543</v>
      </c>
      <c r="B765" s="662" t="s">
        <v>6163</v>
      </c>
      <c r="C765" s="662" t="s">
        <v>6098</v>
      </c>
      <c r="D765" s="662" t="s">
        <v>7018</v>
      </c>
      <c r="E765" s="662" t="s">
        <v>7017</v>
      </c>
      <c r="F765" s="665"/>
      <c r="G765" s="665"/>
      <c r="H765" s="665"/>
      <c r="I765" s="665"/>
      <c r="J765" s="665">
        <v>8</v>
      </c>
      <c r="K765" s="665">
        <v>8572.7999999999993</v>
      </c>
      <c r="L765" s="665"/>
      <c r="M765" s="665">
        <v>1071.5999999999999</v>
      </c>
      <c r="N765" s="665"/>
      <c r="O765" s="665"/>
      <c r="P765" s="678"/>
      <c r="Q765" s="666"/>
    </row>
    <row r="766" spans="1:17" ht="14.4" customHeight="1" x14ac:dyDescent="0.3">
      <c r="A766" s="661" t="s">
        <v>543</v>
      </c>
      <c r="B766" s="662" t="s">
        <v>6163</v>
      </c>
      <c r="C766" s="662" t="s">
        <v>6098</v>
      </c>
      <c r="D766" s="662" t="s">
        <v>7019</v>
      </c>
      <c r="E766" s="662" t="s">
        <v>7020</v>
      </c>
      <c r="F766" s="665">
        <v>1</v>
      </c>
      <c r="G766" s="665">
        <v>556.5</v>
      </c>
      <c r="H766" s="665">
        <v>1</v>
      </c>
      <c r="I766" s="665">
        <v>556.5</v>
      </c>
      <c r="J766" s="665">
        <v>3</v>
      </c>
      <c r="K766" s="665">
        <v>1669.5</v>
      </c>
      <c r="L766" s="665">
        <v>3</v>
      </c>
      <c r="M766" s="665">
        <v>556.5</v>
      </c>
      <c r="N766" s="665">
        <v>4</v>
      </c>
      <c r="O766" s="665">
        <v>2226</v>
      </c>
      <c r="P766" s="678">
        <v>4</v>
      </c>
      <c r="Q766" s="666">
        <v>556.5</v>
      </c>
    </row>
    <row r="767" spans="1:17" ht="14.4" customHeight="1" x14ac:dyDescent="0.3">
      <c r="A767" s="661" t="s">
        <v>543</v>
      </c>
      <c r="B767" s="662" t="s">
        <v>6163</v>
      </c>
      <c r="C767" s="662" t="s">
        <v>6098</v>
      </c>
      <c r="D767" s="662" t="s">
        <v>7021</v>
      </c>
      <c r="E767" s="662" t="s">
        <v>7022</v>
      </c>
      <c r="F767" s="665"/>
      <c r="G767" s="665"/>
      <c r="H767" s="665"/>
      <c r="I767" s="665"/>
      <c r="J767" s="665">
        <v>5</v>
      </c>
      <c r="K767" s="665">
        <v>4261.5499999999993</v>
      </c>
      <c r="L767" s="665"/>
      <c r="M767" s="665">
        <v>852.30999999999983</v>
      </c>
      <c r="N767" s="665">
        <v>2</v>
      </c>
      <c r="O767" s="665">
        <v>1704.62</v>
      </c>
      <c r="P767" s="678"/>
      <c r="Q767" s="666">
        <v>852.31</v>
      </c>
    </row>
    <row r="768" spans="1:17" ht="14.4" customHeight="1" x14ac:dyDescent="0.3">
      <c r="A768" s="661" t="s">
        <v>543</v>
      </c>
      <c r="B768" s="662" t="s">
        <v>6163</v>
      </c>
      <c r="C768" s="662" t="s">
        <v>6098</v>
      </c>
      <c r="D768" s="662" t="s">
        <v>7023</v>
      </c>
      <c r="E768" s="662" t="s">
        <v>7024</v>
      </c>
      <c r="F768" s="665"/>
      <c r="G768" s="665"/>
      <c r="H768" s="665"/>
      <c r="I768" s="665"/>
      <c r="J768" s="665">
        <v>1</v>
      </c>
      <c r="K768" s="665">
        <v>12873.29</v>
      </c>
      <c r="L768" s="665"/>
      <c r="M768" s="665">
        <v>12873.29</v>
      </c>
      <c r="N768" s="665"/>
      <c r="O768" s="665"/>
      <c r="P768" s="678"/>
      <c r="Q768" s="666"/>
    </row>
    <row r="769" spans="1:17" ht="14.4" customHeight="1" x14ac:dyDescent="0.3">
      <c r="A769" s="661" t="s">
        <v>543</v>
      </c>
      <c r="B769" s="662" t="s">
        <v>6163</v>
      </c>
      <c r="C769" s="662" t="s">
        <v>6098</v>
      </c>
      <c r="D769" s="662" t="s">
        <v>7025</v>
      </c>
      <c r="E769" s="662" t="s">
        <v>7026</v>
      </c>
      <c r="F769" s="665"/>
      <c r="G769" s="665"/>
      <c r="H769" s="665"/>
      <c r="I769" s="665"/>
      <c r="J769" s="665">
        <v>1</v>
      </c>
      <c r="K769" s="665">
        <v>750.33</v>
      </c>
      <c r="L769" s="665"/>
      <c r="M769" s="665">
        <v>750.33</v>
      </c>
      <c r="N769" s="665"/>
      <c r="O769" s="665"/>
      <c r="P769" s="678"/>
      <c r="Q769" s="666"/>
    </row>
    <row r="770" spans="1:17" ht="14.4" customHeight="1" x14ac:dyDescent="0.3">
      <c r="A770" s="661" t="s">
        <v>543</v>
      </c>
      <c r="B770" s="662" t="s">
        <v>6163</v>
      </c>
      <c r="C770" s="662" t="s">
        <v>6098</v>
      </c>
      <c r="D770" s="662" t="s">
        <v>7027</v>
      </c>
      <c r="E770" s="662" t="s">
        <v>7028</v>
      </c>
      <c r="F770" s="665">
        <v>0.2</v>
      </c>
      <c r="G770" s="665">
        <v>490.76</v>
      </c>
      <c r="H770" s="665">
        <v>1</v>
      </c>
      <c r="I770" s="665">
        <v>2453.7999999999997</v>
      </c>
      <c r="J770" s="665">
        <v>2</v>
      </c>
      <c r="K770" s="665">
        <v>4907.6000000000004</v>
      </c>
      <c r="L770" s="665">
        <v>10.000000000000002</v>
      </c>
      <c r="M770" s="665">
        <v>2453.8000000000002</v>
      </c>
      <c r="N770" s="665">
        <v>8</v>
      </c>
      <c r="O770" s="665">
        <v>19630.400000000001</v>
      </c>
      <c r="P770" s="678">
        <v>40.000000000000007</v>
      </c>
      <c r="Q770" s="666">
        <v>2453.8000000000002</v>
      </c>
    </row>
    <row r="771" spans="1:17" ht="14.4" customHeight="1" x14ac:dyDescent="0.3">
      <c r="A771" s="661" t="s">
        <v>543</v>
      </c>
      <c r="B771" s="662" t="s">
        <v>6163</v>
      </c>
      <c r="C771" s="662" t="s">
        <v>6098</v>
      </c>
      <c r="D771" s="662" t="s">
        <v>7029</v>
      </c>
      <c r="E771" s="662" t="s">
        <v>7028</v>
      </c>
      <c r="F771" s="665">
        <v>0.1</v>
      </c>
      <c r="G771" s="665">
        <v>70.36</v>
      </c>
      <c r="H771" s="665">
        <v>1</v>
      </c>
      <c r="I771" s="665">
        <v>703.59999999999991</v>
      </c>
      <c r="J771" s="665">
        <v>0.1</v>
      </c>
      <c r="K771" s="665">
        <v>70.36</v>
      </c>
      <c r="L771" s="665">
        <v>1</v>
      </c>
      <c r="M771" s="665">
        <v>703.59999999999991</v>
      </c>
      <c r="N771" s="665">
        <v>0.2</v>
      </c>
      <c r="O771" s="665">
        <v>140.72</v>
      </c>
      <c r="P771" s="678">
        <v>2</v>
      </c>
      <c r="Q771" s="666">
        <v>703.59999999999991</v>
      </c>
    </row>
    <row r="772" spans="1:17" ht="14.4" customHeight="1" x14ac:dyDescent="0.3">
      <c r="A772" s="661" t="s">
        <v>543</v>
      </c>
      <c r="B772" s="662" t="s">
        <v>6163</v>
      </c>
      <c r="C772" s="662" t="s">
        <v>6098</v>
      </c>
      <c r="D772" s="662" t="s">
        <v>7030</v>
      </c>
      <c r="E772" s="662" t="s">
        <v>7028</v>
      </c>
      <c r="F772" s="665">
        <v>0.4</v>
      </c>
      <c r="G772" s="665">
        <v>615.6</v>
      </c>
      <c r="H772" s="665">
        <v>1</v>
      </c>
      <c r="I772" s="665">
        <v>1539</v>
      </c>
      <c r="J772" s="665">
        <v>0.4</v>
      </c>
      <c r="K772" s="665">
        <v>615.6</v>
      </c>
      <c r="L772" s="665">
        <v>1</v>
      </c>
      <c r="M772" s="665">
        <v>1539</v>
      </c>
      <c r="N772" s="665">
        <v>1.2000000000000002</v>
      </c>
      <c r="O772" s="665">
        <v>1846.8000000000002</v>
      </c>
      <c r="P772" s="678">
        <v>3</v>
      </c>
      <c r="Q772" s="666">
        <v>1539</v>
      </c>
    </row>
    <row r="773" spans="1:17" ht="14.4" customHeight="1" x14ac:dyDescent="0.3">
      <c r="A773" s="661" t="s">
        <v>543</v>
      </c>
      <c r="B773" s="662" t="s">
        <v>6163</v>
      </c>
      <c r="C773" s="662" t="s">
        <v>6098</v>
      </c>
      <c r="D773" s="662" t="s">
        <v>7031</v>
      </c>
      <c r="E773" s="662" t="s">
        <v>7028</v>
      </c>
      <c r="F773" s="665">
        <v>0.3</v>
      </c>
      <c r="G773" s="665">
        <v>531.92999999999995</v>
      </c>
      <c r="H773" s="665">
        <v>1</v>
      </c>
      <c r="I773" s="665">
        <v>1773.1</v>
      </c>
      <c r="J773" s="665">
        <v>0.3</v>
      </c>
      <c r="K773" s="665">
        <v>531.92999999999995</v>
      </c>
      <c r="L773" s="665">
        <v>1</v>
      </c>
      <c r="M773" s="665">
        <v>1773.1</v>
      </c>
      <c r="N773" s="665">
        <v>0.7</v>
      </c>
      <c r="O773" s="665">
        <v>1241.17</v>
      </c>
      <c r="P773" s="678">
        <v>2.3333333333333335</v>
      </c>
      <c r="Q773" s="666">
        <v>1773.1000000000001</v>
      </c>
    </row>
    <row r="774" spans="1:17" ht="14.4" customHeight="1" x14ac:dyDescent="0.3">
      <c r="A774" s="661" t="s">
        <v>543</v>
      </c>
      <c r="B774" s="662" t="s">
        <v>6163</v>
      </c>
      <c r="C774" s="662" t="s">
        <v>6098</v>
      </c>
      <c r="D774" s="662" t="s">
        <v>7032</v>
      </c>
      <c r="E774" s="662" t="s">
        <v>6871</v>
      </c>
      <c r="F774" s="665">
        <v>2.9000000000000004</v>
      </c>
      <c r="G774" s="665">
        <v>730.9</v>
      </c>
      <c r="H774" s="665">
        <v>1</v>
      </c>
      <c r="I774" s="665">
        <v>252.03448275862064</v>
      </c>
      <c r="J774" s="665">
        <v>7.3000000000000007</v>
      </c>
      <c r="K774" s="665">
        <v>1839.8100000000002</v>
      </c>
      <c r="L774" s="665">
        <v>2.5171842933369821</v>
      </c>
      <c r="M774" s="665">
        <v>252.02876712328768</v>
      </c>
      <c r="N774" s="665">
        <v>3.1999999999999997</v>
      </c>
      <c r="O774" s="665">
        <v>806.46</v>
      </c>
      <c r="P774" s="678">
        <v>1.1033793952661104</v>
      </c>
      <c r="Q774" s="666">
        <v>252.01875000000004</v>
      </c>
    </row>
    <row r="775" spans="1:17" ht="14.4" customHeight="1" x14ac:dyDescent="0.3">
      <c r="A775" s="661" t="s">
        <v>543</v>
      </c>
      <c r="B775" s="662" t="s">
        <v>6163</v>
      </c>
      <c r="C775" s="662" t="s">
        <v>6098</v>
      </c>
      <c r="D775" s="662" t="s">
        <v>7033</v>
      </c>
      <c r="E775" s="662" t="s">
        <v>7034</v>
      </c>
      <c r="F775" s="665">
        <v>3</v>
      </c>
      <c r="G775" s="665">
        <v>1685.13</v>
      </c>
      <c r="H775" s="665">
        <v>1</v>
      </c>
      <c r="I775" s="665">
        <v>561.71</v>
      </c>
      <c r="J775" s="665"/>
      <c r="K775" s="665"/>
      <c r="L775" s="665"/>
      <c r="M775" s="665"/>
      <c r="N775" s="665"/>
      <c r="O775" s="665"/>
      <c r="P775" s="678"/>
      <c r="Q775" s="666"/>
    </row>
    <row r="776" spans="1:17" ht="14.4" customHeight="1" x14ac:dyDescent="0.3">
      <c r="A776" s="661" t="s">
        <v>543</v>
      </c>
      <c r="B776" s="662" t="s">
        <v>6163</v>
      </c>
      <c r="C776" s="662" t="s">
        <v>6098</v>
      </c>
      <c r="D776" s="662" t="s">
        <v>7035</v>
      </c>
      <c r="E776" s="662" t="s">
        <v>6871</v>
      </c>
      <c r="F776" s="665"/>
      <c r="G776" s="665"/>
      <c r="H776" s="665"/>
      <c r="I776" s="665"/>
      <c r="J776" s="665">
        <v>8</v>
      </c>
      <c r="K776" s="665">
        <v>4377.6000000000004</v>
      </c>
      <c r="L776" s="665"/>
      <c r="M776" s="665">
        <v>547.20000000000005</v>
      </c>
      <c r="N776" s="665"/>
      <c r="O776" s="665"/>
      <c r="P776" s="678"/>
      <c r="Q776" s="666"/>
    </row>
    <row r="777" spans="1:17" ht="14.4" customHeight="1" x14ac:dyDescent="0.3">
      <c r="A777" s="661" t="s">
        <v>543</v>
      </c>
      <c r="B777" s="662" t="s">
        <v>6163</v>
      </c>
      <c r="C777" s="662" t="s">
        <v>6098</v>
      </c>
      <c r="D777" s="662" t="s">
        <v>7036</v>
      </c>
      <c r="E777" s="662" t="s">
        <v>6871</v>
      </c>
      <c r="F777" s="665">
        <v>25</v>
      </c>
      <c r="G777" s="665">
        <v>46221.75</v>
      </c>
      <c r="H777" s="665">
        <v>1</v>
      </c>
      <c r="I777" s="665">
        <v>1848.87</v>
      </c>
      <c r="J777" s="665">
        <v>63</v>
      </c>
      <c r="K777" s="665">
        <v>116478.81</v>
      </c>
      <c r="L777" s="665">
        <v>2.52</v>
      </c>
      <c r="M777" s="665">
        <v>1848.87</v>
      </c>
      <c r="N777" s="665">
        <v>41</v>
      </c>
      <c r="O777" s="665">
        <v>75803.67</v>
      </c>
      <c r="P777" s="678">
        <v>1.64</v>
      </c>
      <c r="Q777" s="666">
        <v>1848.87</v>
      </c>
    </row>
    <row r="778" spans="1:17" ht="14.4" customHeight="1" x14ac:dyDescent="0.3">
      <c r="A778" s="661" t="s">
        <v>543</v>
      </c>
      <c r="B778" s="662" t="s">
        <v>6163</v>
      </c>
      <c r="C778" s="662" t="s">
        <v>6098</v>
      </c>
      <c r="D778" s="662" t="s">
        <v>7037</v>
      </c>
      <c r="E778" s="662" t="s">
        <v>7038</v>
      </c>
      <c r="F778" s="665"/>
      <c r="G778" s="665"/>
      <c r="H778" s="665"/>
      <c r="I778" s="665"/>
      <c r="J778" s="665">
        <v>2</v>
      </c>
      <c r="K778" s="665">
        <v>4767.28</v>
      </c>
      <c r="L778" s="665"/>
      <c r="M778" s="665">
        <v>2383.64</v>
      </c>
      <c r="N778" s="665">
        <v>3</v>
      </c>
      <c r="O778" s="665">
        <v>7150.92</v>
      </c>
      <c r="P778" s="678"/>
      <c r="Q778" s="666">
        <v>2383.64</v>
      </c>
    </row>
    <row r="779" spans="1:17" ht="14.4" customHeight="1" x14ac:dyDescent="0.3">
      <c r="A779" s="661" t="s">
        <v>543</v>
      </c>
      <c r="B779" s="662" t="s">
        <v>6163</v>
      </c>
      <c r="C779" s="662" t="s">
        <v>6098</v>
      </c>
      <c r="D779" s="662" t="s">
        <v>7039</v>
      </c>
      <c r="E779" s="662" t="s">
        <v>7040</v>
      </c>
      <c r="F779" s="665"/>
      <c r="G779" s="665"/>
      <c r="H779" s="665"/>
      <c r="I779" s="665"/>
      <c r="J779" s="665">
        <v>6</v>
      </c>
      <c r="K779" s="665">
        <v>10404.280000000001</v>
      </c>
      <c r="L779" s="665"/>
      <c r="M779" s="665">
        <v>1734.0466666666669</v>
      </c>
      <c r="N779" s="665">
        <v>5</v>
      </c>
      <c r="O779" s="665">
        <v>7563.4</v>
      </c>
      <c r="P779" s="678"/>
      <c r="Q779" s="666">
        <v>1512.6799999999998</v>
      </c>
    </row>
    <row r="780" spans="1:17" ht="14.4" customHeight="1" x14ac:dyDescent="0.3">
      <c r="A780" s="661" t="s">
        <v>543</v>
      </c>
      <c r="B780" s="662" t="s">
        <v>6163</v>
      </c>
      <c r="C780" s="662" t="s">
        <v>6098</v>
      </c>
      <c r="D780" s="662" t="s">
        <v>7041</v>
      </c>
      <c r="E780" s="662" t="s">
        <v>7042</v>
      </c>
      <c r="F780" s="665"/>
      <c r="G780" s="665"/>
      <c r="H780" s="665"/>
      <c r="I780" s="665"/>
      <c r="J780" s="665">
        <v>2</v>
      </c>
      <c r="K780" s="665">
        <v>45687.06</v>
      </c>
      <c r="L780" s="665"/>
      <c r="M780" s="665">
        <v>22843.53</v>
      </c>
      <c r="N780" s="665">
        <v>2</v>
      </c>
      <c r="O780" s="665">
        <v>45687.06</v>
      </c>
      <c r="P780" s="678"/>
      <c r="Q780" s="666">
        <v>22843.53</v>
      </c>
    </row>
    <row r="781" spans="1:17" ht="14.4" customHeight="1" x14ac:dyDescent="0.3">
      <c r="A781" s="661" t="s">
        <v>543</v>
      </c>
      <c r="B781" s="662" t="s">
        <v>6163</v>
      </c>
      <c r="C781" s="662" t="s">
        <v>6098</v>
      </c>
      <c r="D781" s="662" t="s">
        <v>7043</v>
      </c>
      <c r="E781" s="662" t="s">
        <v>7044</v>
      </c>
      <c r="F781" s="665"/>
      <c r="G781" s="665"/>
      <c r="H781" s="665"/>
      <c r="I781" s="665"/>
      <c r="J781" s="665">
        <v>1</v>
      </c>
      <c r="K781" s="665">
        <v>9229.85</v>
      </c>
      <c r="L781" s="665"/>
      <c r="M781" s="665">
        <v>9229.85</v>
      </c>
      <c r="N781" s="665">
        <v>1</v>
      </c>
      <c r="O781" s="665">
        <v>8491.4599999999991</v>
      </c>
      <c r="P781" s="678"/>
      <c r="Q781" s="666">
        <v>8491.4599999999991</v>
      </c>
    </row>
    <row r="782" spans="1:17" ht="14.4" customHeight="1" x14ac:dyDescent="0.3">
      <c r="A782" s="661" t="s">
        <v>543</v>
      </c>
      <c r="B782" s="662" t="s">
        <v>6163</v>
      </c>
      <c r="C782" s="662" t="s">
        <v>6098</v>
      </c>
      <c r="D782" s="662" t="s">
        <v>7045</v>
      </c>
      <c r="E782" s="662" t="s">
        <v>7046</v>
      </c>
      <c r="F782" s="665"/>
      <c r="G782" s="665"/>
      <c r="H782" s="665"/>
      <c r="I782" s="665"/>
      <c r="J782" s="665">
        <v>9</v>
      </c>
      <c r="K782" s="665">
        <v>26993.159999999996</v>
      </c>
      <c r="L782" s="665"/>
      <c r="M782" s="665">
        <v>2999.24</v>
      </c>
      <c r="N782" s="665">
        <v>9</v>
      </c>
      <c r="O782" s="665">
        <v>26993.159999999996</v>
      </c>
      <c r="P782" s="678"/>
      <c r="Q782" s="666">
        <v>2999.24</v>
      </c>
    </row>
    <row r="783" spans="1:17" ht="14.4" customHeight="1" x14ac:dyDescent="0.3">
      <c r="A783" s="661" t="s">
        <v>543</v>
      </c>
      <c r="B783" s="662" t="s">
        <v>6163</v>
      </c>
      <c r="C783" s="662" t="s">
        <v>6098</v>
      </c>
      <c r="D783" s="662" t="s">
        <v>7047</v>
      </c>
      <c r="E783" s="662" t="s">
        <v>7048</v>
      </c>
      <c r="F783" s="665"/>
      <c r="G783" s="665"/>
      <c r="H783" s="665"/>
      <c r="I783" s="665"/>
      <c r="J783" s="665">
        <v>2</v>
      </c>
      <c r="K783" s="665">
        <v>2466.54</v>
      </c>
      <c r="L783" s="665"/>
      <c r="M783" s="665">
        <v>1233.27</v>
      </c>
      <c r="N783" s="665">
        <v>2</v>
      </c>
      <c r="O783" s="665">
        <v>2466.54</v>
      </c>
      <c r="P783" s="678"/>
      <c r="Q783" s="666">
        <v>1233.27</v>
      </c>
    </row>
    <row r="784" spans="1:17" ht="14.4" customHeight="1" x14ac:dyDescent="0.3">
      <c r="A784" s="661" t="s">
        <v>543</v>
      </c>
      <c r="B784" s="662" t="s">
        <v>6163</v>
      </c>
      <c r="C784" s="662" t="s">
        <v>6098</v>
      </c>
      <c r="D784" s="662" t="s">
        <v>7049</v>
      </c>
      <c r="E784" s="662" t="s">
        <v>7050</v>
      </c>
      <c r="F784" s="665"/>
      <c r="G784" s="665"/>
      <c r="H784" s="665"/>
      <c r="I784" s="665"/>
      <c r="J784" s="665">
        <v>1</v>
      </c>
      <c r="K784" s="665">
        <v>8704.42</v>
      </c>
      <c r="L784" s="665"/>
      <c r="M784" s="665">
        <v>8704.42</v>
      </c>
      <c r="N784" s="665"/>
      <c r="O784" s="665"/>
      <c r="P784" s="678"/>
      <c r="Q784" s="666"/>
    </row>
    <row r="785" spans="1:17" ht="14.4" customHeight="1" x14ac:dyDescent="0.3">
      <c r="A785" s="661" t="s">
        <v>543</v>
      </c>
      <c r="B785" s="662" t="s">
        <v>6163</v>
      </c>
      <c r="C785" s="662" t="s">
        <v>6098</v>
      </c>
      <c r="D785" s="662" t="s">
        <v>7051</v>
      </c>
      <c r="E785" s="662" t="s">
        <v>7050</v>
      </c>
      <c r="F785" s="665"/>
      <c r="G785" s="665"/>
      <c r="H785" s="665"/>
      <c r="I785" s="665"/>
      <c r="J785" s="665"/>
      <c r="K785" s="665"/>
      <c r="L785" s="665"/>
      <c r="M785" s="665"/>
      <c r="N785" s="665">
        <v>1</v>
      </c>
      <c r="O785" s="665">
        <v>9397.75</v>
      </c>
      <c r="P785" s="678"/>
      <c r="Q785" s="666">
        <v>9397.75</v>
      </c>
    </row>
    <row r="786" spans="1:17" ht="14.4" customHeight="1" x14ac:dyDescent="0.3">
      <c r="A786" s="661" t="s">
        <v>543</v>
      </c>
      <c r="B786" s="662" t="s">
        <v>6163</v>
      </c>
      <c r="C786" s="662" t="s">
        <v>6098</v>
      </c>
      <c r="D786" s="662" t="s">
        <v>7052</v>
      </c>
      <c r="E786" s="662" t="s">
        <v>7053</v>
      </c>
      <c r="F786" s="665"/>
      <c r="G786" s="665"/>
      <c r="H786" s="665"/>
      <c r="I786" s="665"/>
      <c r="J786" s="665">
        <v>1</v>
      </c>
      <c r="K786" s="665">
        <v>1664.4</v>
      </c>
      <c r="L786" s="665"/>
      <c r="M786" s="665">
        <v>1664.4</v>
      </c>
      <c r="N786" s="665">
        <v>1</v>
      </c>
      <c r="O786" s="665">
        <v>1664.4</v>
      </c>
      <c r="P786" s="678"/>
      <c r="Q786" s="666">
        <v>1664.4</v>
      </c>
    </row>
    <row r="787" spans="1:17" ht="14.4" customHeight="1" x14ac:dyDescent="0.3">
      <c r="A787" s="661" t="s">
        <v>543</v>
      </c>
      <c r="B787" s="662" t="s">
        <v>6163</v>
      </c>
      <c r="C787" s="662" t="s">
        <v>6098</v>
      </c>
      <c r="D787" s="662" t="s">
        <v>7054</v>
      </c>
      <c r="E787" s="662" t="s">
        <v>7055</v>
      </c>
      <c r="F787" s="665"/>
      <c r="G787" s="665"/>
      <c r="H787" s="665"/>
      <c r="I787" s="665"/>
      <c r="J787" s="665">
        <v>2</v>
      </c>
      <c r="K787" s="665">
        <v>4147.5200000000004</v>
      </c>
      <c r="L787" s="665"/>
      <c r="M787" s="665">
        <v>2073.7600000000002</v>
      </c>
      <c r="N787" s="665"/>
      <c r="O787" s="665"/>
      <c r="P787" s="678"/>
      <c r="Q787" s="666"/>
    </row>
    <row r="788" spans="1:17" ht="14.4" customHeight="1" x14ac:dyDescent="0.3">
      <c r="A788" s="661" t="s">
        <v>543</v>
      </c>
      <c r="B788" s="662" t="s">
        <v>6163</v>
      </c>
      <c r="C788" s="662" t="s">
        <v>6098</v>
      </c>
      <c r="D788" s="662" t="s">
        <v>7056</v>
      </c>
      <c r="E788" s="662" t="s">
        <v>7057</v>
      </c>
      <c r="F788" s="665"/>
      <c r="G788" s="665"/>
      <c r="H788" s="665"/>
      <c r="I788" s="665"/>
      <c r="J788" s="665"/>
      <c r="K788" s="665"/>
      <c r="L788" s="665"/>
      <c r="M788" s="665"/>
      <c r="N788" s="665">
        <v>1</v>
      </c>
      <c r="O788" s="665">
        <v>10779.22</v>
      </c>
      <c r="P788" s="678"/>
      <c r="Q788" s="666">
        <v>10779.22</v>
      </c>
    </row>
    <row r="789" spans="1:17" ht="14.4" customHeight="1" x14ac:dyDescent="0.3">
      <c r="A789" s="661" t="s">
        <v>543</v>
      </c>
      <c r="B789" s="662" t="s">
        <v>6163</v>
      </c>
      <c r="C789" s="662" t="s">
        <v>6098</v>
      </c>
      <c r="D789" s="662" t="s">
        <v>7058</v>
      </c>
      <c r="E789" s="662" t="s">
        <v>7059</v>
      </c>
      <c r="F789" s="665"/>
      <c r="G789" s="665"/>
      <c r="H789" s="665"/>
      <c r="I789" s="665"/>
      <c r="J789" s="665"/>
      <c r="K789" s="665"/>
      <c r="L789" s="665"/>
      <c r="M789" s="665"/>
      <c r="N789" s="665">
        <v>1</v>
      </c>
      <c r="O789" s="665">
        <v>9112.75</v>
      </c>
      <c r="P789" s="678"/>
      <c r="Q789" s="666">
        <v>9112.75</v>
      </c>
    </row>
    <row r="790" spans="1:17" ht="14.4" customHeight="1" x14ac:dyDescent="0.3">
      <c r="A790" s="661" t="s">
        <v>543</v>
      </c>
      <c r="B790" s="662" t="s">
        <v>6163</v>
      </c>
      <c r="C790" s="662" t="s">
        <v>6098</v>
      </c>
      <c r="D790" s="662" t="s">
        <v>7060</v>
      </c>
      <c r="E790" s="662" t="s">
        <v>7061</v>
      </c>
      <c r="F790" s="665"/>
      <c r="G790" s="665"/>
      <c r="H790" s="665"/>
      <c r="I790" s="665"/>
      <c r="J790" s="665"/>
      <c r="K790" s="665"/>
      <c r="L790" s="665"/>
      <c r="M790" s="665"/>
      <c r="N790" s="665">
        <v>5</v>
      </c>
      <c r="O790" s="665">
        <v>6124.9</v>
      </c>
      <c r="P790" s="678"/>
      <c r="Q790" s="666">
        <v>1224.98</v>
      </c>
    </row>
    <row r="791" spans="1:17" ht="14.4" customHeight="1" x14ac:dyDescent="0.3">
      <c r="A791" s="661" t="s">
        <v>543</v>
      </c>
      <c r="B791" s="662" t="s">
        <v>6163</v>
      </c>
      <c r="C791" s="662" t="s">
        <v>6098</v>
      </c>
      <c r="D791" s="662" t="s">
        <v>7062</v>
      </c>
      <c r="E791" s="662" t="s">
        <v>7061</v>
      </c>
      <c r="F791" s="665"/>
      <c r="G791" s="665"/>
      <c r="H791" s="665"/>
      <c r="I791" s="665"/>
      <c r="J791" s="665"/>
      <c r="K791" s="665"/>
      <c r="L791" s="665"/>
      <c r="M791" s="665"/>
      <c r="N791" s="665">
        <v>2</v>
      </c>
      <c r="O791" s="665">
        <v>3803.46</v>
      </c>
      <c r="P791" s="678"/>
      <c r="Q791" s="666">
        <v>1901.73</v>
      </c>
    </row>
    <row r="792" spans="1:17" ht="14.4" customHeight="1" x14ac:dyDescent="0.3">
      <c r="A792" s="661" t="s">
        <v>543</v>
      </c>
      <c r="B792" s="662" t="s">
        <v>6163</v>
      </c>
      <c r="C792" s="662" t="s">
        <v>6098</v>
      </c>
      <c r="D792" s="662" t="s">
        <v>7063</v>
      </c>
      <c r="E792" s="662" t="s">
        <v>7064</v>
      </c>
      <c r="F792" s="665">
        <v>1</v>
      </c>
      <c r="G792" s="665">
        <v>1380</v>
      </c>
      <c r="H792" s="665">
        <v>1</v>
      </c>
      <c r="I792" s="665">
        <v>1380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543</v>
      </c>
      <c r="B793" s="662" t="s">
        <v>6163</v>
      </c>
      <c r="C793" s="662" t="s">
        <v>6098</v>
      </c>
      <c r="D793" s="662" t="s">
        <v>7065</v>
      </c>
      <c r="E793" s="662" t="s">
        <v>7066</v>
      </c>
      <c r="F793" s="665">
        <v>3</v>
      </c>
      <c r="G793" s="665">
        <v>3114</v>
      </c>
      <c r="H793" s="665">
        <v>1</v>
      </c>
      <c r="I793" s="665">
        <v>1038</v>
      </c>
      <c r="J793" s="665">
        <v>2</v>
      </c>
      <c r="K793" s="665">
        <v>2076</v>
      </c>
      <c r="L793" s="665">
        <v>0.66666666666666663</v>
      </c>
      <c r="M793" s="665">
        <v>1038</v>
      </c>
      <c r="N793" s="665"/>
      <c r="O793" s="665"/>
      <c r="P793" s="678"/>
      <c r="Q793" s="666"/>
    </row>
    <row r="794" spans="1:17" ht="14.4" customHeight="1" x14ac:dyDescent="0.3">
      <c r="A794" s="661" t="s">
        <v>543</v>
      </c>
      <c r="B794" s="662" t="s">
        <v>6163</v>
      </c>
      <c r="C794" s="662" t="s">
        <v>6098</v>
      </c>
      <c r="D794" s="662" t="s">
        <v>7067</v>
      </c>
      <c r="E794" s="662" t="s">
        <v>7068</v>
      </c>
      <c r="F794" s="665">
        <v>3</v>
      </c>
      <c r="G794" s="665">
        <v>3936</v>
      </c>
      <c r="H794" s="665">
        <v>1</v>
      </c>
      <c r="I794" s="665">
        <v>1312</v>
      </c>
      <c r="J794" s="665">
        <v>1</v>
      </c>
      <c r="K794" s="665">
        <v>1312</v>
      </c>
      <c r="L794" s="665">
        <v>0.33333333333333331</v>
      </c>
      <c r="M794" s="665">
        <v>1312</v>
      </c>
      <c r="N794" s="665"/>
      <c r="O794" s="665"/>
      <c r="P794" s="678"/>
      <c r="Q794" s="666"/>
    </row>
    <row r="795" spans="1:17" ht="14.4" customHeight="1" x14ac:dyDescent="0.3">
      <c r="A795" s="661" t="s">
        <v>543</v>
      </c>
      <c r="B795" s="662" t="s">
        <v>6163</v>
      </c>
      <c r="C795" s="662" t="s">
        <v>6098</v>
      </c>
      <c r="D795" s="662" t="s">
        <v>7069</v>
      </c>
      <c r="E795" s="662" t="s">
        <v>7070</v>
      </c>
      <c r="F795" s="665">
        <v>3</v>
      </c>
      <c r="G795" s="665">
        <v>4680</v>
      </c>
      <c r="H795" s="665">
        <v>1</v>
      </c>
      <c r="I795" s="665">
        <v>1560</v>
      </c>
      <c r="J795" s="665">
        <v>1</v>
      </c>
      <c r="K795" s="665">
        <v>1560</v>
      </c>
      <c r="L795" s="665">
        <v>0.33333333333333331</v>
      </c>
      <c r="M795" s="665">
        <v>1560</v>
      </c>
      <c r="N795" s="665"/>
      <c r="O795" s="665"/>
      <c r="P795" s="678"/>
      <c r="Q795" s="666"/>
    </row>
    <row r="796" spans="1:17" ht="14.4" customHeight="1" x14ac:dyDescent="0.3">
      <c r="A796" s="661" t="s">
        <v>543</v>
      </c>
      <c r="B796" s="662" t="s">
        <v>6163</v>
      </c>
      <c r="C796" s="662" t="s">
        <v>6098</v>
      </c>
      <c r="D796" s="662" t="s">
        <v>7071</v>
      </c>
      <c r="E796" s="662" t="s">
        <v>7072</v>
      </c>
      <c r="F796" s="665"/>
      <c r="G796" s="665"/>
      <c r="H796" s="665"/>
      <c r="I796" s="665"/>
      <c r="J796" s="665">
        <v>3</v>
      </c>
      <c r="K796" s="665">
        <v>4842</v>
      </c>
      <c r="L796" s="665"/>
      <c r="M796" s="665">
        <v>1614</v>
      </c>
      <c r="N796" s="665">
        <v>2</v>
      </c>
      <c r="O796" s="665">
        <v>3228</v>
      </c>
      <c r="P796" s="678"/>
      <c r="Q796" s="666">
        <v>1614</v>
      </c>
    </row>
    <row r="797" spans="1:17" ht="14.4" customHeight="1" x14ac:dyDescent="0.3">
      <c r="A797" s="661" t="s">
        <v>543</v>
      </c>
      <c r="B797" s="662" t="s">
        <v>6163</v>
      </c>
      <c r="C797" s="662" t="s">
        <v>6098</v>
      </c>
      <c r="D797" s="662" t="s">
        <v>7073</v>
      </c>
      <c r="E797" s="662" t="s">
        <v>7074</v>
      </c>
      <c r="F797" s="665"/>
      <c r="G797" s="665"/>
      <c r="H797" s="665"/>
      <c r="I797" s="665"/>
      <c r="J797" s="665"/>
      <c r="K797" s="665"/>
      <c r="L797" s="665"/>
      <c r="M797" s="665"/>
      <c r="N797" s="665">
        <v>3</v>
      </c>
      <c r="O797" s="665">
        <v>175.8</v>
      </c>
      <c r="P797" s="678"/>
      <c r="Q797" s="666">
        <v>58.6</v>
      </c>
    </row>
    <row r="798" spans="1:17" ht="14.4" customHeight="1" x14ac:dyDescent="0.3">
      <c r="A798" s="661" t="s">
        <v>543</v>
      </c>
      <c r="B798" s="662" t="s">
        <v>6163</v>
      </c>
      <c r="C798" s="662" t="s">
        <v>6098</v>
      </c>
      <c r="D798" s="662" t="s">
        <v>7075</v>
      </c>
      <c r="E798" s="662" t="s">
        <v>7074</v>
      </c>
      <c r="F798" s="665"/>
      <c r="G798" s="665"/>
      <c r="H798" s="665"/>
      <c r="I798" s="665"/>
      <c r="J798" s="665">
        <v>4</v>
      </c>
      <c r="K798" s="665">
        <v>386.4</v>
      </c>
      <c r="L798" s="665"/>
      <c r="M798" s="665">
        <v>96.6</v>
      </c>
      <c r="N798" s="665">
        <v>5</v>
      </c>
      <c r="O798" s="665">
        <v>483</v>
      </c>
      <c r="P798" s="678"/>
      <c r="Q798" s="666">
        <v>96.6</v>
      </c>
    </row>
    <row r="799" spans="1:17" ht="14.4" customHeight="1" x14ac:dyDescent="0.3">
      <c r="A799" s="661" t="s">
        <v>543</v>
      </c>
      <c r="B799" s="662" t="s">
        <v>6163</v>
      </c>
      <c r="C799" s="662" t="s">
        <v>6098</v>
      </c>
      <c r="D799" s="662" t="s">
        <v>7076</v>
      </c>
      <c r="E799" s="662" t="s">
        <v>7077</v>
      </c>
      <c r="F799" s="665"/>
      <c r="G799" s="665"/>
      <c r="H799" s="665"/>
      <c r="I799" s="665"/>
      <c r="J799" s="665">
        <v>2</v>
      </c>
      <c r="K799" s="665">
        <v>5594.3</v>
      </c>
      <c r="L799" s="665"/>
      <c r="M799" s="665">
        <v>2797.15</v>
      </c>
      <c r="N799" s="665"/>
      <c r="O799" s="665"/>
      <c r="P799" s="678"/>
      <c r="Q799" s="666"/>
    </row>
    <row r="800" spans="1:17" ht="14.4" customHeight="1" x14ac:dyDescent="0.3">
      <c r="A800" s="661" t="s">
        <v>543</v>
      </c>
      <c r="B800" s="662" t="s">
        <v>6163</v>
      </c>
      <c r="C800" s="662" t="s">
        <v>6098</v>
      </c>
      <c r="D800" s="662" t="s">
        <v>7078</v>
      </c>
      <c r="E800" s="662" t="s">
        <v>7079</v>
      </c>
      <c r="F800" s="665">
        <v>1</v>
      </c>
      <c r="G800" s="665">
        <v>3278.02</v>
      </c>
      <c r="H800" s="665">
        <v>1</v>
      </c>
      <c r="I800" s="665">
        <v>3278.02</v>
      </c>
      <c r="J800" s="665"/>
      <c r="K800" s="665"/>
      <c r="L800" s="665"/>
      <c r="M800" s="665"/>
      <c r="N800" s="665">
        <v>1</v>
      </c>
      <c r="O800" s="665">
        <v>3278.02</v>
      </c>
      <c r="P800" s="678">
        <v>1</v>
      </c>
      <c r="Q800" s="666">
        <v>3278.02</v>
      </c>
    </row>
    <row r="801" spans="1:17" ht="14.4" customHeight="1" x14ac:dyDescent="0.3">
      <c r="A801" s="661" t="s">
        <v>543</v>
      </c>
      <c r="B801" s="662" t="s">
        <v>6163</v>
      </c>
      <c r="C801" s="662" t="s">
        <v>6098</v>
      </c>
      <c r="D801" s="662" t="s">
        <v>7080</v>
      </c>
      <c r="E801" s="662" t="s">
        <v>7081</v>
      </c>
      <c r="F801" s="665">
        <v>1</v>
      </c>
      <c r="G801" s="665">
        <v>6968.51</v>
      </c>
      <c r="H801" s="665">
        <v>1</v>
      </c>
      <c r="I801" s="665">
        <v>6968.51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543</v>
      </c>
      <c r="B802" s="662" t="s">
        <v>6163</v>
      </c>
      <c r="C802" s="662" t="s">
        <v>6098</v>
      </c>
      <c r="D802" s="662" t="s">
        <v>7082</v>
      </c>
      <c r="E802" s="662" t="s">
        <v>7081</v>
      </c>
      <c r="F802" s="665"/>
      <c r="G802" s="665"/>
      <c r="H802" s="665"/>
      <c r="I802" s="665"/>
      <c r="J802" s="665">
        <v>1</v>
      </c>
      <c r="K802" s="665">
        <v>8342.73</v>
      </c>
      <c r="L802" s="665"/>
      <c r="M802" s="665">
        <v>8342.73</v>
      </c>
      <c r="N802" s="665"/>
      <c r="O802" s="665"/>
      <c r="P802" s="678"/>
      <c r="Q802" s="666"/>
    </row>
    <row r="803" spans="1:17" ht="14.4" customHeight="1" x14ac:dyDescent="0.3">
      <c r="A803" s="661" t="s">
        <v>543</v>
      </c>
      <c r="B803" s="662" t="s">
        <v>6163</v>
      </c>
      <c r="C803" s="662" t="s">
        <v>6098</v>
      </c>
      <c r="D803" s="662" t="s">
        <v>7083</v>
      </c>
      <c r="E803" s="662" t="s">
        <v>7084</v>
      </c>
      <c r="F803" s="665">
        <v>3</v>
      </c>
      <c r="G803" s="665">
        <v>34153.350000000006</v>
      </c>
      <c r="H803" s="665">
        <v>1</v>
      </c>
      <c r="I803" s="665">
        <v>11384.450000000003</v>
      </c>
      <c r="J803" s="665"/>
      <c r="K803" s="665"/>
      <c r="L803" s="665"/>
      <c r="M803" s="665"/>
      <c r="N803" s="665"/>
      <c r="O803" s="665"/>
      <c r="P803" s="678"/>
      <c r="Q803" s="666"/>
    </row>
    <row r="804" spans="1:17" ht="14.4" customHeight="1" x14ac:dyDescent="0.3">
      <c r="A804" s="661" t="s">
        <v>543</v>
      </c>
      <c r="B804" s="662" t="s">
        <v>6163</v>
      </c>
      <c r="C804" s="662" t="s">
        <v>6098</v>
      </c>
      <c r="D804" s="662" t="s">
        <v>7085</v>
      </c>
      <c r="E804" s="662" t="s">
        <v>7086</v>
      </c>
      <c r="F804" s="665"/>
      <c r="G804" s="665"/>
      <c r="H804" s="665"/>
      <c r="I804" s="665"/>
      <c r="J804" s="665">
        <v>1</v>
      </c>
      <c r="K804" s="665">
        <v>10257.93</v>
      </c>
      <c r="L804" s="665"/>
      <c r="M804" s="665">
        <v>10257.93</v>
      </c>
      <c r="N804" s="665"/>
      <c r="O804" s="665"/>
      <c r="P804" s="678"/>
      <c r="Q804" s="666"/>
    </row>
    <row r="805" spans="1:17" ht="14.4" customHeight="1" x14ac:dyDescent="0.3">
      <c r="A805" s="661" t="s">
        <v>543</v>
      </c>
      <c r="B805" s="662" t="s">
        <v>6163</v>
      </c>
      <c r="C805" s="662" t="s">
        <v>6098</v>
      </c>
      <c r="D805" s="662" t="s">
        <v>7087</v>
      </c>
      <c r="E805" s="662" t="s">
        <v>7088</v>
      </c>
      <c r="F805" s="665"/>
      <c r="G805" s="665"/>
      <c r="H805" s="665"/>
      <c r="I805" s="665"/>
      <c r="J805" s="665"/>
      <c r="K805" s="665"/>
      <c r="L805" s="665"/>
      <c r="M805" s="665"/>
      <c r="N805" s="665">
        <v>2</v>
      </c>
      <c r="O805" s="665">
        <v>2381.56</v>
      </c>
      <c r="P805" s="678"/>
      <c r="Q805" s="666">
        <v>1190.78</v>
      </c>
    </row>
    <row r="806" spans="1:17" ht="14.4" customHeight="1" x14ac:dyDescent="0.3">
      <c r="A806" s="661" t="s">
        <v>543</v>
      </c>
      <c r="B806" s="662" t="s">
        <v>6163</v>
      </c>
      <c r="C806" s="662" t="s">
        <v>6098</v>
      </c>
      <c r="D806" s="662" t="s">
        <v>7089</v>
      </c>
      <c r="E806" s="662" t="s">
        <v>7088</v>
      </c>
      <c r="F806" s="665"/>
      <c r="G806" s="665"/>
      <c r="H806" s="665"/>
      <c r="I806" s="665"/>
      <c r="J806" s="665"/>
      <c r="K806" s="665"/>
      <c r="L806" s="665"/>
      <c r="M806" s="665"/>
      <c r="N806" s="665">
        <v>1</v>
      </c>
      <c r="O806" s="665">
        <v>1226.02</v>
      </c>
      <c r="P806" s="678"/>
      <c r="Q806" s="666">
        <v>1226.02</v>
      </c>
    </row>
    <row r="807" spans="1:17" ht="14.4" customHeight="1" x14ac:dyDescent="0.3">
      <c r="A807" s="661" t="s">
        <v>543</v>
      </c>
      <c r="B807" s="662" t="s">
        <v>6163</v>
      </c>
      <c r="C807" s="662" t="s">
        <v>6098</v>
      </c>
      <c r="D807" s="662" t="s">
        <v>7090</v>
      </c>
      <c r="E807" s="662" t="s">
        <v>7091</v>
      </c>
      <c r="F807" s="665">
        <v>1</v>
      </c>
      <c r="G807" s="665">
        <v>13666.42</v>
      </c>
      <c r="H807" s="665">
        <v>1</v>
      </c>
      <c r="I807" s="665">
        <v>13666.42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543</v>
      </c>
      <c r="B808" s="662" t="s">
        <v>6163</v>
      </c>
      <c r="C808" s="662" t="s">
        <v>6098</v>
      </c>
      <c r="D808" s="662" t="s">
        <v>7092</v>
      </c>
      <c r="E808" s="662" t="s">
        <v>7093</v>
      </c>
      <c r="F808" s="665">
        <v>1</v>
      </c>
      <c r="G808" s="665">
        <v>6653.25</v>
      </c>
      <c r="H808" s="665">
        <v>1</v>
      </c>
      <c r="I808" s="665">
        <v>6653.25</v>
      </c>
      <c r="J808" s="665"/>
      <c r="K808" s="665"/>
      <c r="L808" s="665"/>
      <c r="M808" s="665"/>
      <c r="N808" s="665"/>
      <c r="O808" s="665"/>
      <c r="P808" s="678"/>
      <c r="Q808" s="666"/>
    </row>
    <row r="809" spans="1:17" ht="14.4" customHeight="1" x14ac:dyDescent="0.3">
      <c r="A809" s="661" t="s">
        <v>543</v>
      </c>
      <c r="B809" s="662" t="s">
        <v>6163</v>
      </c>
      <c r="C809" s="662" t="s">
        <v>6098</v>
      </c>
      <c r="D809" s="662" t="s">
        <v>7094</v>
      </c>
      <c r="E809" s="662" t="s">
        <v>7095</v>
      </c>
      <c r="F809" s="665"/>
      <c r="G809" s="665"/>
      <c r="H809" s="665"/>
      <c r="I809" s="665"/>
      <c r="J809" s="665">
        <v>1</v>
      </c>
      <c r="K809" s="665">
        <v>22007</v>
      </c>
      <c r="L809" s="665"/>
      <c r="M809" s="665">
        <v>22007</v>
      </c>
      <c r="N809" s="665">
        <v>1</v>
      </c>
      <c r="O809" s="665">
        <v>22007</v>
      </c>
      <c r="P809" s="678"/>
      <c r="Q809" s="666">
        <v>22007</v>
      </c>
    </row>
    <row r="810" spans="1:17" ht="14.4" customHeight="1" x14ac:dyDescent="0.3">
      <c r="A810" s="661" t="s">
        <v>543</v>
      </c>
      <c r="B810" s="662" t="s">
        <v>6163</v>
      </c>
      <c r="C810" s="662" t="s">
        <v>6098</v>
      </c>
      <c r="D810" s="662" t="s">
        <v>7096</v>
      </c>
      <c r="E810" s="662" t="s">
        <v>7097</v>
      </c>
      <c r="F810" s="665"/>
      <c r="G810" s="665"/>
      <c r="H810" s="665"/>
      <c r="I810" s="665"/>
      <c r="J810" s="665"/>
      <c r="K810" s="665"/>
      <c r="L810" s="665"/>
      <c r="M810" s="665"/>
      <c r="N810" s="665">
        <v>1</v>
      </c>
      <c r="O810" s="665">
        <v>16913</v>
      </c>
      <c r="P810" s="678"/>
      <c r="Q810" s="666">
        <v>16913</v>
      </c>
    </row>
    <row r="811" spans="1:17" ht="14.4" customHeight="1" x14ac:dyDescent="0.3">
      <c r="A811" s="661" t="s">
        <v>543</v>
      </c>
      <c r="B811" s="662" t="s">
        <v>6163</v>
      </c>
      <c r="C811" s="662" t="s">
        <v>6098</v>
      </c>
      <c r="D811" s="662" t="s">
        <v>7098</v>
      </c>
      <c r="E811" s="662" t="s">
        <v>7099</v>
      </c>
      <c r="F811" s="665"/>
      <c r="G811" s="665"/>
      <c r="H811" s="665"/>
      <c r="I811" s="665"/>
      <c r="J811" s="665"/>
      <c r="K811" s="665"/>
      <c r="L811" s="665"/>
      <c r="M811" s="665"/>
      <c r="N811" s="665">
        <v>1</v>
      </c>
      <c r="O811" s="665">
        <v>9701.4</v>
      </c>
      <c r="P811" s="678"/>
      <c r="Q811" s="666">
        <v>9701.4</v>
      </c>
    </row>
    <row r="812" spans="1:17" ht="14.4" customHeight="1" x14ac:dyDescent="0.3">
      <c r="A812" s="661" t="s">
        <v>543</v>
      </c>
      <c r="B812" s="662" t="s">
        <v>6163</v>
      </c>
      <c r="C812" s="662" t="s">
        <v>6098</v>
      </c>
      <c r="D812" s="662" t="s">
        <v>7100</v>
      </c>
      <c r="E812" s="662" t="s">
        <v>7101</v>
      </c>
      <c r="F812" s="665"/>
      <c r="G812" s="665"/>
      <c r="H812" s="665"/>
      <c r="I812" s="665"/>
      <c r="J812" s="665">
        <v>1</v>
      </c>
      <c r="K812" s="665">
        <v>4142.3500000000004</v>
      </c>
      <c r="L812" s="665"/>
      <c r="M812" s="665">
        <v>4142.3500000000004</v>
      </c>
      <c r="N812" s="665"/>
      <c r="O812" s="665"/>
      <c r="P812" s="678"/>
      <c r="Q812" s="666"/>
    </row>
    <row r="813" spans="1:17" ht="14.4" customHeight="1" x14ac:dyDescent="0.3">
      <c r="A813" s="661" t="s">
        <v>543</v>
      </c>
      <c r="B813" s="662" t="s">
        <v>6163</v>
      </c>
      <c r="C813" s="662" t="s">
        <v>6098</v>
      </c>
      <c r="D813" s="662" t="s">
        <v>7102</v>
      </c>
      <c r="E813" s="662" t="s">
        <v>7103</v>
      </c>
      <c r="F813" s="665">
        <v>1</v>
      </c>
      <c r="G813" s="665">
        <v>11571</v>
      </c>
      <c r="H813" s="665">
        <v>1</v>
      </c>
      <c r="I813" s="665">
        <v>11571</v>
      </c>
      <c r="J813" s="665"/>
      <c r="K813" s="665"/>
      <c r="L813" s="665"/>
      <c r="M813" s="665"/>
      <c r="N813" s="665"/>
      <c r="O813" s="665"/>
      <c r="P813" s="678"/>
      <c r="Q813" s="666"/>
    </row>
    <row r="814" spans="1:17" ht="14.4" customHeight="1" x14ac:dyDescent="0.3">
      <c r="A814" s="661" t="s">
        <v>543</v>
      </c>
      <c r="B814" s="662" t="s">
        <v>6163</v>
      </c>
      <c r="C814" s="662" t="s">
        <v>6098</v>
      </c>
      <c r="D814" s="662" t="s">
        <v>7104</v>
      </c>
      <c r="E814" s="662" t="s">
        <v>6931</v>
      </c>
      <c r="F814" s="665">
        <v>2</v>
      </c>
      <c r="G814" s="665">
        <v>2719.42</v>
      </c>
      <c r="H814" s="665">
        <v>1</v>
      </c>
      <c r="I814" s="665">
        <v>1359.71</v>
      </c>
      <c r="J814" s="665">
        <v>2</v>
      </c>
      <c r="K814" s="665">
        <v>2719.42</v>
      </c>
      <c r="L814" s="665">
        <v>1</v>
      </c>
      <c r="M814" s="665">
        <v>1359.71</v>
      </c>
      <c r="N814" s="665"/>
      <c r="O814" s="665"/>
      <c r="P814" s="678"/>
      <c r="Q814" s="666"/>
    </row>
    <row r="815" spans="1:17" ht="14.4" customHeight="1" x14ac:dyDescent="0.3">
      <c r="A815" s="661" t="s">
        <v>543</v>
      </c>
      <c r="B815" s="662" t="s">
        <v>6163</v>
      </c>
      <c r="C815" s="662" t="s">
        <v>6098</v>
      </c>
      <c r="D815" s="662" t="s">
        <v>7105</v>
      </c>
      <c r="E815" s="662" t="s">
        <v>7106</v>
      </c>
      <c r="F815" s="665">
        <v>3</v>
      </c>
      <c r="G815" s="665">
        <v>4271.88</v>
      </c>
      <c r="H815" s="665">
        <v>1</v>
      </c>
      <c r="I815" s="665">
        <v>1423.96</v>
      </c>
      <c r="J815" s="665">
        <v>1</v>
      </c>
      <c r="K815" s="665">
        <v>1423.96</v>
      </c>
      <c r="L815" s="665">
        <v>0.33333333333333331</v>
      </c>
      <c r="M815" s="665">
        <v>1423.96</v>
      </c>
      <c r="N815" s="665"/>
      <c r="O815" s="665"/>
      <c r="P815" s="678"/>
      <c r="Q815" s="666"/>
    </row>
    <row r="816" spans="1:17" ht="14.4" customHeight="1" x14ac:dyDescent="0.3">
      <c r="A816" s="661" t="s">
        <v>543</v>
      </c>
      <c r="B816" s="662" t="s">
        <v>6163</v>
      </c>
      <c r="C816" s="662" t="s">
        <v>6098</v>
      </c>
      <c r="D816" s="662" t="s">
        <v>7107</v>
      </c>
      <c r="E816" s="662" t="s">
        <v>7108</v>
      </c>
      <c r="F816" s="665">
        <v>2</v>
      </c>
      <c r="G816" s="665">
        <v>437.34</v>
      </c>
      <c r="H816" s="665">
        <v>1</v>
      </c>
      <c r="I816" s="665">
        <v>218.67</v>
      </c>
      <c r="J816" s="665">
        <v>1</v>
      </c>
      <c r="K816" s="665">
        <v>218.67</v>
      </c>
      <c r="L816" s="665">
        <v>0.5</v>
      </c>
      <c r="M816" s="665">
        <v>218.67</v>
      </c>
      <c r="N816" s="665">
        <v>2</v>
      </c>
      <c r="O816" s="665">
        <v>437.34</v>
      </c>
      <c r="P816" s="678">
        <v>1</v>
      </c>
      <c r="Q816" s="666">
        <v>218.67</v>
      </c>
    </row>
    <row r="817" spans="1:17" ht="14.4" customHeight="1" x14ac:dyDescent="0.3">
      <c r="A817" s="661" t="s">
        <v>543</v>
      </c>
      <c r="B817" s="662" t="s">
        <v>6163</v>
      </c>
      <c r="C817" s="662" t="s">
        <v>6098</v>
      </c>
      <c r="D817" s="662" t="s">
        <v>7109</v>
      </c>
      <c r="E817" s="662" t="s">
        <v>7110</v>
      </c>
      <c r="F817" s="665"/>
      <c r="G817" s="665"/>
      <c r="H817" s="665"/>
      <c r="I817" s="665"/>
      <c r="J817" s="665"/>
      <c r="K817" s="665"/>
      <c r="L817" s="665"/>
      <c r="M817" s="665"/>
      <c r="N817" s="665">
        <v>2</v>
      </c>
      <c r="O817" s="665">
        <v>3529.86</v>
      </c>
      <c r="P817" s="678"/>
      <c r="Q817" s="666">
        <v>1764.93</v>
      </c>
    </row>
    <row r="818" spans="1:17" ht="14.4" customHeight="1" x14ac:dyDescent="0.3">
      <c r="A818" s="661" t="s">
        <v>543</v>
      </c>
      <c r="B818" s="662" t="s">
        <v>6163</v>
      </c>
      <c r="C818" s="662" t="s">
        <v>6098</v>
      </c>
      <c r="D818" s="662" t="s">
        <v>7111</v>
      </c>
      <c r="E818" s="662" t="s">
        <v>7110</v>
      </c>
      <c r="F818" s="665"/>
      <c r="G818" s="665"/>
      <c r="H818" s="665"/>
      <c r="I818" s="665"/>
      <c r="J818" s="665"/>
      <c r="K818" s="665"/>
      <c r="L818" s="665"/>
      <c r="M818" s="665"/>
      <c r="N818" s="665">
        <v>1</v>
      </c>
      <c r="O818" s="665">
        <v>1783.48</v>
      </c>
      <c r="P818" s="678"/>
      <c r="Q818" s="666">
        <v>1783.48</v>
      </c>
    </row>
    <row r="819" spans="1:17" ht="14.4" customHeight="1" x14ac:dyDescent="0.3">
      <c r="A819" s="661" t="s">
        <v>543</v>
      </c>
      <c r="B819" s="662" t="s">
        <v>6163</v>
      </c>
      <c r="C819" s="662" t="s">
        <v>6098</v>
      </c>
      <c r="D819" s="662" t="s">
        <v>7112</v>
      </c>
      <c r="E819" s="662" t="s">
        <v>7113</v>
      </c>
      <c r="F819" s="665">
        <v>1</v>
      </c>
      <c r="G819" s="665">
        <v>11338</v>
      </c>
      <c r="H819" s="665">
        <v>1</v>
      </c>
      <c r="I819" s="665">
        <v>11338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543</v>
      </c>
      <c r="B820" s="662" t="s">
        <v>6163</v>
      </c>
      <c r="C820" s="662" t="s">
        <v>6098</v>
      </c>
      <c r="D820" s="662" t="s">
        <v>7114</v>
      </c>
      <c r="E820" s="662" t="s">
        <v>7115</v>
      </c>
      <c r="F820" s="665">
        <v>1</v>
      </c>
      <c r="G820" s="665">
        <v>2707</v>
      </c>
      <c r="H820" s="665">
        <v>1</v>
      </c>
      <c r="I820" s="665">
        <v>2707</v>
      </c>
      <c r="J820" s="665"/>
      <c r="K820" s="665"/>
      <c r="L820" s="665"/>
      <c r="M820" s="665"/>
      <c r="N820" s="665">
        <v>1</v>
      </c>
      <c r="O820" s="665">
        <v>2707</v>
      </c>
      <c r="P820" s="678">
        <v>1</v>
      </c>
      <c r="Q820" s="666">
        <v>2707</v>
      </c>
    </row>
    <row r="821" spans="1:17" ht="14.4" customHeight="1" x14ac:dyDescent="0.3">
      <c r="A821" s="661" t="s">
        <v>543</v>
      </c>
      <c r="B821" s="662" t="s">
        <v>6163</v>
      </c>
      <c r="C821" s="662" t="s">
        <v>6098</v>
      </c>
      <c r="D821" s="662" t="s">
        <v>7116</v>
      </c>
      <c r="E821" s="662" t="s">
        <v>7117</v>
      </c>
      <c r="F821" s="665">
        <v>1</v>
      </c>
      <c r="G821" s="665">
        <v>4608</v>
      </c>
      <c r="H821" s="665">
        <v>1</v>
      </c>
      <c r="I821" s="665">
        <v>4608</v>
      </c>
      <c r="J821" s="665"/>
      <c r="K821" s="665"/>
      <c r="L821" s="665"/>
      <c r="M821" s="665"/>
      <c r="N821" s="665">
        <v>1</v>
      </c>
      <c r="O821" s="665">
        <v>4608</v>
      </c>
      <c r="P821" s="678">
        <v>1</v>
      </c>
      <c r="Q821" s="666">
        <v>4608</v>
      </c>
    </row>
    <row r="822" spans="1:17" ht="14.4" customHeight="1" x14ac:dyDescent="0.3">
      <c r="A822" s="661" t="s">
        <v>543</v>
      </c>
      <c r="B822" s="662" t="s">
        <v>6163</v>
      </c>
      <c r="C822" s="662" t="s">
        <v>6098</v>
      </c>
      <c r="D822" s="662" t="s">
        <v>7118</v>
      </c>
      <c r="E822" s="662" t="s">
        <v>7119</v>
      </c>
      <c r="F822" s="665"/>
      <c r="G822" s="665"/>
      <c r="H822" s="665"/>
      <c r="I822" s="665"/>
      <c r="J822" s="665"/>
      <c r="K822" s="665"/>
      <c r="L822" s="665"/>
      <c r="M822" s="665"/>
      <c r="N822" s="665">
        <v>2</v>
      </c>
      <c r="O822" s="665">
        <v>5414</v>
      </c>
      <c r="P822" s="678"/>
      <c r="Q822" s="666">
        <v>2707</v>
      </c>
    </row>
    <row r="823" spans="1:17" ht="14.4" customHeight="1" x14ac:dyDescent="0.3">
      <c r="A823" s="661" t="s">
        <v>543</v>
      </c>
      <c r="B823" s="662" t="s">
        <v>6163</v>
      </c>
      <c r="C823" s="662" t="s">
        <v>6098</v>
      </c>
      <c r="D823" s="662" t="s">
        <v>7120</v>
      </c>
      <c r="E823" s="662" t="s">
        <v>7121</v>
      </c>
      <c r="F823" s="665"/>
      <c r="G823" s="665"/>
      <c r="H823" s="665"/>
      <c r="I823" s="665"/>
      <c r="J823" s="665">
        <v>6</v>
      </c>
      <c r="K823" s="665">
        <v>8319.9</v>
      </c>
      <c r="L823" s="665"/>
      <c r="M823" s="665">
        <v>1386.6499999999999</v>
      </c>
      <c r="N823" s="665">
        <v>2</v>
      </c>
      <c r="O823" s="665">
        <v>2773.3</v>
      </c>
      <c r="P823" s="678"/>
      <c r="Q823" s="666">
        <v>1386.65</v>
      </c>
    </row>
    <row r="824" spans="1:17" ht="14.4" customHeight="1" x14ac:dyDescent="0.3">
      <c r="A824" s="661" t="s">
        <v>543</v>
      </c>
      <c r="B824" s="662" t="s">
        <v>6163</v>
      </c>
      <c r="C824" s="662" t="s">
        <v>6098</v>
      </c>
      <c r="D824" s="662" t="s">
        <v>7122</v>
      </c>
      <c r="E824" s="662" t="s">
        <v>7123</v>
      </c>
      <c r="F824" s="665"/>
      <c r="G824" s="665"/>
      <c r="H824" s="665"/>
      <c r="I824" s="665"/>
      <c r="J824" s="665">
        <v>7</v>
      </c>
      <c r="K824" s="665">
        <v>63977.83</v>
      </c>
      <c r="L824" s="665"/>
      <c r="M824" s="665">
        <v>9139.69</v>
      </c>
      <c r="N824" s="665">
        <v>2</v>
      </c>
      <c r="O824" s="665">
        <v>18279.38</v>
      </c>
      <c r="P824" s="678"/>
      <c r="Q824" s="666">
        <v>9139.69</v>
      </c>
    </row>
    <row r="825" spans="1:17" ht="14.4" customHeight="1" x14ac:dyDescent="0.3">
      <c r="A825" s="661" t="s">
        <v>543</v>
      </c>
      <c r="B825" s="662" t="s">
        <v>6163</v>
      </c>
      <c r="C825" s="662" t="s">
        <v>6098</v>
      </c>
      <c r="D825" s="662" t="s">
        <v>7124</v>
      </c>
      <c r="E825" s="662" t="s">
        <v>7125</v>
      </c>
      <c r="F825" s="665"/>
      <c r="G825" s="665"/>
      <c r="H825" s="665"/>
      <c r="I825" s="665"/>
      <c r="J825" s="665">
        <v>3</v>
      </c>
      <c r="K825" s="665">
        <v>6389.19</v>
      </c>
      <c r="L825" s="665"/>
      <c r="M825" s="665">
        <v>2129.73</v>
      </c>
      <c r="N825" s="665">
        <v>4</v>
      </c>
      <c r="O825" s="665">
        <v>8518.92</v>
      </c>
      <c r="P825" s="678"/>
      <c r="Q825" s="666">
        <v>2129.73</v>
      </c>
    </row>
    <row r="826" spans="1:17" ht="14.4" customHeight="1" x14ac:dyDescent="0.3">
      <c r="A826" s="661" t="s">
        <v>543</v>
      </c>
      <c r="B826" s="662" t="s">
        <v>6163</v>
      </c>
      <c r="C826" s="662" t="s">
        <v>6098</v>
      </c>
      <c r="D826" s="662" t="s">
        <v>7126</v>
      </c>
      <c r="E826" s="662" t="s">
        <v>7125</v>
      </c>
      <c r="F826" s="665">
        <v>1</v>
      </c>
      <c r="G826" s="665">
        <v>2342.1799999999998</v>
      </c>
      <c r="H826" s="665">
        <v>1</v>
      </c>
      <c r="I826" s="665">
        <v>2342.1799999999998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543</v>
      </c>
      <c r="B827" s="662" t="s">
        <v>6163</v>
      </c>
      <c r="C827" s="662" t="s">
        <v>6098</v>
      </c>
      <c r="D827" s="662" t="s">
        <v>7127</v>
      </c>
      <c r="E827" s="662" t="s">
        <v>7128</v>
      </c>
      <c r="F827" s="665"/>
      <c r="G827" s="665"/>
      <c r="H827" s="665"/>
      <c r="I827" s="665"/>
      <c r="J827" s="665">
        <v>1</v>
      </c>
      <c r="K827" s="665">
        <v>9341.16</v>
      </c>
      <c r="L827" s="665"/>
      <c r="M827" s="665">
        <v>9341.16</v>
      </c>
      <c r="N827" s="665"/>
      <c r="O827" s="665"/>
      <c r="P827" s="678"/>
      <c r="Q827" s="666"/>
    </row>
    <row r="828" spans="1:17" ht="14.4" customHeight="1" x14ac:dyDescent="0.3">
      <c r="A828" s="661" t="s">
        <v>543</v>
      </c>
      <c r="B828" s="662" t="s">
        <v>6163</v>
      </c>
      <c r="C828" s="662" t="s">
        <v>6098</v>
      </c>
      <c r="D828" s="662" t="s">
        <v>7129</v>
      </c>
      <c r="E828" s="662" t="s">
        <v>7130</v>
      </c>
      <c r="F828" s="665"/>
      <c r="G828" s="665"/>
      <c r="H828" s="665"/>
      <c r="I828" s="665"/>
      <c r="J828" s="665"/>
      <c r="K828" s="665"/>
      <c r="L828" s="665"/>
      <c r="M828" s="665"/>
      <c r="N828" s="665">
        <v>1</v>
      </c>
      <c r="O828" s="665">
        <v>3960</v>
      </c>
      <c r="P828" s="678"/>
      <c r="Q828" s="666">
        <v>3960</v>
      </c>
    </row>
    <row r="829" spans="1:17" ht="14.4" customHeight="1" x14ac:dyDescent="0.3">
      <c r="A829" s="661" t="s">
        <v>543</v>
      </c>
      <c r="B829" s="662" t="s">
        <v>6163</v>
      </c>
      <c r="C829" s="662" t="s">
        <v>6098</v>
      </c>
      <c r="D829" s="662" t="s">
        <v>7131</v>
      </c>
      <c r="E829" s="662" t="s">
        <v>7132</v>
      </c>
      <c r="F829" s="665"/>
      <c r="G829" s="665"/>
      <c r="H829" s="665"/>
      <c r="I829" s="665"/>
      <c r="J829" s="665"/>
      <c r="K829" s="665"/>
      <c r="L829" s="665"/>
      <c r="M829" s="665"/>
      <c r="N829" s="665">
        <v>7</v>
      </c>
      <c r="O829" s="665">
        <v>3852.1</v>
      </c>
      <c r="P829" s="678"/>
      <c r="Q829" s="666">
        <v>550.29999999999995</v>
      </c>
    </row>
    <row r="830" spans="1:17" ht="14.4" customHeight="1" x14ac:dyDescent="0.3">
      <c r="A830" s="661" t="s">
        <v>543</v>
      </c>
      <c r="B830" s="662" t="s">
        <v>6163</v>
      </c>
      <c r="C830" s="662" t="s">
        <v>6098</v>
      </c>
      <c r="D830" s="662" t="s">
        <v>7133</v>
      </c>
      <c r="E830" s="662" t="s">
        <v>7134</v>
      </c>
      <c r="F830" s="665"/>
      <c r="G830" s="665"/>
      <c r="H830" s="665"/>
      <c r="I830" s="665"/>
      <c r="J830" s="665"/>
      <c r="K830" s="665"/>
      <c r="L830" s="665"/>
      <c r="M830" s="665"/>
      <c r="N830" s="665">
        <v>1</v>
      </c>
      <c r="O830" s="665">
        <v>10522.82</v>
      </c>
      <c r="P830" s="678"/>
      <c r="Q830" s="666">
        <v>10522.82</v>
      </c>
    </row>
    <row r="831" spans="1:17" ht="14.4" customHeight="1" x14ac:dyDescent="0.3">
      <c r="A831" s="661" t="s">
        <v>543</v>
      </c>
      <c r="B831" s="662" t="s">
        <v>6163</v>
      </c>
      <c r="C831" s="662" t="s">
        <v>6098</v>
      </c>
      <c r="D831" s="662" t="s">
        <v>7135</v>
      </c>
      <c r="E831" s="662" t="s">
        <v>7136</v>
      </c>
      <c r="F831" s="665"/>
      <c r="G831" s="665"/>
      <c r="H831" s="665"/>
      <c r="I831" s="665"/>
      <c r="J831" s="665">
        <v>3</v>
      </c>
      <c r="K831" s="665">
        <v>13462.14</v>
      </c>
      <c r="L831" s="665"/>
      <c r="M831" s="665">
        <v>4487.38</v>
      </c>
      <c r="N831" s="665"/>
      <c r="O831" s="665"/>
      <c r="P831" s="678"/>
      <c r="Q831" s="666"/>
    </row>
    <row r="832" spans="1:17" ht="14.4" customHeight="1" x14ac:dyDescent="0.3">
      <c r="A832" s="661" t="s">
        <v>543</v>
      </c>
      <c r="B832" s="662" t="s">
        <v>6163</v>
      </c>
      <c r="C832" s="662" t="s">
        <v>6098</v>
      </c>
      <c r="D832" s="662" t="s">
        <v>7137</v>
      </c>
      <c r="E832" s="662" t="s">
        <v>6954</v>
      </c>
      <c r="F832" s="665">
        <v>4</v>
      </c>
      <c r="G832" s="665">
        <v>69316.800000000003</v>
      </c>
      <c r="H832" s="665">
        <v>1</v>
      </c>
      <c r="I832" s="665">
        <v>17329.2</v>
      </c>
      <c r="J832" s="665">
        <v>26</v>
      </c>
      <c r="K832" s="665">
        <v>450559.2</v>
      </c>
      <c r="L832" s="665">
        <v>6.5</v>
      </c>
      <c r="M832" s="665">
        <v>17329.2</v>
      </c>
      <c r="N832" s="665">
        <v>6</v>
      </c>
      <c r="O832" s="665">
        <v>103975.20000000001</v>
      </c>
      <c r="P832" s="678">
        <v>1.5</v>
      </c>
      <c r="Q832" s="666">
        <v>17329.2</v>
      </c>
    </row>
    <row r="833" spans="1:17" ht="14.4" customHeight="1" x14ac:dyDescent="0.3">
      <c r="A833" s="661" t="s">
        <v>543</v>
      </c>
      <c r="B833" s="662" t="s">
        <v>6163</v>
      </c>
      <c r="C833" s="662" t="s">
        <v>6098</v>
      </c>
      <c r="D833" s="662" t="s">
        <v>7138</v>
      </c>
      <c r="E833" s="662" t="s">
        <v>7139</v>
      </c>
      <c r="F833" s="665">
        <v>4</v>
      </c>
      <c r="G833" s="665">
        <v>56660.08</v>
      </c>
      <c r="H833" s="665">
        <v>1</v>
      </c>
      <c r="I833" s="665">
        <v>14165.02</v>
      </c>
      <c r="J833" s="665"/>
      <c r="K833" s="665"/>
      <c r="L833" s="665"/>
      <c r="M833" s="665"/>
      <c r="N833" s="665">
        <v>4</v>
      </c>
      <c r="O833" s="665">
        <v>56660.08</v>
      </c>
      <c r="P833" s="678">
        <v>1</v>
      </c>
      <c r="Q833" s="666">
        <v>14165.02</v>
      </c>
    </row>
    <row r="834" spans="1:17" ht="14.4" customHeight="1" x14ac:dyDescent="0.3">
      <c r="A834" s="661" t="s">
        <v>543</v>
      </c>
      <c r="B834" s="662" t="s">
        <v>6163</v>
      </c>
      <c r="C834" s="662" t="s">
        <v>6098</v>
      </c>
      <c r="D834" s="662" t="s">
        <v>7140</v>
      </c>
      <c r="E834" s="662" t="s">
        <v>7139</v>
      </c>
      <c r="F834" s="665"/>
      <c r="G834" s="665"/>
      <c r="H834" s="665"/>
      <c r="I834" s="665"/>
      <c r="J834" s="665"/>
      <c r="K834" s="665"/>
      <c r="L834" s="665"/>
      <c r="M834" s="665"/>
      <c r="N834" s="665">
        <v>4</v>
      </c>
      <c r="O834" s="665">
        <v>13410.56</v>
      </c>
      <c r="P834" s="678"/>
      <c r="Q834" s="666">
        <v>3352.64</v>
      </c>
    </row>
    <row r="835" spans="1:17" ht="14.4" customHeight="1" x14ac:dyDescent="0.3">
      <c r="A835" s="661" t="s">
        <v>543</v>
      </c>
      <c r="B835" s="662" t="s">
        <v>6163</v>
      </c>
      <c r="C835" s="662" t="s">
        <v>6098</v>
      </c>
      <c r="D835" s="662" t="s">
        <v>7141</v>
      </c>
      <c r="E835" s="662" t="s">
        <v>7139</v>
      </c>
      <c r="F835" s="665">
        <v>4</v>
      </c>
      <c r="G835" s="665">
        <v>12855.04</v>
      </c>
      <c r="H835" s="665">
        <v>1</v>
      </c>
      <c r="I835" s="665">
        <v>3213.76</v>
      </c>
      <c r="J835" s="665"/>
      <c r="K835" s="665"/>
      <c r="L835" s="665"/>
      <c r="M835" s="665"/>
      <c r="N835" s="665">
        <v>4</v>
      </c>
      <c r="O835" s="665">
        <v>12855.04</v>
      </c>
      <c r="P835" s="678">
        <v>1</v>
      </c>
      <c r="Q835" s="666">
        <v>3213.76</v>
      </c>
    </row>
    <row r="836" spans="1:17" ht="14.4" customHeight="1" x14ac:dyDescent="0.3">
      <c r="A836" s="661" t="s">
        <v>543</v>
      </c>
      <c r="B836" s="662" t="s">
        <v>6163</v>
      </c>
      <c r="C836" s="662" t="s">
        <v>6098</v>
      </c>
      <c r="D836" s="662" t="s">
        <v>7142</v>
      </c>
      <c r="E836" s="662" t="s">
        <v>7139</v>
      </c>
      <c r="F836" s="665">
        <v>2</v>
      </c>
      <c r="G836" s="665">
        <v>8570.7199999999993</v>
      </c>
      <c r="H836" s="665">
        <v>1</v>
      </c>
      <c r="I836" s="665">
        <v>4285.3599999999997</v>
      </c>
      <c r="J836" s="665"/>
      <c r="K836" s="665"/>
      <c r="L836" s="665"/>
      <c r="M836" s="665"/>
      <c r="N836" s="665">
        <v>2</v>
      </c>
      <c r="O836" s="665">
        <v>8570.7199999999993</v>
      </c>
      <c r="P836" s="678">
        <v>1</v>
      </c>
      <c r="Q836" s="666">
        <v>4285.3599999999997</v>
      </c>
    </row>
    <row r="837" spans="1:17" ht="14.4" customHeight="1" x14ac:dyDescent="0.3">
      <c r="A837" s="661" t="s">
        <v>543</v>
      </c>
      <c r="B837" s="662" t="s">
        <v>6163</v>
      </c>
      <c r="C837" s="662" t="s">
        <v>6098</v>
      </c>
      <c r="D837" s="662" t="s">
        <v>7143</v>
      </c>
      <c r="E837" s="662" t="s">
        <v>7144</v>
      </c>
      <c r="F837" s="665"/>
      <c r="G837" s="665"/>
      <c r="H837" s="665"/>
      <c r="I837" s="665"/>
      <c r="J837" s="665">
        <v>1</v>
      </c>
      <c r="K837" s="665">
        <v>156.49</v>
      </c>
      <c r="L837" s="665"/>
      <c r="M837" s="665">
        <v>156.49</v>
      </c>
      <c r="N837" s="665">
        <v>18</v>
      </c>
      <c r="O837" s="665">
        <v>2816.82</v>
      </c>
      <c r="P837" s="678"/>
      <c r="Q837" s="666">
        <v>156.49</v>
      </c>
    </row>
    <row r="838" spans="1:17" ht="14.4" customHeight="1" x14ac:dyDescent="0.3">
      <c r="A838" s="661" t="s">
        <v>543</v>
      </c>
      <c r="B838" s="662" t="s">
        <v>6163</v>
      </c>
      <c r="C838" s="662" t="s">
        <v>6098</v>
      </c>
      <c r="D838" s="662" t="s">
        <v>7145</v>
      </c>
      <c r="E838" s="662" t="s">
        <v>7144</v>
      </c>
      <c r="F838" s="665"/>
      <c r="G838" s="665"/>
      <c r="H838" s="665"/>
      <c r="I838" s="665"/>
      <c r="J838" s="665">
        <v>3</v>
      </c>
      <c r="K838" s="665">
        <v>516.12</v>
      </c>
      <c r="L838" s="665"/>
      <c r="M838" s="665">
        <v>172.04</v>
      </c>
      <c r="N838" s="665">
        <v>30</v>
      </c>
      <c r="O838" s="665">
        <v>5161.2</v>
      </c>
      <c r="P838" s="678"/>
      <c r="Q838" s="666">
        <v>172.04</v>
      </c>
    </row>
    <row r="839" spans="1:17" ht="14.4" customHeight="1" x14ac:dyDescent="0.3">
      <c r="A839" s="661" t="s">
        <v>543</v>
      </c>
      <c r="B839" s="662" t="s">
        <v>6163</v>
      </c>
      <c r="C839" s="662" t="s">
        <v>6098</v>
      </c>
      <c r="D839" s="662" t="s">
        <v>7146</v>
      </c>
      <c r="E839" s="662" t="s">
        <v>7144</v>
      </c>
      <c r="F839" s="665">
        <v>1</v>
      </c>
      <c r="G839" s="665">
        <v>196.91</v>
      </c>
      <c r="H839" s="665">
        <v>1</v>
      </c>
      <c r="I839" s="665">
        <v>196.91</v>
      </c>
      <c r="J839" s="665"/>
      <c r="K839" s="665"/>
      <c r="L839" s="665"/>
      <c r="M839" s="665"/>
      <c r="N839" s="665">
        <v>4</v>
      </c>
      <c r="O839" s="665">
        <v>787.64</v>
      </c>
      <c r="P839" s="678">
        <v>4</v>
      </c>
      <c r="Q839" s="666">
        <v>196.91</v>
      </c>
    </row>
    <row r="840" spans="1:17" ht="14.4" customHeight="1" x14ac:dyDescent="0.3">
      <c r="A840" s="661" t="s">
        <v>543</v>
      </c>
      <c r="B840" s="662" t="s">
        <v>6163</v>
      </c>
      <c r="C840" s="662" t="s">
        <v>6098</v>
      </c>
      <c r="D840" s="662" t="s">
        <v>7147</v>
      </c>
      <c r="E840" s="662" t="s">
        <v>7144</v>
      </c>
      <c r="F840" s="665"/>
      <c r="G840" s="665"/>
      <c r="H840" s="665"/>
      <c r="I840" s="665"/>
      <c r="J840" s="665"/>
      <c r="K840" s="665"/>
      <c r="L840" s="665"/>
      <c r="M840" s="665"/>
      <c r="N840" s="665">
        <v>5</v>
      </c>
      <c r="O840" s="665">
        <v>1875.8000000000002</v>
      </c>
      <c r="P840" s="678"/>
      <c r="Q840" s="666">
        <v>375.16</v>
      </c>
    </row>
    <row r="841" spans="1:17" ht="14.4" customHeight="1" x14ac:dyDescent="0.3">
      <c r="A841" s="661" t="s">
        <v>543</v>
      </c>
      <c r="B841" s="662" t="s">
        <v>6163</v>
      </c>
      <c r="C841" s="662" t="s">
        <v>6098</v>
      </c>
      <c r="D841" s="662" t="s">
        <v>7148</v>
      </c>
      <c r="E841" s="662" t="s">
        <v>7144</v>
      </c>
      <c r="F841" s="665"/>
      <c r="G841" s="665"/>
      <c r="H841" s="665"/>
      <c r="I841" s="665"/>
      <c r="J841" s="665"/>
      <c r="K841" s="665"/>
      <c r="L841" s="665"/>
      <c r="M841" s="665"/>
      <c r="N841" s="665">
        <v>1</v>
      </c>
      <c r="O841" s="665">
        <v>536.84</v>
      </c>
      <c r="P841" s="678"/>
      <c r="Q841" s="666">
        <v>536.84</v>
      </c>
    </row>
    <row r="842" spans="1:17" ht="14.4" customHeight="1" x14ac:dyDescent="0.3">
      <c r="A842" s="661" t="s">
        <v>543</v>
      </c>
      <c r="B842" s="662" t="s">
        <v>6163</v>
      </c>
      <c r="C842" s="662" t="s">
        <v>6098</v>
      </c>
      <c r="D842" s="662" t="s">
        <v>7149</v>
      </c>
      <c r="E842" s="662" t="s">
        <v>7144</v>
      </c>
      <c r="F842" s="665"/>
      <c r="G842" s="665"/>
      <c r="H842" s="665"/>
      <c r="I842" s="665"/>
      <c r="J842" s="665"/>
      <c r="K842" s="665"/>
      <c r="L842" s="665"/>
      <c r="M842" s="665"/>
      <c r="N842" s="665">
        <v>2</v>
      </c>
      <c r="O842" s="665">
        <v>835.3</v>
      </c>
      <c r="P842" s="678"/>
      <c r="Q842" s="666">
        <v>417.65</v>
      </c>
    </row>
    <row r="843" spans="1:17" ht="14.4" customHeight="1" x14ac:dyDescent="0.3">
      <c r="A843" s="661" t="s">
        <v>543</v>
      </c>
      <c r="B843" s="662" t="s">
        <v>6163</v>
      </c>
      <c r="C843" s="662" t="s">
        <v>6098</v>
      </c>
      <c r="D843" s="662" t="s">
        <v>7150</v>
      </c>
      <c r="E843" s="662" t="s">
        <v>7144</v>
      </c>
      <c r="F843" s="665"/>
      <c r="G843" s="665"/>
      <c r="H843" s="665"/>
      <c r="I843" s="665"/>
      <c r="J843" s="665">
        <v>1</v>
      </c>
      <c r="K843" s="665">
        <v>519.22</v>
      </c>
      <c r="L843" s="665"/>
      <c r="M843" s="665">
        <v>519.22</v>
      </c>
      <c r="N843" s="665"/>
      <c r="O843" s="665"/>
      <c r="P843" s="678"/>
      <c r="Q843" s="666"/>
    </row>
    <row r="844" spans="1:17" ht="14.4" customHeight="1" x14ac:dyDescent="0.3">
      <c r="A844" s="661" t="s">
        <v>543</v>
      </c>
      <c r="B844" s="662" t="s">
        <v>6163</v>
      </c>
      <c r="C844" s="662" t="s">
        <v>6098</v>
      </c>
      <c r="D844" s="662" t="s">
        <v>7151</v>
      </c>
      <c r="E844" s="662" t="s">
        <v>7152</v>
      </c>
      <c r="F844" s="665">
        <v>1</v>
      </c>
      <c r="G844" s="665">
        <v>2706.67</v>
      </c>
      <c r="H844" s="665">
        <v>1</v>
      </c>
      <c r="I844" s="665">
        <v>2706.67</v>
      </c>
      <c r="J844" s="665"/>
      <c r="K844" s="665"/>
      <c r="L844" s="665"/>
      <c r="M844" s="665"/>
      <c r="N844" s="665"/>
      <c r="O844" s="665"/>
      <c r="P844" s="678"/>
      <c r="Q844" s="666"/>
    </row>
    <row r="845" spans="1:17" ht="14.4" customHeight="1" x14ac:dyDescent="0.3">
      <c r="A845" s="661" t="s">
        <v>543</v>
      </c>
      <c r="B845" s="662" t="s">
        <v>6163</v>
      </c>
      <c r="C845" s="662" t="s">
        <v>6098</v>
      </c>
      <c r="D845" s="662" t="s">
        <v>7153</v>
      </c>
      <c r="E845" s="662" t="s">
        <v>7154</v>
      </c>
      <c r="F845" s="665"/>
      <c r="G845" s="665"/>
      <c r="H845" s="665"/>
      <c r="I845" s="665"/>
      <c r="J845" s="665">
        <v>1</v>
      </c>
      <c r="K845" s="665">
        <v>563</v>
      </c>
      <c r="L845" s="665"/>
      <c r="M845" s="665">
        <v>563</v>
      </c>
      <c r="N845" s="665">
        <v>4</v>
      </c>
      <c r="O845" s="665">
        <v>2252</v>
      </c>
      <c r="P845" s="678"/>
      <c r="Q845" s="666">
        <v>563</v>
      </c>
    </row>
    <row r="846" spans="1:17" ht="14.4" customHeight="1" x14ac:dyDescent="0.3">
      <c r="A846" s="661" t="s">
        <v>543</v>
      </c>
      <c r="B846" s="662" t="s">
        <v>6163</v>
      </c>
      <c r="C846" s="662" t="s">
        <v>6098</v>
      </c>
      <c r="D846" s="662" t="s">
        <v>7155</v>
      </c>
      <c r="E846" s="662" t="s">
        <v>7156</v>
      </c>
      <c r="F846" s="665"/>
      <c r="G846" s="665"/>
      <c r="H846" s="665"/>
      <c r="I846" s="665"/>
      <c r="J846" s="665"/>
      <c r="K846" s="665"/>
      <c r="L846" s="665"/>
      <c r="M846" s="665"/>
      <c r="N846" s="665">
        <v>1</v>
      </c>
      <c r="O846" s="665">
        <v>699.55</v>
      </c>
      <c r="P846" s="678"/>
      <c r="Q846" s="666">
        <v>699.55</v>
      </c>
    </row>
    <row r="847" spans="1:17" ht="14.4" customHeight="1" x14ac:dyDescent="0.3">
      <c r="A847" s="661" t="s">
        <v>543</v>
      </c>
      <c r="B847" s="662" t="s">
        <v>6163</v>
      </c>
      <c r="C847" s="662" t="s">
        <v>6098</v>
      </c>
      <c r="D847" s="662" t="s">
        <v>7157</v>
      </c>
      <c r="E847" s="662" t="s">
        <v>7158</v>
      </c>
      <c r="F847" s="665"/>
      <c r="G847" s="665"/>
      <c r="H847" s="665"/>
      <c r="I847" s="665"/>
      <c r="J847" s="665"/>
      <c r="K847" s="665"/>
      <c r="L847" s="665"/>
      <c r="M847" s="665"/>
      <c r="N847" s="665">
        <v>1</v>
      </c>
      <c r="O847" s="665">
        <v>10188.49</v>
      </c>
      <c r="P847" s="678"/>
      <c r="Q847" s="666">
        <v>10188.49</v>
      </c>
    </row>
    <row r="848" spans="1:17" ht="14.4" customHeight="1" x14ac:dyDescent="0.3">
      <c r="A848" s="661" t="s">
        <v>543</v>
      </c>
      <c r="B848" s="662" t="s">
        <v>6163</v>
      </c>
      <c r="C848" s="662" t="s">
        <v>6098</v>
      </c>
      <c r="D848" s="662" t="s">
        <v>7159</v>
      </c>
      <c r="E848" s="662" t="s">
        <v>6875</v>
      </c>
      <c r="F848" s="665">
        <v>3</v>
      </c>
      <c r="G848" s="665">
        <v>2813.73</v>
      </c>
      <c r="H848" s="665">
        <v>1</v>
      </c>
      <c r="I848" s="665">
        <v>937.91</v>
      </c>
      <c r="J848" s="665">
        <v>2</v>
      </c>
      <c r="K848" s="665">
        <v>1875.82</v>
      </c>
      <c r="L848" s="665">
        <v>0.66666666666666663</v>
      </c>
      <c r="M848" s="665">
        <v>937.91</v>
      </c>
      <c r="N848" s="665"/>
      <c r="O848" s="665"/>
      <c r="P848" s="678"/>
      <c r="Q848" s="666"/>
    </row>
    <row r="849" spans="1:17" ht="14.4" customHeight="1" x14ac:dyDescent="0.3">
      <c r="A849" s="661" t="s">
        <v>543</v>
      </c>
      <c r="B849" s="662" t="s">
        <v>6163</v>
      </c>
      <c r="C849" s="662" t="s">
        <v>6098</v>
      </c>
      <c r="D849" s="662" t="s">
        <v>7160</v>
      </c>
      <c r="E849" s="662" t="s">
        <v>7161</v>
      </c>
      <c r="F849" s="665">
        <v>1</v>
      </c>
      <c r="G849" s="665">
        <v>5486</v>
      </c>
      <c r="H849" s="665">
        <v>1</v>
      </c>
      <c r="I849" s="665">
        <v>5486</v>
      </c>
      <c r="J849" s="665"/>
      <c r="K849" s="665"/>
      <c r="L849" s="665"/>
      <c r="M849" s="665"/>
      <c r="N849" s="665"/>
      <c r="O849" s="665"/>
      <c r="P849" s="678"/>
      <c r="Q849" s="666"/>
    </row>
    <row r="850" spans="1:17" ht="14.4" customHeight="1" x14ac:dyDescent="0.3">
      <c r="A850" s="661" t="s">
        <v>543</v>
      </c>
      <c r="B850" s="662" t="s">
        <v>6163</v>
      </c>
      <c r="C850" s="662" t="s">
        <v>6098</v>
      </c>
      <c r="D850" s="662" t="s">
        <v>7162</v>
      </c>
      <c r="E850" s="662" t="s">
        <v>7163</v>
      </c>
      <c r="F850" s="665"/>
      <c r="G850" s="665"/>
      <c r="H850" s="665"/>
      <c r="I850" s="665"/>
      <c r="J850" s="665">
        <v>2</v>
      </c>
      <c r="K850" s="665">
        <v>932.94</v>
      </c>
      <c r="L850" s="665"/>
      <c r="M850" s="665">
        <v>466.47</v>
      </c>
      <c r="N850" s="665"/>
      <c r="O850" s="665"/>
      <c r="P850" s="678"/>
      <c r="Q850" s="666"/>
    </row>
    <row r="851" spans="1:17" ht="14.4" customHeight="1" x14ac:dyDescent="0.3">
      <c r="A851" s="661" t="s">
        <v>543</v>
      </c>
      <c r="B851" s="662" t="s">
        <v>6163</v>
      </c>
      <c r="C851" s="662" t="s">
        <v>6098</v>
      </c>
      <c r="D851" s="662" t="s">
        <v>7164</v>
      </c>
      <c r="E851" s="662" t="s">
        <v>6952</v>
      </c>
      <c r="F851" s="665"/>
      <c r="G851" s="665"/>
      <c r="H851" s="665"/>
      <c r="I851" s="665"/>
      <c r="J851" s="665"/>
      <c r="K851" s="665"/>
      <c r="L851" s="665"/>
      <c r="M851" s="665"/>
      <c r="N851" s="665">
        <v>1</v>
      </c>
      <c r="O851" s="665">
        <v>682.96</v>
      </c>
      <c r="P851" s="678"/>
      <c r="Q851" s="666">
        <v>682.96</v>
      </c>
    </row>
    <row r="852" spans="1:17" ht="14.4" customHeight="1" x14ac:dyDescent="0.3">
      <c r="A852" s="661" t="s">
        <v>543</v>
      </c>
      <c r="B852" s="662" t="s">
        <v>6163</v>
      </c>
      <c r="C852" s="662" t="s">
        <v>6098</v>
      </c>
      <c r="D852" s="662" t="s">
        <v>7165</v>
      </c>
      <c r="E852" s="662" t="s">
        <v>7166</v>
      </c>
      <c r="F852" s="665"/>
      <c r="G852" s="665"/>
      <c r="H852" s="665"/>
      <c r="I852" s="665"/>
      <c r="J852" s="665"/>
      <c r="K852" s="665"/>
      <c r="L852" s="665"/>
      <c r="M852" s="665"/>
      <c r="N852" s="665">
        <v>0.2</v>
      </c>
      <c r="O852" s="665">
        <v>1205.28</v>
      </c>
      <c r="P852" s="678"/>
      <c r="Q852" s="666">
        <v>6026.4</v>
      </c>
    </row>
    <row r="853" spans="1:17" ht="14.4" customHeight="1" x14ac:dyDescent="0.3">
      <c r="A853" s="661" t="s">
        <v>543</v>
      </c>
      <c r="B853" s="662" t="s">
        <v>6163</v>
      </c>
      <c r="C853" s="662" t="s">
        <v>6098</v>
      </c>
      <c r="D853" s="662" t="s">
        <v>7167</v>
      </c>
      <c r="E853" s="662" t="s">
        <v>7168</v>
      </c>
      <c r="F853" s="665"/>
      <c r="G853" s="665"/>
      <c r="H853" s="665"/>
      <c r="I853" s="665"/>
      <c r="J853" s="665"/>
      <c r="K853" s="665"/>
      <c r="L853" s="665"/>
      <c r="M853" s="665"/>
      <c r="N853" s="665">
        <v>6</v>
      </c>
      <c r="O853" s="665">
        <v>8581.08</v>
      </c>
      <c r="P853" s="678"/>
      <c r="Q853" s="666">
        <v>1430.18</v>
      </c>
    </row>
    <row r="854" spans="1:17" ht="14.4" customHeight="1" x14ac:dyDescent="0.3">
      <c r="A854" s="661" t="s">
        <v>543</v>
      </c>
      <c r="B854" s="662" t="s">
        <v>6163</v>
      </c>
      <c r="C854" s="662" t="s">
        <v>6098</v>
      </c>
      <c r="D854" s="662" t="s">
        <v>7169</v>
      </c>
      <c r="E854" s="662" t="s">
        <v>7170</v>
      </c>
      <c r="F854" s="665"/>
      <c r="G854" s="665"/>
      <c r="H854" s="665"/>
      <c r="I854" s="665"/>
      <c r="J854" s="665">
        <v>4</v>
      </c>
      <c r="K854" s="665">
        <v>4120</v>
      </c>
      <c r="L854" s="665"/>
      <c r="M854" s="665">
        <v>1030</v>
      </c>
      <c r="N854" s="665"/>
      <c r="O854" s="665"/>
      <c r="P854" s="678"/>
      <c r="Q854" s="666"/>
    </row>
    <row r="855" spans="1:17" ht="14.4" customHeight="1" x14ac:dyDescent="0.3">
      <c r="A855" s="661" t="s">
        <v>543</v>
      </c>
      <c r="B855" s="662" t="s">
        <v>6163</v>
      </c>
      <c r="C855" s="662" t="s">
        <v>6098</v>
      </c>
      <c r="D855" s="662" t="s">
        <v>7171</v>
      </c>
      <c r="E855" s="662" t="s">
        <v>7172</v>
      </c>
      <c r="F855" s="665"/>
      <c r="G855" s="665"/>
      <c r="H855" s="665"/>
      <c r="I855" s="665"/>
      <c r="J855" s="665">
        <v>5</v>
      </c>
      <c r="K855" s="665">
        <v>2580</v>
      </c>
      <c r="L855" s="665"/>
      <c r="M855" s="665">
        <v>516</v>
      </c>
      <c r="N855" s="665">
        <v>1</v>
      </c>
      <c r="O855" s="665">
        <v>516</v>
      </c>
      <c r="P855" s="678"/>
      <c r="Q855" s="666">
        <v>516</v>
      </c>
    </row>
    <row r="856" spans="1:17" ht="14.4" customHeight="1" x14ac:dyDescent="0.3">
      <c r="A856" s="661" t="s">
        <v>543</v>
      </c>
      <c r="B856" s="662" t="s">
        <v>6163</v>
      </c>
      <c r="C856" s="662" t="s">
        <v>6098</v>
      </c>
      <c r="D856" s="662" t="s">
        <v>7173</v>
      </c>
      <c r="E856" s="662" t="s">
        <v>7174</v>
      </c>
      <c r="F856" s="665"/>
      <c r="G856" s="665"/>
      <c r="H856" s="665"/>
      <c r="I856" s="665"/>
      <c r="J856" s="665">
        <v>4</v>
      </c>
      <c r="K856" s="665">
        <v>1648</v>
      </c>
      <c r="L856" s="665"/>
      <c r="M856" s="665">
        <v>412</v>
      </c>
      <c r="N856" s="665">
        <v>1</v>
      </c>
      <c r="O856" s="665">
        <v>412</v>
      </c>
      <c r="P856" s="678"/>
      <c r="Q856" s="666">
        <v>412</v>
      </c>
    </row>
    <row r="857" spans="1:17" ht="14.4" customHeight="1" x14ac:dyDescent="0.3">
      <c r="A857" s="661" t="s">
        <v>543</v>
      </c>
      <c r="B857" s="662" t="s">
        <v>6163</v>
      </c>
      <c r="C857" s="662" t="s">
        <v>6098</v>
      </c>
      <c r="D857" s="662" t="s">
        <v>7175</v>
      </c>
      <c r="E857" s="662" t="s">
        <v>7176</v>
      </c>
      <c r="F857" s="665"/>
      <c r="G857" s="665"/>
      <c r="H857" s="665"/>
      <c r="I857" s="665"/>
      <c r="J857" s="665">
        <v>4</v>
      </c>
      <c r="K857" s="665">
        <v>33816</v>
      </c>
      <c r="L857" s="665"/>
      <c r="M857" s="665">
        <v>8454</v>
      </c>
      <c r="N857" s="665">
        <v>1</v>
      </c>
      <c r="O857" s="665">
        <v>8454</v>
      </c>
      <c r="P857" s="678"/>
      <c r="Q857" s="666">
        <v>8454</v>
      </c>
    </row>
    <row r="858" spans="1:17" ht="14.4" customHeight="1" x14ac:dyDescent="0.3">
      <c r="A858" s="661" t="s">
        <v>543</v>
      </c>
      <c r="B858" s="662" t="s">
        <v>6163</v>
      </c>
      <c r="C858" s="662" t="s">
        <v>6098</v>
      </c>
      <c r="D858" s="662" t="s">
        <v>7177</v>
      </c>
      <c r="E858" s="662" t="s">
        <v>7178</v>
      </c>
      <c r="F858" s="665"/>
      <c r="G858" s="665"/>
      <c r="H858" s="665"/>
      <c r="I858" s="665"/>
      <c r="J858" s="665">
        <v>8</v>
      </c>
      <c r="K858" s="665">
        <v>10877.68</v>
      </c>
      <c r="L858" s="665"/>
      <c r="M858" s="665">
        <v>1359.71</v>
      </c>
      <c r="N858" s="665">
        <v>3</v>
      </c>
      <c r="O858" s="665">
        <v>4079.13</v>
      </c>
      <c r="P858" s="678"/>
      <c r="Q858" s="666">
        <v>1359.71</v>
      </c>
    </row>
    <row r="859" spans="1:17" ht="14.4" customHeight="1" x14ac:dyDescent="0.3">
      <c r="A859" s="661" t="s">
        <v>543</v>
      </c>
      <c r="B859" s="662" t="s">
        <v>6163</v>
      </c>
      <c r="C859" s="662" t="s">
        <v>6098</v>
      </c>
      <c r="D859" s="662" t="s">
        <v>7179</v>
      </c>
      <c r="E859" s="662" t="s">
        <v>7180</v>
      </c>
      <c r="F859" s="665"/>
      <c r="G859" s="665"/>
      <c r="H859" s="665"/>
      <c r="I859" s="665"/>
      <c r="J859" s="665">
        <v>4</v>
      </c>
      <c r="K859" s="665">
        <v>28361.119999999999</v>
      </c>
      <c r="L859" s="665"/>
      <c r="M859" s="665">
        <v>7090.28</v>
      </c>
      <c r="N859" s="665">
        <v>6</v>
      </c>
      <c r="O859" s="665">
        <v>42541.68</v>
      </c>
      <c r="P859" s="678"/>
      <c r="Q859" s="666">
        <v>7090.28</v>
      </c>
    </row>
    <row r="860" spans="1:17" ht="14.4" customHeight="1" x14ac:dyDescent="0.3">
      <c r="A860" s="661" t="s">
        <v>543</v>
      </c>
      <c r="B860" s="662" t="s">
        <v>6163</v>
      </c>
      <c r="C860" s="662" t="s">
        <v>6098</v>
      </c>
      <c r="D860" s="662" t="s">
        <v>7181</v>
      </c>
      <c r="E860" s="662" t="s">
        <v>7182</v>
      </c>
      <c r="F860" s="665"/>
      <c r="G860" s="665"/>
      <c r="H860" s="665"/>
      <c r="I860" s="665"/>
      <c r="J860" s="665"/>
      <c r="K860" s="665"/>
      <c r="L860" s="665"/>
      <c r="M860" s="665"/>
      <c r="N860" s="665">
        <v>1</v>
      </c>
      <c r="O860" s="665">
        <v>18507</v>
      </c>
      <c r="P860" s="678"/>
      <c r="Q860" s="666">
        <v>18507</v>
      </c>
    </row>
    <row r="861" spans="1:17" ht="14.4" customHeight="1" x14ac:dyDescent="0.3">
      <c r="A861" s="661" t="s">
        <v>543</v>
      </c>
      <c r="B861" s="662" t="s">
        <v>6163</v>
      </c>
      <c r="C861" s="662" t="s">
        <v>6098</v>
      </c>
      <c r="D861" s="662" t="s">
        <v>7183</v>
      </c>
      <c r="E861" s="662" t="s">
        <v>7184</v>
      </c>
      <c r="F861" s="665"/>
      <c r="G861" s="665"/>
      <c r="H861" s="665"/>
      <c r="I861" s="665"/>
      <c r="J861" s="665">
        <v>1</v>
      </c>
      <c r="K861" s="665">
        <v>8181.99</v>
      </c>
      <c r="L861" s="665"/>
      <c r="M861" s="665">
        <v>8181.99</v>
      </c>
      <c r="N861" s="665"/>
      <c r="O861" s="665"/>
      <c r="P861" s="678"/>
      <c r="Q861" s="666"/>
    </row>
    <row r="862" spans="1:17" ht="14.4" customHeight="1" x14ac:dyDescent="0.3">
      <c r="A862" s="661" t="s">
        <v>543</v>
      </c>
      <c r="B862" s="662" t="s">
        <v>6163</v>
      </c>
      <c r="C862" s="662" t="s">
        <v>6098</v>
      </c>
      <c r="D862" s="662" t="s">
        <v>7185</v>
      </c>
      <c r="E862" s="662" t="s">
        <v>7186</v>
      </c>
      <c r="F862" s="665">
        <v>1</v>
      </c>
      <c r="G862" s="665">
        <v>14750.56</v>
      </c>
      <c r="H862" s="665">
        <v>1</v>
      </c>
      <c r="I862" s="665">
        <v>14750.56</v>
      </c>
      <c r="J862" s="665"/>
      <c r="K862" s="665"/>
      <c r="L862" s="665"/>
      <c r="M862" s="665"/>
      <c r="N862" s="665"/>
      <c r="O862" s="665"/>
      <c r="P862" s="678"/>
      <c r="Q862" s="666"/>
    </row>
    <row r="863" spans="1:17" ht="14.4" customHeight="1" x14ac:dyDescent="0.3">
      <c r="A863" s="661" t="s">
        <v>543</v>
      </c>
      <c r="B863" s="662" t="s">
        <v>6163</v>
      </c>
      <c r="C863" s="662" t="s">
        <v>6098</v>
      </c>
      <c r="D863" s="662" t="s">
        <v>7187</v>
      </c>
      <c r="E863" s="662" t="s">
        <v>7144</v>
      </c>
      <c r="F863" s="665"/>
      <c r="G863" s="665"/>
      <c r="H863" s="665"/>
      <c r="I863" s="665"/>
      <c r="J863" s="665"/>
      <c r="K863" s="665"/>
      <c r="L863" s="665"/>
      <c r="M863" s="665"/>
      <c r="N863" s="665">
        <v>1</v>
      </c>
      <c r="O863" s="665">
        <v>417.65</v>
      </c>
      <c r="P863" s="678"/>
      <c r="Q863" s="666">
        <v>417.65</v>
      </c>
    </row>
    <row r="864" spans="1:17" ht="14.4" customHeight="1" x14ac:dyDescent="0.3">
      <c r="A864" s="661" t="s">
        <v>543</v>
      </c>
      <c r="B864" s="662" t="s">
        <v>6163</v>
      </c>
      <c r="C864" s="662" t="s">
        <v>6098</v>
      </c>
      <c r="D864" s="662" t="s">
        <v>7188</v>
      </c>
      <c r="E864" s="662" t="s">
        <v>7189</v>
      </c>
      <c r="F864" s="665"/>
      <c r="G864" s="665"/>
      <c r="H864" s="665"/>
      <c r="I864" s="665"/>
      <c r="J864" s="665"/>
      <c r="K864" s="665"/>
      <c r="L864" s="665"/>
      <c r="M864" s="665"/>
      <c r="N864" s="665">
        <v>6</v>
      </c>
      <c r="O864" s="665">
        <v>1181.46</v>
      </c>
      <c r="P864" s="678"/>
      <c r="Q864" s="666">
        <v>196.91</v>
      </c>
    </row>
    <row r="865" spans="1:17" ht="14.4" customHeight="1" x14ac:dyDescent="0.3">
      <c r="A865" s="661" t="s">
        <v>543</v>
      </c>
      <c r="B865" s="662" t="s">
        <v>6163</v>
      </c>
      <c r="C865" s="662" t="s">
        <v>6098</v>
      </c>
      <c r="D865" s="662" t="s">
        <v>7190</v>
      </c>
      <c r="E865" s="662" t="s">
        <v>7191</v>
      </c>
      <c r="F865" s="665">
        <v>1</v>
      </c>
      <c r="G865" s="665">
        <v>10033.799999999999</v>
      </c>
      <c r="H865" s="665">
        <v>1</v>
      </c>
      <c r="I865" s="665">
        <v>10033.799999999999</v>
      </c>
      <c r="J865" s="665"/>
      <c r="K865" s="665"/>
      <c r="L865" s="665"/>
      <c r="M865" s="665"/>
      <c r="N865" s="665"/>
      <c r="O865" s="665"/>
      <c r="P865" s="678"/>
      <c r="Q865" s="666"/>
    </row>
    <row r="866" spans="1:17" ht="14.4" customHeight="1" x14ac:dyDescent="0.3">
      <c r="A866" s="661" t="s">
        <v>543</v>
      </c>
      <c r="B866" s="662" t="s">
        <v>6163</v>
      </c>
      <c r="C866" s="662" t="s">
        <v>6098</v>
      </c>
      <c r="D866" s="662" t="s">
        <v>7192</v>
      </c>
      <c r="E866" s="662" t="s">
        <v>7193</v>
      </c>
      <c r="F866" s="665">
        <v>1</v>
      </c>
      <c r="G866" s="665">
        <v>27300</v>
      </c>
      <c r="H866" s="665">
        <v>1</v>
      </c>
      <c r="I866" s="665">
        <v>27300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543</v>
      </c>
      <c r="B867" s="662" t="s">
        <v>6163</v>
      </c>
      <c r="C867" s="662" t="s">
        <v>6098</v>
      </c>
      <c r="D867" s="662" t="s">
        <v>7194</v>
      </c>
      <c r="E867" s="662" t="s">
        <v>7195</v>
      </c>
      <c r="F867" s="665"/>
      <c r="G867" s="665"/>
      <c r="H867" s="665"/>
      <c r="I867" s="665"/>
      <c r="J867" s="665">
        <v>6</v>
      </c>
      <c r="K867" s="665">
        <v>6454.5</v>
      </c>
      <c r="L867" s="665"/>
      <c r="M867" s="665">
        <v>1075.75</v>
      </c>
      <c r="N867" s="665">
        <v>5</v>
      </c>
      <c r="O867" s="665">
        <v>5378.75</v>
      </c>
      <c r="P867" s="678"/>
      <c r="Q867" s="666">
        <v>1075.75</v>
      </c>
    </row>
    <row r="868" spans="1:17" ht="14.4" customHeight="1" x14ac:dyDescent="0.3">
      <c r="A868" s="661" t="s">
        <v>543</v>
      </c>
      <c r="B868" s="662" t="s">
        <v>6163</v>
      </c>
      <c r="C868" s="662" t="s">
        <v>6098</v>
      </c>
      <c r="D868" s="662" t="s">
        <v>7196</v>
      </c>
      <c r="E868" s="662" t="s">
        <v>7197</v>
      </c>
      <c r="F868" s="665"/>
      <c r="G868" s="665"/>
      <c r="H868" s="665"/>
      <c r="I868" s="665"/>
      <c r="J868" s="665">
        <v>1</v>
      </c>
      <c r="K868" s="665">
        <v>7438</v>
      </c>
      <c r="L868" s="665"/>
      <c r="M868" s="665">
        <v>7438</v>
      </c>
      <c r="N868" s="665"/>
      <c r="O868" s="665"/>
      <c r="P868" s="678"/>
      <c r="Q868" s="666"/>
    </row>
    <row r="869" spans="1:17" ht="14.4" customHeight="1" x14ac:dyDescent="0.3">
      <c r="A869" s="661" t="s">
        <v>543</v>
      </c>
      <c r="B869" s="662" t="s">
        <v>6163</v>
      </c>
      <c r="C869" s="662" t="s">
        <v>6098</v>
      </c>
      <c r="D869" s="662" t="s">
        <v>7198</v>
      </c>
      <c r="E869" s="662" t="s">
        <v>7199</v>
      </c>
      <c r="F869" s="665"/>
      <c r="G869" s="665"/>
      <c r="H869" s="665"/>
      <c r="I869" s="665"/>
      <c r="J869" s="665">
        <v>11</v>
      </c>
      <c r="K869" s="665">
        <v>17784.03</v>
      </c>
      <c r="L869" s="665"/>
      <c r="M869" s="665">
        <v>1616.7299999999998</v>
      </c>
      <c r="N869" s="665">
        <v>13</v>
      </c>
      <c r="O869" s="665">
        <v>21017.489999999998</v>
      </c>
      <c r="P869" s="678"/>
      <c r="Q869" s="666">
        <v>1616.7299999999998</v>
      </c>
    </row>
    <row r="870" spans="1:17" ht="14.4" customHeight="1" x14ac:dyDescent="0.3">
      <c r="A870" s="661" t="s">
        <v>543</v>
      </c>
      <c r="B870" s="662" t="s">
        <v>6163</v>
      </c>
      <c r="C870" s="662" t="s">
        <v>6098</v>
      </c>
      <c r="D870" s="662" t="s">
        <v>7200</v>
      </c>
      <c r="E870" s="662" t="s">
        <v>7201</v>
      </c>
      <c r="F870" s="665"/>
      <c r="G870" s="665"/>
      <c r="H870" s="665"/>
      <c r="I870" s="665"/>
      <c r="J870" s="665">
        <v>1</v>
      </c>
      <c r="K870" s="665">
        <v>248.73</v>
      </c>
      <c r="L870" s="665"/>
      <c r="M870" s="665">
        <v>248.73</v>
      </c>
      <c r="N870" s="665">
        <v>4</v>
      </c>
      <c r="O870" s="665">
        <v>994.92</v>
      </c>
      <c r="P870" s="678"/>
      <c r="Q870" s="666">
        <v>248.73</v>
      </c>
    </row>
    <row r="871" spans="1:17" ht="14.4" customHeight="1" x14ac:dyDescent="0.3">
      <c r="A871" s="661" t="s">
        <v>543</v>
      </c>
      <c r="B871" s="662" t="s">
        <v>6163</v>
      </c>
      <c r="C871" s="662" t="s">
        <v>6098</v>
      </c>
      <c r="D871" s="662" t="s">
        <v>7202</v>
      </c>
      <c r="E871" s="662" t="s">
        <v>7203</v>
      </c>
      <c r="F871" s="665"/>
      <c r="G871" s="665"/>
      <c r="H871" s="665"/>
      <c r="I871" s="665"/>
      <c r="J871" s="665">
        <v>2</v>
      </c>
      <c r="K871" s="665">
        <v>21415.42</v>
      </c>
      <c r="L871" s="665"/>
      <c r="M871" s="665">
        <v>10707.71</v>
      </c>
      <c r="N871" s="665"/>
      <c r="O871" s="665"/>
      <c r="P871" s="678"/>
      <c r="Q871" s="666"/>
    </row>
    <row r="872" spans="1:17" ht="14.4" customHeight="1" x14ac:dyDescent="0.3">
      <c r="A872" s="661" t="s">
        <v>543</v>
      </c>
      <c r="B872" s="662" t="s">
        <v>6163</v>
      </c>
      <c r="C872" s="662" t="s">
        <v>6098</v>
      </c>
      <c r="D872" s="662" t="s">
        <v>7204</v>
      </c>
      <c r="E872" s="662" t="s">
        <v>7205</v>
      </c>
      <c r="F872" s="665"/>
      <c r="G872" s="665"/>
      <c r="H872" s="665"/>
      <c r="I872" s="665"/>
      <c r="J872" s="665">
        <v>2</v>
      </c>
      <c r="K872" s="665">
        <v>2553.6</v>
      </c>
      <c r="L872" s="665"/>
      <c r="M872" s="665">
        <v>1276.8</v>
      </c>
      <c r="N872" s="665"/>
      <c r="O872" s="665"/>
      <c r="P872" s="678"/>
      <c r="Q872" s="666"/>
    </row>
    <row r="873" spans="1:17" ht="14.4" customHeight="1" x14ac:dyDescent="0.3">
      <c r="A873" s="661" t="s">
        <v>543</v>
      </c>
      <c r="B873" s="662" t="s">
        <v>6163</v>
      </c>
      <c r="C873" s="662" t="s">
        <v>6098</v>
      </c>
      <c r="D873" s="662" t="s">
        <v>7206</v>
      </c>
      <c r="E873" s="662" t="s">
        <v>7207</v>
      </c>
      <c r="F873" s="665"/>
      <c r="G873" s="665"/>
      <c r="H873" s="665"/>
      <c r="I873" s="665"/>
      <c r="J873" s="665"/>
      <c r="K873" s="665"/>
      <c r="L873" s="665"/>
      <c r="M873" s="665"/>
      <c r="N873" s="665">
        <v>4</v>
      </c>
      <c r="O873" s="665">
        <v>35400</v>
      </c>
      <c r="P873" s="678"/>
      <c r="Q873" s="666">
        <v>8850</v>
      </c>
    </row>
    <row r="874" spans="1:17" ht="14.4" customHeight="1" x14ac:dyDescent="0.3">
      <c r="A874" s="661" t="s">
        <v>543</v>
      </c>
      <c r="B874" s="662" t="s">
        <v>6163</v>
      </c>
      <c r="C874" s="662" t="s">
        <v>6098</v>
      </c>
      <c r="D874" s="662" t="s">
        <v>7208</v>
      </c>
      <c r="E874" s="662" t="s">
        <v>7207</v>
      </c>
      <c r="F874" s="665"/>
      <c r="G874" s="665"/>
      <c r="H874" s="665"/>
      <c r="I874" s="665"/>
      <c r="J874" s="665"/>
      <c r="K874" s="665"/>
      <c r="L874" s="665"/>
      <c r="M874" s="665"/>
      <c r="N874" s="665">
        <v>2</v>
      </c>
      <c r="O874" s="665">
        <v>9062</v>
      </c>
      <c r="P874" s="678"/>
      <c r="Q874" s="666">
        <v>4531</v>
      </c>
    </row>
    <row r="875" spans="1:17" ht="14.4" customHeight="1" x14ac:dyDescent="0.3">
      <c r="A875" s="661" t="s">
        <v>543</v>
      </c>
      <c r="B875" s="662" t="s">
        <v>6163</v>
      </c>
      <c r="C875" s="662" t="s">
        <v>6098</v>
      </c>
      <c r="D875" s="662" t="s">
        <v>7209</v>
      </c>
      <c r="E875" s="662" t="s">
        <v>7210</v>
      </c>
      <c r="F875" s="665"/>
      <c r="G875" s="665"/>
      <c r="H875" s="665"/>
      <c r="I875" s="665"/>
      <c r="J875" s="665"/>
      <c r="K875" s="665"/>
      <c r="L875" s="665"/>
      <c r="M875" s="665"/>
      <c r="N875" s="665">
        <v>2</v>
      </c>
      <c r="O875" s="665">
        <v>36570</v>
      </c>
      <c r="P875" s="678"/>
      <c r="Q875" s="666">
        <v>18285</v>
      </c>
    </row>
    <row r="876" spans="1:17" ht="14.4" customHeight="1" x14ac:dyDescent="0.3">
      <c r="A876" s="661" t="s">
        <v>543</v>
      </c>
      <c r="B876" s="662" t="s">
        <v>6163</v>
      </c>
      <c r="C876" s="662" t="s">
        <v>6098</v>
      </c>
      <c r="D876" s="662" t="s">
        <v>7211</v>
      </c>
      <c r="E876" s="662"/>
      <c r="F876" s="665"/>
      <c r="G876" s="665"/>
      <c r="H876" s="665"/>
      <c r="I876" s="665"/>
      <c r="J876" s="665">
        <v>1</v>
      </c>
      <c r="K876" s="665">
        <v>39232</v>
      </c>
      <c r="L876" s="665"/>
      <c r="M876" s="665">
        <v>39232</v>
      </c>
      <c r="N876" s="665"/>
      <c r="O876" s="665"/>
      <c r="P876" s="678"/>
      <c r="Q876" s="666"/>
    </row>
    <row r="877" spans="1:17" ht="14.4" customHeight="1" x14ac:dyDescent="0.3">
      <c r="A877" s="661" t="s">
        <v>543</v>
      </c>
      <c r="B877" s="662" t="s">
        <v>6163</v>
      </c>
      <c r="C877" s="662" t="s">
        <v>6098</v>
      </c>
      <c r="D877" s="662" t="s">
        <v>7212</v>
      </c>
      <c r="E877" s="662" t="s">
        <v>7207</v>
      </c>
      <c r="F877" s="665"/>
      <c r="G877" s="665"/>
      <c r="H877" s="665"/>
      <c r="I877" s="665"/>
      <c r="J877" s="665"/>
      <c r="K877" s="665"/>
      <c r="L877" s="665"/>
      <c r="M877" s="665"/>
      <c r="N877" s="665">
        <v>4</v>
      </c>
      <c r="O877" s="665">
        <v>7984</v>
      </c>
      <c r="P877" s="678"/>
      <c r="Q877" s="666">
        <v>1996</v>
      </c>
    </row>
    <row r="878" spans="1:17" ht="14.4" customHeight="1" x14ac:dyDescent="0.3">
      <c r="A878" s="661" t="s">
        <v>543</v>
      </c>
      <c r="B878" s="662" t="s">
        <v>6163</v>
      </c>
      <c r="C878" s="662" t="s">
        <v>6098</v>
      </c>
      <c r="D878" s="662" t="s">
        <v>7213</v>
      </c>
      <c r="E878" s="662" t="s">
        <v>7207</v>
      </c>
      <c r="F878" s="665"/>
      <c r="G878" s="665"/>
      <c r="H878" s="665"/>
      <c r="I878" s="665"/>
      <c r="J878" s="665"/>
      <c r="K878" s="665"/>
      <c r="L878" s="665"/>
      <c r="M878" s="665"/>
      <c r="N878" s="665">
        <v>1</v>
      </c>
      <c r="O878" s="665">
        <v>10110</v>
      </c>
      <c r="P878" s="678"/>
      <c r="Q878" s="666">
        <v>10110</v>
      </c>
    </row>
    <row r="879" spans="1:17" ht="14.4" customHeight="1" x14ac:dyDescent="0.3">
      <c r="A879" s="661" t="s">
        <v>543</v>
      </c>
      <c r="B879" s="662" t="s">
        <v>6163</v>
      </c>
      <c r="C879" s="662" t="s">
        <v>6098</v>
      </c>
      <c r="D879" s="662" t="s">
        <v>7214</v>
      </c>
      <c r="E879" s="662" t="s">
        <v>6954</v>
      </c>
      <c r="F879" s="665"/>
      <c r="G879" s="665"/>
      <c r="H879" s="665"/>
      <c r="I879" s="665"/>
      <c r="J879" s="665"/>
      <c r="K879" s="665"/>
      <c r="L879" s="665"/>
      <c r="M879" s="665"/>
      <c r="N879" s="665">
        <v>1</v>
      </c>
      <c r="O879" s="665">
        <v>19400.72</v>
      </c>
      <c r="P879" s="678"/>
      <c r="Q879" s="666">
        <v>19400.72</v>
      </c>
    </row>
    <row r="880" spans="1:17" ht="14.4" customHeight="1" x14ac:dyDescent="0.3">
      <c r="A880" s="661" t="s">
        <v>543</v>
      </c>
      <c r="B880" s="662" t="s">
        <v>6163</v>
      </c>
      <c r="C880" s="662" t="s">
        <v>6098</v>
      </c>
      <c r="D880" s="662" t="s">
        <v>7215</v>
      </c>
      <c r="E880" s="662" t="s">
        <v>7216</v>
      </c>
      <c r="F880" s="665"/>
      <c r="G880" s="665"/>
      <c r="H880" s="665"/>
      <c r="I880" s="665"/>
      <c r="J880" s="665">
        <v>3.9000000000000004</v>
      </c>
      <c r="K880" s="665">
        <v>261.29999999999995</v>
      </c>
      <c r="L880" s="665"/>
      <c r="M880" s="665">
        <v>66.999999999999986</v>
      </c>
      <c r="N880" s="665">
        <v>1.9</v>
      </c>
      <c r="O880" s="665">
        <v>127.3</v>
      </c>
      <c r="P880" s="678"/>
      <c r="Q880" s="666">
        <v>67</v>
      </c>
    </row>
    <row r="881" spans="1:17" ht="14.4" customHeight="1" x14ac:dyDescent="0.3">
      <c r="A881" s="661" t="s">
        <v>543</v>
      </c>
      <c r="B881" s="662" t="s">
        <v>6163</v>
      </c>
      <c r="C881" s="662" t="s">
        <v>6098</v>
      </c>
      <c r="D881" s="662" t="s">
        <v>7217</v>
      </c>
      <c r="E881" s="662" t="s">
        <v>7218</v>
      </c>
      <c r="F881" s="665"/>
      <c r="G881" s="665"/>
      <c r="H881" s="665"/>
      <c r="I881" s="665"/>
      <c r="J881" s="665">
        <v>4</v>
      </c>
      <c r="K881" s="665">
        <v>13739.28</v>
      </c>
      <c r="L881" s="665"/>
      <c r="M881" s="665">
        <v>3434.82</v>
      </c>
      <c r="N881" s="665"/>
      <c r="O881" s="665"/>
      <c r="P881" s="678"/>
      <c r="Q881" s="666"/>
    </row>
    <row r="882" spans="1:17" ht="14.4" customHeight="1" x14ac:dyDescent="0.3">
      <c r="A882" s="661" t="s">
        <v>543</v>
      </c>
      <c r="B882" s="662" t="s">
        <v>6163</v>
      </c>
      <c r="C882" s="662" t="s">
        <v>6098</v>
      </c>
      <c r="D882" s="662" t="s">
        <v>7219</v>
      </c>
      <c r="E882" s="662" t="s">
        <v>6997</v>
      </c>
      <c r="F882" s="665"/>
      <c r="G882" s="665"/>
      <c r="H882" s="665"/>
      <c r="I882" s="665"/>
      <c r="J882" s="665">
        <v>2</v>
      </c>
      <c r="K882" s="665">
        <v>10753.3</v>
      </c>
      <c r="L882" s="665"/>
      <c r="M882" s="665">
        <v>5376.65</v>
      </c>
      <c r="N882" s="665"/>
      <c r="O882" s="665"/>
      <c r="P882" s="678"/>
      <c r="Q882" s="666"/>
    </row>
    <row r="883" spans="1:17" ht="14.4" customHeight="1" x14ac:dyDescent="0.3">
      <c r="A883" s="661" t="s">
        <v>543</v>
      </c>
      <c r="B883" s="662" t="s">
        <v>6163</v>
      </c>
      <c r="C883" s="662" t="s">
        <v>6098</v>
      </c>
      <c r="D883" s="662" t="s">
        <v>7220</v>
      </c>
      <c r="E883" s="662" t="s">
        <v>7221</v>
      </c>
      <c r="F883" s="665"/>
      <c r="G883" s="665"/>
      <c r="H883" s="665"/>
      <c r="I883" s="665"/>
      <c r="J883" s="665">
        <v>1</v>
      </c>
      <c r="K883" s="665">
        <v>15808.48</v>
      </c>
      <c r="L883" s="665"/>
      <c r="M883" s="665">
        <v>15808.48</v>
      </c>
      <c r="N883" s="665"/>
      <c r="O883" s="665"/>
      <c r="P883" s="678"/>
      <c r="Q883" s="666"/>
    </row>
    <row r="884" spans="1:17" ht="14.4" customHeight="1" x14ac:dyDescent="0.3">
      <c r="A884" s="661" t="s">
        <v>543</v>
      </c>
      <c r="B884" s="662" t="s">
        <v>6163</v>
      </c>
      <c r="C884" s="662" t="s">
        <v>6098</v>
      </c>
      <c r="D884" s="662" t="s">
        <v>7222</v>
      </c>
      <c r="E884" s="662" t="s">
        <v>7144</v>
      </c>
      <c r="F884" s="665"/>
      <c r="G884" s="665"/>
      <c r="H884" s="665"/>
      <c r="I884" s="665"/>
      <c r="J884" s="665"/>
      <c r="K884" s="665"/>
      <c r="L884" s="665"/>
      <c r="M884" s="665"/>
      <c r="N884" s="665">
        <v>1</v>
      </c>
      <c r="O884" s="665">
        <v>555.49</v>
      </c>
      <c r="P884" s="678"/>
      <c r="Q884" s="666">
        <v>555.49</v>
      </c>
    </row>
    <row r="885" spans="1:17" ht="14.4" customHeight="1" x14ac:dyDescent="0.3">
      <c r="A885" s="661" t="s">
        <v>543</v>
      </c>
      <c r="B885" s="662" t="s">
        <v>6163</v>
      </c>
      <c r="C885" s="662" t="s">
        <v>6098</v>
      </c>
      <c r="D885" s="662" t="s">
        <v>7223</v>
      </c>
      <c r="E885" s="662" t="s">
        <v>7224</v>
      </c>
      <c r="F885" s="665"/>
      <c r="G885" s="665"/>
      <c r="H885" s="665"/>
      <c r="I885" s="665"/>
      <c r="J885" s="665"/>
      <c r="K885" s="665"/>
      <c r="L885" s="665"/>
      <c r="M885" s="665"/>
      <c r="N885" s="665">
        <v>1</v>
      </c>
      <c r="O885" s="665">
        <v>1287.7</v>
      </c>
      <c r="P885" s="678"/>
      <c r="Q885" s="666">
        <v>1287.7</v>
      </c>
    </row>
    <row r="886" spans="1:17" ht="14.4" customHeight="1" x14ac:dyDescent="0.3">
      <c r="A886" s="661" t="s">
        <v>543</v>
      </c>
      <c r="B886" s="662" t="s">
        <v>6163</v>
      </c>
      <c r="C886" s="662" t="s">
        <v>6098</v>
      </c>
      <c r="D886" s="662" t="s">
        <v>7225</v>
      </c>
      <c r="E886" s="662" t="s">
        <v>7189</v>
      </c>
      <c r="F886" s="665"/>
      <c r="G886" s="665"/>
      <c r="H886" s="665"/>
      <c r="I886" s="665"/>
      <c r="J886" s="665"/>
      <c r="K886" s="665"/>
      <c r="L886" s="665"/>
      <c r="M886" s="665"/>
      <c r="N886" s="665">
        <v>1</v>
      </c>
      <c r="O886" s="665">
        <v>278.77999999999997</v>
      </c>
      <c r="P886" s="678"/>
      <c r="Q886" s="666">
        <v>278.77999999999997</v>
      </c>
    </row>
    <row r="887" spans="1:17" ht="14.4" customHeight="1" x14ac:dyDescent="0.3">
      <c r="A887" s="661" t="s">
        <v>543</v>
      </c>
      <c r="B887" s="662" t="s">
        <v>6163</v>
      </c>
      <c r="C887" s="662" t="s">
        <v>6030</v>
      </c>
      <c r="D887" s="662" t="s">
        <v>7226</v>
      </c>
      <c r="E887" s="662" t="s">
        <v>7227</v>
      </c>
      <c r="F887" s="665">
        <v>537</v>
      </c>
      <c r="G887" s="665">
        <v>17165742</v>
      </c>
      <c r="H887" s="665">
        <v>1</v>
      </c>
      <c r="I887" s="665">
        <v>31966</v>
      </c>
      <c r="J887" s="665">
        <v>579</v>
      </c>
      <c r="K887" s="665">
        <v>18508314</v>
      </c>
      <c r="L887" s="665">
        <v>1.0782122905027933</v>
      </c>
      <c r="M887" s="665">
        <v>31966</v>
      </c>
      <c r="N887" s="665">
        <v>509</v>
      </c>
      <c r="O887" s="665">
        <v>16270694</v>
      </c>
      <c r="P887" s="678">
        <v>0.94785847299813786</v>
      </c>
      <c r="Q887" s="666">
        <v>31966</v>
      </c>
    </row>
    <row r="888" spans="1:17" ht="14.4" customHeight="1" x14ac:dyDescent="0.3">
      <c r="A888" s="661" t="s">
        <v>543</v>
      </c>
      <c r="B888" s="662" t="s">
        <v>6163</v>
      </c>
      <c r="C888" s="662" t="s">
        <v>6030</v>
      </c>
      <c r="D888" s="662" t="s">
        <v>7228</v>
      </c>
      <c r="E888" s="662" t="s">
        <v>7229</v>
      </c>
      <c r="F888" s="665">
        <v>122</v>
      </c>
      <c r="G888" s="665">
        <v>1451434</v>
      </c>
      <c r="H888" s="665">
        <v>1</v>
      </c>
      <c r="I888" s="665">
        <v>11897</v>
      </c>
      <c r="J888" s="665">
        <v>86</v>
      </c>
      <c r="K888" s="665">
        <v>1023142</v>
      </c>
      <c r="L888" s="665">
        <v>0.70491803278688525</v>
      </c>
      <c r="M888" s="665">
        <v>11897</v>
      </c>
      <c r="N888" s="665">
        <v>97</v>
      </c>
      <c r="O888" s="665">
        <v>1154009</v>
      </c>
      <c r="P888" s="678">
        <v>0.79508196721311475</v>
      </c>
      <c r="Q888" s="666">
        <v>11897</v>
      </c>
    </row>
    <row r="889" spans="1:17" ht="14.4" customHeight="1" x14ac:dyDescent="0.3">
      <c r="A889" s="661" t="s">
        <v>543</v>
      </c>
      <c r="B889" s="662" t="s">
        <v>6163</v>
      </c>
      <c r="C889" s="662" t="s">
        <v>6030</v>
      </c>
      <c r="D889" s="662" t="s">
        <v>7230</v>
      </c>
      <c r="E889" s="662" t="s">
        <v>7231</v>
      </c>
      <c r="F889" s="665">
        <v>2</v>
      </c>
      <c r="G889" s="665">
        <v>4588</v>
      </c>
      <c r="H889" s="665">
        <v>1</v>
      </c>
      <c r="I889" s="665">
        <v>2294</v>
      </c>
      <c r="J889" s="665"/>
      <c r="K889" s="665"/>
      <c r="L889" s="665"/>
      <c r="M889" s="665"/>
      <c r="N889" s="665"/>
      <c r="O889" s="665"/>
      <c r="P889" s="678"/>
      <c r="Q889" s="666"/>
    </row>
    <row r="890" spans="1:17" ht="14.4" customHeight="1" x14ac:dyDescent="0.3">
      <c r="A890" s="661" t="s">
        <v>543</v>
      </c>
      <c r="B890" s="662" t="s">
        <v>6163</v>
      </c>
      <c r="C890" s="662" t="s">
        <v>6030</v>
      </c>
      <c r="D890" s="662" t="s">
        <v>7232</v>
      </c>
      <c r="E890" s="662" t="s">
        <v>7233</v>
      </c>
      <c r="F890" s="665"/>
      <c r="G890" s="665"/>
      <c r="H890" s="665"/>
      <c r="I890" s="665"/>
      <c r="J890" s="665">
        <v>4</v>
      </c>
      <c r="K890" s="665">
        <v>3256</v>
      </c>
      <c r="L890" s="665"/>
      <c r="M890" s="665">
        <v>814</v>
      </c>
      <c r="N890" s="665">
        <v>2</v>
      </c>
      <c r="O890" s="665">
        <v>1676</v>
      </c>
      <c r="P890" s="678"/>
      <c r="Q890" s="666">
        <v>838</v>
      </c>
    </row>
    <row r="891" spans="1:17" ht="14.4" customHeight="1" x14ac:dyDescent="0.3">
      <c r="A891" s="661" t="s">
        <v>543</v>
      </c>
      <c r="B891" s="662" t="s">
        <v>6163</v>
      </c>
      <c r="C891" s="662" t="s">
        <v>6030</v>
      </c>
      <c r="D891" s="662" t="s">
        <v>6555</v>
      </c>
      <c r="E891" s="662" t="s">
        <v>6556</v>
      </c>
      <c r="F891" s="665"/>
      <c r="G891" s="665"/>
      <c r="H891" s="665"/>
      <c r="I891" s="665"/>
      <c r="J891" s="665"/>
      <c r="K891" s="665"/>
      <c r="L891" s="665"/>
      <c r="M891" s="665"/>
      <c r="N891" s="665">
        <v>0</v>
      </c>
      <c r="O891" s="665">
        <v>0</v>
      </c>
      <c r="P891" s="678"/>
      <c r="Q891" s="666"/>
    </row>
    <row r="892" spans="1:17" ht="14.4" customHeight="1" x14ac:dyDescent="0.3">
      <c r="A892" s="661" t="s">
        <v>543</v>
      </c>
      <c r="B892" s="662" t="s">
        <v>6163</v>
      </c>
      <c r="C892" s="662" t="s">
        <v>6030</v>
      </c>
      <c r="D892" s="662" t="s">
        <v>6289</v>
      </c>
      <c r="E892" s="662" t="s">
        <v>6290</v>
      </c>
      <c r="F892" s="665">
        <v>66</v>
      </c>
      <c r="G892" s="665">
        <v>53664</v>
      </c>
      <c r="H892" s="665">
        <v>1</v>
      </c>
      <c r="I892" s="665">
        <v>813.09090909090912</v>
      </c>
      <c r="J892" s="665">
        <v>69</v>
      </c>
      <c r="K892" s="665">
        <v>56503</v>
      </c>
      <c r="L892" s="665">
        <v>1.0529032498509243</v>
      </c>
      <c r="M892" s="665">
        <v>818.8840579710145</v>
      </c>
      <c r="N892" s="665">
        <v>62</v>
      </c>
      <c r="O892" s="665">
        <v>51815</v>
      </c>
      <c r="P892" s="678">
        <v>0.96554487179487181</v>
      </c>
      <c r="Q892" s="666">
        <v>835.72580645161293</v>
      </c>
    </row>
    <row r="893" spans="1:17" ht="14.4" customHeight="1" x14ac:dyDescent="0.3">
      <c r="A893" s="661" t="s">
        <v>543</v>
      </c>
      <c r="B893" s="662" t="s">
        <v>6163</v>
      </c>
      <c r="C893" s="662" t="s">
        <v>6030</v>
      </c>
      <c r="D893" s="662" t="s">
        <v>6031</v>
      </c>
      <c r="E893" s="662" t="s">
        <v>6032</v>
      </c>
      <c r="F893" s="665">
        <v>391</v>
      </c>
      <c r="G893" s="665">
        <v>91334</v>
      </c>
      <c r="H893" s="665">
        <v>1</v>
      </c>
      <c r="I893" s="665">
        <v>233.59079283887468</v>
      </c>
      <c r="J893" s="665">
        <v>402</v>
      </c>
      <c r="K893" s="665">
        <v>94470</v>
      </c>
      <c r="L893" s="665">
        <v>1.0343355157991547</v>
      </c>
      <c r="M893" s="665">
        <v>235</v>
      </c>
      <c r="N893" s="665">
        <v>421</v>
      </c>
      <c r="O893" s="665">
        <v>105655</v>
      </c>
      <c r="P893" s="678">
        <v>1.1567981255611273</v>
      </c>
      <c r="Q893" s="666">
        <v>250.96199524940619</v>
      </c>
    </row>
    <row r="894" spans="1:17" ht="14.4" customHeight="1" x14ac:dyDescent="0.3">
      <c r="A894" s="661" t="s">
        <v>543</v>
      </c>
      <c r="B894" s="662" t="s">
        <v>6163</v>
      </c>
      <c r="C894" s="662" t="s">
        <v>6030</v>
      </c>
      <c r="D894" s="662" t="s">
        <v>7234</v>
      </c>
      <c r="E894" s="662" t="s">
        <v>7235</v>
      </c>
      <c r="F894" s="665">
        <v>295</v>
      </c>
      <c r="G894" s="665">
        <v>2749400</v>
      </c>
      <c r="H894" s="665">
        <v>1</v>
      </c>
      <c r="I894" s="665">
        <v>9320</v>
      </c>
      <c r="J894" s="665">
        <v>352</v>
      </c>
      <c r="K894" s="665">
        <v>3280640</v>
      </c>
      <c r="L894" s="665">
        <v>1.1932203389830509</v>
      </c>
      <c r="M894" s="665">
        <v>9320</v>
      </c>
      <c r="N894" s="665">
        <v>363</v>
      </c>
      <c r="O894" s="665">
        <v>3383160</v>
      </c>
      <c r="P894" s="678">
        <v>1.2305084745762711</v>
      </c>
      <c r="Q894" s="666">
        <v>9320</v>
      </c>
    </row>
    <row r="895" spans="1:17" ht="14.4" customHeight="1" x14ac:dyDescent="0.3">
      <c r="A895" s="661" t="s">
        <v>543</v>
      </c>
      <c r="B895" s="662" t="s">
        <v>6163</v>
      </c>
      <c r="C895" s="662" t="s">
        <v>6030</v>
      </c>
      <c r="D895" s="662" t="s">
        <v>7236</v>
      </c>
      <c r="E895" s="662" t="s">
        <v>7237</v>
      </c>
      <c r="F895" s="665">
        <v>0</v>
      </c>
      <c r="G895" s="665">
        <v>0</v>
      </c>
      <c r="H895" s="665"/>
      <c r="I895" s="665"/>
      <c r="J895" s="665">
        <v>0</v>
      </c>
      <c r="K895" s="665">
        <v>0</v>
      </c>
      <c r="L895" s="665"/>
      <c r="M895" s="665"/>
      <c r="N895" s="665">
        <v>0</v>
      </c>
      <c r="O895" s="665">
        <v>0</v>
      </c>
      <c r="P895" s="678"/>
      <c r="Q895" s="666"/>
    </row>
    <row r="896" spans="1:17" ht="14.4" customHeight="1" x14ac:dyDescent="0.3">
      <c r="A896" s="661" t="s">
        <v>543</v>
      </c>
      <c r="B896" s="662" t="s">
        <v>6163</v>
      </c>
      <c r="C896" s="662" t="s">
        <v>6030</v>
      </c>
      <c r="D896" s="662" t="s">
        <v>7238</v>
      </c>
      <c r="E896" s="662" t="s">
        <v>7239</v>
      </c>
      <c r="F896" s="665">
        <v>563</v>
      </c>
      <c r="G896" s="665">
        <v>0</v>
      </c>
      <c r="H896" s="665"/>
      <c r="I896" s="665">
        <v>0</v>
      </c>
      <c r="J896" s="665">
        <v>493</v>
      </c>
      <c r="K896" s="665">
        <v>0</v>
      </c>
      <c r="L896" s="665"/>
      <c r="M896" s="665">
        <v>0</v>
      </c>
      <c r="N896" s="665">
        <v>568</v>
      </c>
      <c r="O896" s="665">
        <v>0</v>
      </c>
      <c r="P896" s="678"/>
      <c r="Q896" s="666">
        <v>0</v>
      </c>
    </row>
    <row r="897" spans="1:17" ht="14.4" customHeight="1" x14ac:dyDescent="0.3">
      <c r="A897" s="661" t="s">
        <v>543</v>
      </c>
      <c r="B897" s="662" t="s">
        <v>6163</v>
      </c>
      <c r="C897" s="662" t="s">
        <v>6030</v>
      </c>
      <c r="D897" s="662" t="s">
        <v>7240</v>
      </c>
      <c r="E897" s="662" t="s">
        <v>7241</v>
      </c>
      <c r="F897" s="665">
        <v>92</v>
      </c>
      <c r="G897" s="665">
        <v>0</v>
      </c>
      <c r="H897" s="665"/>
      <c r="I897" s="665">
        <v>0</v>
      </c>
      <c r="J897" s="665">
        <v>76</v>
      </c>
      <c r="K897" s="665">
        <v>0</v>
      </c>
      <c r="L897" s="665"/>
      <c r="M897" s="665">
        <v>0</v>
      </c>
      <c r="N897" s="665">
        <v>74</v>
      </c>
      <c r="O897" s="665">
        <v>0</v>
      </c>
      <c r="P897" s="678"/>
      <c r="Q897" s="666">
        <v>0</v>
      </c>
    </row>
    <row r="898" spans="1:17" ht="14.4" customHeight="1" x14ac:dyDescent="0.3">
      <c r="A898" s="661" t="s">
        <v>543</v>
      </c>
      <c r="B898" s="662" t="s">
        <v>6163</v>
      </c>
      <c r="C898" s="662" t="s">
        <v>6030</v>
      </c>
      <c r="D898" s="662" t="s">
        <v>7242</v>
      </c>
      <c r="E898" s="662" t="s">
        <v>7243</v>
      </c>
      <c r="F898" s="665">
        <v>106</v>
      </c>
      <c r="G898" s="665">
        <v>0</v>
      </c>
      <c r="H898" s="665"/>
      <c r="I898" s="665">
        <v>0</v>
      </c>
      <c r="J898" s="665">
        <v>109</v>
      </c>
      <c r="K898" s="665">
        <v>0</v>
      </c>
      <c r="L898" s="665"/>
      <c r="M898" s="665">
        <v>0</v>
      </c>
      <c r="N898" s="665">
        <v>123</v>
      </c>
      <c r="O898" s="665">
        <v>0</v>
      </c>
      <c r="P898" s="678"/>
      <c r="Q898" s="666">
        <v>0</v>
      </c>
    </row>
    <row r="899" spans="1:17" ht="14.4" customHeight="1" x14ac:dyDescent="0.3">
      <c r="A899" s="661" t="s">
        <v>543</v>
      </c>
      <c r="B899" s="662" t="s">
        <v>6163</v>
      </c>
      <c r="C899" s="662" t="s">
        <v>6030</v>
      </c>
      <c r="D899" s="662" t="s">
        <v>7244</v>
      </c>
      <c r="E899" s="662" t="s">
        <v>7245</v>
      </c>
      <c r="F899" s="665">
        <v>8</v>
      </c>
      <c r="G899" s="665">
        <v>0</v>
      </c>
      <c r="H899" s="665"/>
      <c r="I899" s="665">
        <v>0</v>
      </c>
      <c r="J899" s="665">
        <v>4</v>
      </c>
      <c r="K899" s="665">
        <v>0</v>
      </c>
      <c r="L899" s="665"/>
      <c r="M899" s="665">
        <v>0</v>
      </c>
      <c r="N899" s="665">
        <v>8</v>
      </c>
      <c r="O899" s="665">
        <v>0</v>
      </c>
      <c r="P899" s="678"/>
      <c r="Q899" s="666">
        <v>0</v>
      </c>
    </row>
    <row r="900" spans="1:17" ht="14.4" customHeight="1" x14ac:dyDescent="0.3">
      <c r="A900" s="661" t="s">
        <v>543</v>
      </c>
      <c r="B900" s="662" t="s">
        <v>6163</v>
      </c>
      <c r="C900" s="662" t="s">
        <v>6030</v>
      </c>
      <c r="D900" s="662" t="s">
        <v>7246</v>
      </c>
      <c r="E900" s="662" t="s">
        <v>7243</v>
      </c>
      <c r="F900" s="665">
        <v>116</v>
      </c>
      <c r="G900" s="665">
        <v>0</v>
      </c>
      <c r="H900" s="665"/>
      <c r="I900" s="665">
        <v>0</v>
      </c>
      <c r="J900" s="665">
        <v>115</v>
      </c>
      <c r="K900" s="665">
        <v>0</v>
      </c>
      <c r="L900" s="665"/>
      <c r="M900" s="665">
        <v>0</v>
      </c>
      <c r="N900" s="665">
        <v>125</v>
      </c>
      <c r="O900" s="665">
        <v>0</v>
      </c>
      <c r="P900" s="678"/>
      <c r="Q900" s="666">
        <v>0</v>
      </c>
    </row>
    <row r="901" spans="1:17" ht="14.4" customHeight="1" x14ac:dyDescent="0.3">
      <c r="A901" s="661" t="s">
        <v>543</v>
      </c>
      <c r="B901" s="662" t="s">
        <v>6163</v>
      </c>
      <c r="C901" s="662" t="s">
        <v>6030</v>
      </c>
      <c r="D901" s="662" t="s">
        <v>7247</v>
      </c>
      <c r="E901" s="662" t="s">
        <v>7248</v>
      </c>
      <c r="F901" s="665">
        <v>2</v>
      </c>
      <c r="G901" s="665">
        <v>10952</v>
      </c>
      <c r="H901" s="665">
        <v>1</v>
      </c>
      <c r="I901" s="665">
        <v>5476</v>
      </c>
      <c r="J901" s="665">
        <v>18</v>
      </c>
      <c r="K901" s="665">
        <v>98568</v>
      </c>
      <c r="L901" s="665">
        <v>9</v>
      </c>
      <c r="M901" s="665">
        <v>5476</v>
      </c>
      <c r="N901" s="665"/>
      <c r="O901" s="665"/>
      <c r="P901" s="678"/>
      <c r="Q901" s="666"/>
    </row>
    <row r="902" spans="1:17" ht="14.4" customHeight="1" x14ac:dyDescent="0.3">
      <c r="A902" s="661" t="s">
        <v>543</v>
      </c>
      <c r="B902" s="662" t="s">
        <v>6163</v>
      </c>
      <c r="C902" s="662" t="s">
        <v>6030</v>
      </c>
      <c r="D902" s="662" t="s">
        <v>7249</v>
      </c>
      <c r="E902" s="662" t="s">
        <v>7250</v>
      </c>
      <c r="F902" s="665">
        <v>734</v>
      </c>
      <c r="G902" s="665">
        <v>17591044</v>
      </c>
      <c r="H902" s="665">
        <v>1</v>
      </c>
      <c r="I902" s="665">
        <v>23966</v>
      </c>
      <c r="J902" s="665">
        <v>856</v>
      </c>
      <c r="K902" s="665">
        <v>20514896</v>
      </c>
      <c r="L902" s="665">
        <v>1.1662125340599454</v>
      </c>
      <c r="M902" s="665">
        <v>23966</v>
      </c>
      <c r="N902" s="665">
        <v>851</v>
      </c>
      <c r="O902" s="665">
        <v>20395066</v>
      </c>
      <c r="P902" s="678">
        <v>1.159400544959128</v>
      </c>
      <c r="Q902" s="666">
        <v>23966</v>
      </c>
    </row>
    <row r="903" spans="1:17" ht="14.4" customHeight="1" x14ac:dyDescent="0.3">
      <c r="A903" s="661" t="s">
        <v>543</v>
      </c>
      <c r="B903" s="662" t="s">
        <v>6163</v>
      </c>
      <c r="C903" s="662" t="s">
        <v>6030</v>
      </c>
      <c r="D903" s="662" t="s">
        <v>7251</v>
      </c>
      <c r="E903" s="662" t="s">
        <v>7252</v>
      </c>
      <c r="F903" s="665">
        <v>10</v>
      </c>
      <c r="G903" s="665">
        <v>66760</v>
      </c>
      <c r="H903" s="665">
        <v>1</v>
      </c>
      <c r="I903" s="665">
        <v>6676</v>
      </c>
      <c r="J903" s="665">
        <v>6</v>
      </c>
      <c r="K903" s="665">
        <v>40056</v>
      </c>
      <c r="L903" s="665">
        <v>0.6</v>
      </c>
      <c r="M903" s="665">
        <v>6676</v>
      </c>
      <c r="N903" s="665">
        <v>1</v>
      </c>
      <c r="O903" s="665">
        <v>6676</v>
      </c>
      <c r="P903" s="678">
        <v>0.1</v>
      </c>
      <c r="Q903" s="666">
        <v>6676</v>
      </c>
    </row>
    <row r="904" spans="1:17" ht="14.4" customHeight="1" x14ac:dyDescent="0.3">
      <c r="A904" s="661" t="s">
        <v>543</v>
      </c>
      <c r="B904" s="662" t="s">
        <v>6163</v>
      </c>
      <c r="C904" s="662" t="s">
        <v>6030</v>
      </c>
      <c r="D904" s="662" t="s">
        <v>7253</v>
      </c>
      <c r="E904" s="662" t="s">
        <v>7243</v>
      </c>
      <c r="F904" s="665">
        <v>67</v>
      </c>
      <c r="G904" s="665">
        <v>0</v>
      </c>
      <c r="H904" s="665"/>
      <c r="I904" s="665">
        <v>0</v>
      </c>
      <c r="J904" s="665">
        <v>54</v>
      </c>
      <c r="K904" s="665">
        <v>0</v>
      </c>
      <c r="L904" s="665"/>
      <c r="M904" s="665">
        <v>0</v>
      </c>
      <c r="N904" s="665">
        <v>43</v>
      </c>
      <c r="O904" s="665">
        <v>0</v>
      </c>
      <c r="P904" s="678"/>
      <c r="Q904" s="666">
        <v>0</v>
      </c>
    </row>
    <row r="905" spans="1:17" ht="14.4" customHeight="1" x14ac:dyDescent="0.3">
      <c r="A905" s="661" t="s">
        <v>543</v>
      </c>
      <c r="B905" s="662" t="s">
        <v>6163</v>
      </c>
      <c r="C905" s="662" t="s">
        <v>6030</v>
      </c>
      <c r="D905" s="662" t="s">
        <v>7254</v>
      </c>
      <c r="E905" s="662" t="s">
        <v>7255</v>
      </c>
      <c r="F905" s="665">
        <v>1436</v>
      </c>
      <c r="G905" s="665">
        <v>40159176</v>
      </c>
      <c r="H905" s="665">
        <v>1</v>
      </c>
      <c r="I905" s="665">
        <v>27966</v>
      </c>
      <c r="J905" s="665">
        <v>1305</v>
      </c>
      <c r="K905" s="665">
        <v>36495630</v>
      </c>
      <c r="L905" s="665">
        <v>0.90877437325905297</v>
      </c>
      <c r="M905" s="665">
        <v>27966</v>
      </c>
      <c r="N905" s="665">
        <v>1243</v>
      </c>
      <c r="O905" s="665">
        <v>34761738</v>
      </c>
      <c r="P905" s="678">
        <v>0.8655988857938719</v>
      </c>
      <c r="Q905" s="666">
        <v>27966</v>
      </c>
    </row>
    <row r="906" spans="1:17" ht="14.4" customHeight="1" x14ac:dyDescent="0.3">
      <c r="A906" s="661" t="s">
        <v>543</v>
      </c>
      <c r="B906" s="662" t="s">
        <v>6163</v>
      </c>
      <c r="C906" s="662" t="s">
        <v>6030</v>
      </c>
      <c r="D906" s="662" t="s">
        <v>7256</v>
      </c>
      <c r="E906" s="662" t="s">
        <v>7257</v>
      </c>
      <c r="F906" s="665">
        <v>108</v>
      </c>
      <c r="G906" s="665">
        <v>120594</v>
      </c>
      <c r="H906" s="665">
        <v>1</v>
      </c>
      <c r="I906" s="665">
        <v>1116.6111111111111</v>
      </c>
      <c r="J906" s="665">
        <v>128</v>
      </c>
      <c r="K906" s="665">
        <v>143360</v>
      </c>
      <c r="L906" s="665">
        <v>1.1887821948023949</v>
      </c>
      <c r="M906" s="665">
        <v>1120</v>
      </c>
      <c r="N906" s="665">
        <v>118</v>
      </c>
      <c r="O906" s="665">
        <v>135936</v>
      </c>
      <c r="P906" s="678">
        <v>1.1272202597144136</v>
      </c>
      <c r="Q906" s="666">
        <v>1152</v>
      </c>
    </row>
    <row r="907" spans="1:17" ht="14.4" customHeight="1" x14ac:dyDescent="0.3">
      <c r="A907" s="661" t="s">
        <v>543</v>
      </c>
      <c r="B907" s="662" t="s">
        <v>6163</v>
      </c>
      <c r="C907" s="662" t="s">
        <v>6030</v>
      </c>
      <c r="D907" s="662" t="s">
        <v>7258</v>
      </c>
      <c r="E907" s="662" t="s">
        <v>7259</v>
      </c>
      <c r="F907" s="665">
        <v>37</v>
      </c>
      <c r="G907" s="665">
        <v>0</v>
      </c>
      <c r="H907" s="665"/>
      <c r="I907" s="665">
        <v>0</v>
      </c>
      <c r="J907" s="665">
        <v>32</v>
      </c>
      <c r="K907" s="665">
        <v>0</v>
      </c>
      <c r="L907" s="665"/>
      <c r="M907" s="665">
        <v>0</v>
      </c>
      <c r="N907" s="665">
        <v>48</v>
      </c>
      <c r="O907" s="665">
        <v>0</v>
      </c>
      <c r="P907" s="678"/>
      <c r="Q907" s="666">
        <v>0</v>
      </c>
    </row>
    <row r="908" spans="1:17" ht="14.4" customHeight="1" x14ac:dyDescent="0.3">
      <c r="A908" s="661" t="s">
        <v>543</v>
      </c>
      <c r="B908" s="662" t="s">
        <v>6163</v>
      </c>
      <c r="C908" s="662" t="s">
        <v>6030</v>
      </c>
      <c r="D908" s="662" t="s">
        <v>7260</v>
      </c>
      <c r="E908" s="662" t="s">
        <v>7261</v>
      </c>
      <c r="F908" s="665">
        <v>332</v>
      </c>
      <c r="G908" s="665">
        <v>115260</v>
      </c>
      <c r="H908" s="665">
        <v>1</v>
      </c>
      <c r="I908" s="665">
        <v>347.1686746987952</v>
      </c>
      <c r="J908" s="665">
        <v>334</v>
      </c>
      <c r="K908" s="665">
        <v>116559</v>
      </c>
      <c r="L908" s="665">
        <v>1.0112701717855284</v>
      </c>
      <c r="M908" s="665">
        <v>348.97904191616766</v>
      </c>
      <c r="N908" s="665">
        <v>359</v>
      </c>
      <c r="O908" s="665">
        <v>133479</v>
      </c>
      <c r="P908" s="678">
        <v>1.1580687142113482</v>
      </c>
      <c r="Q908" s="666">
        <v>371.80779944289691</v>
      </c>
    </row>
    <row r="909" spans="1:17" ht="14.4" customHeight="1" x14ac:dyDescent="0.3">
      <c r="A909" s="661" t="s">
        <v>543</v>
      </c>
      <c r="B909" s="662" t="s">
        <v>6163</v>
      </c>
      <c r="C909" s="662" t="s">
        <v>6030</v>
      </c>
      <c r="D909" s="662" t="s">
        <v>6145</v>
      </c>
      <c r="E909" s="662" t="s">
        <v>6146</v>
      </c>
      <c r="F909" s="665">
        <v>25</v>
      </c>
      <c r="G909" s="665">
        <v>15234</v>
      </c>
      <c r="H909" s="665">
        <v>1</v>
      </c>
      <c r="I909" s="665">
        <v>609.36</v>
      </c>
      <c r="J909" s="665">
        <v>21</v>
      </c>
      <c r="K909" s="665">
        <v>12830</v>
      </c>
      <c r="L909" s="665">
        <v>0.84219508993041881</v>
      </c>
      <c r="M909" s="665">
        <v>610.95238095238096</v>
      </c>
      <c r="N909" s="665">
        <v>5</v>
      </c>
      <c r="O909" s="665">
        <v>3115</v>
      </c>
      <c r="P909" s="678">
        <v>0.20447682814756465</v>
      </c>
      <c r="Q909" s="666">
        <v>623</v>
      </c>
    </row>
    <row r="910" spans="1:17" ht="14.4" customHeight="1" x14ac:dyDescent="0.3">
      <c r="A910" s="661" t="s">
        <v>543</v>
      </c>
      <c r="B910" s="662" t="s">
        <v>6163</v>
      </c>
      <c r="C910" s="662" t="s">
        <v>6030</v>
      </c>
      <c r="D910" s="662" t="s">
        <v>6209</v>
      </c>
      <c r="E910" s="662" t="s">
        <v>6146</v>
      </c>
      <c r="F910" s="665">
        <v>4</v>
      </c>
      <c r="G910" s="665">
        <v>2096</v>
      </c>
      <c r="H910" s="665">
        <v>1</v>
      </c>
      <c r="I910" s="665">
        <v>524</v>
      </c>
      <c r="J910" s="665">
        <v>6</v>
      </c>
      <c r="K910" s="665">
        <v>3150</v>
      </c>
      <c r="L910" s="665">
        <v>1.5028625954198473</v>
      </c>
      <c r="M910" s="665">
        <v>525</v>
      </c>
      <c r="N910" s="665">
        <v>3</v>
      </c>
      <c r="O910" s="665">
        <v>1611</v>
      </c>
      <c r="P910" s="678">
        <v>0.76860687022900764</v>
      </c>
      <c r="Q910" s="666">
        <v>537</v>
      </c>
    </row>
    <row r="911" spans="1:17" ht="14.4" customHeight="1" x14ac:dyDescent="0.3">
      <c r="A911" s="661" t="s">
        <v>543</v>
      </c>
      <c r="B911" s="662" t="s">
        <v>6163</v>
      </c>
      <c r="C911" s="662" t="s">
        <v>6030</v>
      </c>
      <c r="D911" s="662" t="s">
        <v>7262</v>
      </c>
      <c r="E911" s="662" t="s">
        <v>7243</v>
      </c>
      <c r="F911" s="665">
        <v>10</v>
      </c>
      <c r="G911" s="665">
        <v>0</v>
      </c>
      <c r="H911" s="665"/>
      <c r="I911" s="665">
        <v>0</v>
      </c>
      <c r="J911" s="665">
        <v>19</v>
      </c>
      <c r="K911" s="665">
        <v>0</v>
      </c>
      <c r="L911" s="665"/>
      <c r="M911" s="665">
        <v>0</v>
      </c>
      <c r="N911" s="665">
        <v>10</v>
      </c>
      <c r="O911" s="665">
        <v>0</v>
      </c>
      <c r="P911" s="678"/>
      <c r="Q911" s="666">
        <v>0</v>
      </c>
    </row>
    <row r="912" spans="1:17" ht="14.4" customHeight="1" x14ac:dyDescent="0.3">
      <c r="A912" s="661" t="s">
        <v>543</v>
      </c>
      <c r="B912" s="662" t="s">
        <v>6163</v>
      </c>
      <c r="C912" s="662" t="s">
        <v>6030</v>
      </c>
      <c r="D912" s="662" t="s">
        <v>7263</v>
      </c>
      <c r="E912" s="662" t="s">
        <v>7264</v>
      </c>
      <c r="F912" s="665"/>
      <c r="G912" s="665"/>
      <c r="H912" s="665"/>
      <c r="I912" s="665"/>
      <c r="J912" s="665">
        <v>3</v>
      </c>
      <c r="K912" s="665">
        <v>272712</v>
      </c>
      <c r="L912" s="665"/>
      <c r="M912" s="665">
        <v>90904</v>
      </c>
      <c r="N912" s="665"/>
      <c r="O912" s="665"/>
      <c r="P912" s="678"/>
      <c r="Q912" s="666"/>
    </row>
    <row r="913" spans="1:17" ht="14.4" customHeight="1" x14ac:dyDescent="0.3">
      <c r="A913" s="661" t="s">
        <v>7265</v>
      </c>
      <c r="B913" s="662" t="s">
        <v>6063</v>
      </c>
      <c r="C913" s="662" t="s">
        <v>6098</v>
      </c>
      <c r="D913" s="662" t="s">
        <v>6149</v>
      </c>
      <c r="E913" s="662" t="s">
        <v>6150</v>
      </c>
      <c r="F913" s="665">
        <v>434</v>
      </c>
      <c r="G913" s="665">
        <v>392661.5</v>
      </c>
      <c r="H913" s="665">
        <v>1</v>
      </c>
      <c r="I913" s="665">
        <v>904.75</v>
      </c>
      <c r="J913" s="665">
        <v>7765</v>
      </c>
      <c r="K913" s="665">
        <v>7025383.75</v>
      </c>
      <c r="L913" s="665">
        <v>17.891705069124423</v>
      </c>
      <c r="M913" s="665">
        <v>904.75</v>
      </c>
      <c r="N913" s="665">
        <v>413</v>
      </c>
      <c r="O913" s="665">
        <v>373661.75</v>
      </c>
      <c r="P913" s="678">
        <v>0.95161290322580649</v>
      </c>
      <c r="Q913" s="666">
        <v>904.75</v>
      </c>
    </row>
    <row r="914" spans="1:17" ht="14.4" customHeight="1" x14ac:dyDescent="0.3">
      <c r="A914" s="661" t="s">
        <v>7265</v>
      </c>
      <c r="B914" s="662" t="s">
        <v>6063</v>
      </c>
      <c r="C914" s="662" t="s">
        <v>6098</v>
      </c>
      <c r="D914" s="662" t="s">
        <v>6103</v>
      </c>
      <c r="E914" s="662" t="s">
        <v>6104</v>
      </c>
      <c r="F914" s="665"/>
      <c r="G914" s="665"/>
      <c r="H914" s="665"/>
      <c r="I914" s="665"/>
      <c r="J914" s="665">
        <v>1</v>
      </c>
      <c r="K914" s="665">
        <v>242.64</v>
      </c>
      <c r="L914" s="665"/>
      <c r="M914" s="665">
        <v>242.64</v>
      </c>
      <c r="N914" s="665">
        <v>1</v>
      </c>
      <c r="O914" s="665">
        <v>242.64</v>
      </c>
      <c r="P914" s="678"/>
      <c r="Q914" s="666">
        <v>242.64</v>
      </c>
    </row>
    <row r="915" spans="1:17" ht="14.4" customHeight="1" x14ac:dyDescent="0.3">
      <c r="A915" s="661" t="s">
        <v>7265</v>
      </c>
      <c r="B915" s="662" t="s">
        <v>6063</v>
      </c>
      <c r="C915" s="662" t="s">
        <v>6030</v>
      </c>
      <c r="D915" s="662" t="s">
        <v>6053</v>
      </c>
      <c r="E915" s="662" t="s">
        <v>6054</v>
      </c>
      <c r="F915" s="665">
        <v>4</v>
      </c>
      <c r="G915" s="665">
        <v>752</v>
      </c>
      <c r="H915" s="665">
        <v>1</v>
      </c>
      <c r="I915" s="665">
        <v>188</v>
      </c>
      <c r="J915" s="665">
        <v>7</v>
      </c>
      <c r="K915" s="665">
        <v>1323</v>
      </c>
      <c r="L915" s="665">
        <v>1.759308510638298</v>
      </c>
      <c r="M915" s="665">
        <v>189</v>
      </c>
      <c r="N915" s="665">
        <v>6</v>
      </c>
      <c r="O915" s="665">
        <v>1170</v>
      </c>
      <c r="P915" s="678">
        <v>1.5558510638297873</v>
      </c>
      <c r="Q915" s="666">
        <v>195</v>
      </c>
    </row>
    <row r="916" spans="1:17" ht="14.4" customHeight="1" x14ac:dyDescent="0.3">
      <c r="A916" s="661" t="s">
        <v>7265</v>
      </c>
      <c r="B916" s="662" t="s">
        <v>6063</v>
      </c>
      <c r="C916" s="662" t="s">
        <v>6030</v>
      </c>
      <c r="D916" s="662" t="s">
        <v>6113</v>
      </c>
      <c r="E916" s="662" t="s">
        <v>6114</v>
      </c>
      <c r="F916" s="665">
        <v>1</v>
      </c>
      <c r="G916" s="665">
        <v>35</v>
      </c>
      <c r="H916" s="665">
        <v>1</v>
      </c>
      <c r="I916" s="665">
        <v>35</v>
      </c>
      <c r="J916" s="665"/>
      <c r="K916" s="665"/>
      <c r="L916" s="665"/>
      <c r="M916" s="665"/>
      <c r="N916" s="665">
        <v>3</v>
      </c>
      <c r="O916" s="665">
        <v>111</v>
      </c>
      <c r="P916" s="678">
        <v>3.1714285714285713</v>
      </c>
      <c r="Q916" s="666">
        <v>37</v>
      </c>
    </row>
    <row r="917" spans="1:17" ht="14.4" customHeight="1" x14ac:dyDescent="0.3">
      <c r="A917" s="661" t="s">
        <v>7265</v>
      </c>
      <c r="B917" s="662" t="s">
        <v>6063</v>
      </c>
      <c r="C917" s="662" t="s">
        <v>6030</v>
      </c>
      <c r="D917" s="662" t="s">
        <v>6031</v>
      </c>
      <c r="E917" s="662" t="s">
        <v>6032</v>
      </c>
      <c r="F917" s="665">
        <v>3284</v>
      </c>
      <c r="G917" s="665">
        <v>766878</v>
      </c>
      <c r="H917" s="665">
        <v>1</v>
      </c>
      <c r="I917" s="665">
        <v>233.51948842874543</v>
      </c>
      <c r="J917" s="665">
        <v>3214</v>
      </c>
      <c r="K917" s="665">
        <v>755290</v>
      </c>
      <c r="L917" s="665">
        <v>0.98488938266582171</v>
      </c>
      <c r="M917" s="665">
        <v>235</v>
      </c>
      <c r="N917" s="665">
        <v>3333</v>
      </c>
      <c r="O917" s="665">
        <v>836583</v>
      </c>
      <c r="P917" s="678">
        <v>1.0908945099481273</v>
      </c>
      <c r="Q917" s="666">
        <v>251</v>
      </c>
    </row>
    <row r="918" spans="1:17" ht="14.4" customHeight="1" x14ac:dyDescent="0.3">
      <c r="A918" s="661" t="s">
        <v>7265</v>
      </c>
      <c r="B918" s="662" t="s">
        <v>6063</v>
      </c>
      <c r="C918" s="662" t="s">
        <v>6030</v>
      </c>
      <c r="D918" s="662" t="s">
        <v>6033</v>
      </c>
      <c r="E918" s="662" t="s">
        <v>6034</v>
      </c>
      <c r="F918" s="665">
        <v>1814</v>
      </c>
      <c r="G918" s="665">
        <v>213178</v>
      </c>
      <c r="H918" s="665">
        <v>1</v>
      </c>
      <c r="I918" s="665">
        <v>117.51819184123484</v>
      </c>
      <c r="J918" s="665">
        <v>1883</v>
      </c>
      <c r="K918" s="665">
        <v>222194</v>
      </c>
      <c r="L918" s="665">
        <v>1.0422932948052801</v>
      </c>
      <c r="M918" s="665">
        <v>118</v>
      </c>
      <c r="N918" s="665">
        <v>2159</v>
      </c>
      <c r="O918" s="665">
        <v>272034</v>
      </c>
      <c r="P918" s="678">
        <v>1.2760885269586919</v>
      </c>
      <c r="Q918" s="666">
        <v>126</v>
      </c>
    </row>
    <row r="919" spans="1:17" ht="14.4" customHeight="1" x14ac:dyDescent="0.3">
      <c r="A919" s="661" t="s">
        <v>7265</v>
      </c>
      <c r="B919" s="662" t="s">
        <v>6063</v>
      </c>
      <c r="C919" s="662" t="s">
        <v>6030</v>
      </c>
      <c r="D919" s="662" t="s">
        <v>6050</v>
      </c>
      <c r="E919" s="662" t="s">
        <v>6051</v>
      </c>
      <c r="F919" s="665"/>
      <c r="G919" s="665"/>
      <c r="H919" s="665"/>
      <c r="I919" s="665"/>
      <c r="J919" s="665">
        <v>1</v>
      </c>
      <c r="K919" s="665">
        <v>323</v>
      </c>
      <c r="L919" s="665"/>
      <c r="M919" s="665">
        <v>323</v>
      </c>
      <c r="N919" s="665">
        <v>1</v>
      </c>
      <c r="O919" s="665">
        <v>331</v>
      </c>
      <c r="P919" s="678"/>
      <c r="Q919" s="666">
        <v>331</v>
      </c>
    </row>
    <row r="920" spans="1:17" ht="14.4" customHeight="1" x14ac:dyDescent="0.3">
      <c r="A920" s="661" t="s">
        <v>7265</v>
      </c>
      <c r="B920" s="662" t="s">
        <v>6063</v>
      </c>
      <c r="C920" s="662" t="s">
        <v>6030</v>
      </c>
      <c r="D920" s="662" t="s">
        <v>6151</v>
      </c>
      <c r="E920" s="662" t="s">
        <v>6036</v>
      </c>
      <c r="F920" s="665">
        <v>122</v>
      </c>
      <c r="G920" s="665">
        <v>59234</v>
      </c>
      <c r="H920" s="665">
        <v>1</v>
      </c>
      <c r="I920" s="665">
        <v>485.52459016393442</v>
      </c>
      <c r="J920" s="665">
        <v>217</v>
      </c>
      <c r="K920" s="665">
        <v>105679</v>
      </c>
      <c r="L920" s="665">
        <v>1.784093594894824</v>
      </c>
      <c r="M920" s="665">
        <v>487</v>
      </c>
      <c r="N920" s="665">
        <v>173</v>
      </c>
      <c r="O920" s="665">
        <v>85635</v>
      </c>
      <c r="P920" s="678">
        <v>1.4457068575480299</v>
      </c>
      <c r="Q920" s="666">
        <v>495</v>
      </c>
    </row>
    <row r="921" spans="1:17" ht="14.4" customHeight="1" x14ac:dyDescent="0.3">
      <c r="A921" s="661" t="s">
        <v>7265</v>
      </c>
      <c r="B921" s="662" t="s">
        <v>6063</v>
      </c>
      <c r="C921" s="662" t="s">
        <v>6030</v>
      </c>
      <c r="D921" s="662" t="s">
        <v>6152</v>
      </c>
      <c r="E921" s="662" t="s">
        <v>6153</v>
      </c>
      <c r="F921" s="665">
        <v>34</v>
      </c>
      <c r="G921" s="665">
        <v>23078</v>
      </c>
      <c r="H921" s="665">
        <v>1</v>
      </c>
      <c r="I921" s="665">
        <v>678.76470588235293</v>
      </c>
      <c r="J921" s="665">
        <v>38</v>
      </c>
      <c r="K921" s="665">
        <v>25840</v>
      </c>
      <c r="L921" s="665">
        <v>1.1196810815495277</v>
      </c>
      <c r="M921" s="665">
        <v>680</v>
      </c>
      <c r="N921" s="665">
        <v>43</v>
      </c>
      <c r="O921" s="665">
        <v>29584</v>
      </c>
      <c r="P921" s="678">
        <v>1.2819135107028339</v>
      </c>
      <c r="Q921" s="666">
        <v>688</v>
      </c>
    </row>
    <row r="922" spans="1:17" ht="14.4" customHeight="1" x14ac:dyDescent="0.3">
      <c r="A922" s="661" t="s">
        <v>7265</v>
      </c>
      <c r="B922" s="662" t="s">
        <v>6063</v>
      </c>
      <c r="C922" s="662" t="s">
        <v>6030</v>
      </c>
      <c r="D922" s="662" t="s">
        <v>6211</v>
      </c>
      <c r="E922" s="662" t="s">
        <v>6162</v>
      </c>
      <c r="F922" s="665">
        <v>514</v>
      </c>
      <c r="G922" s="665">
        <v>385842</v>
      </c>
      <c r="H922" s="665">
        <v>1</v>
      </c>
      <c r="I922" s="665">
        <v>750.66536964980548</v>
      </c>
      <c r="J922" s="665">
        <v>506</v>
      </c>
      <c r="K922" s="665">
        <v>380512</v>
      </c>
      <c r="L922" s="665">
        <v>0.98618605543201621</v>
      </c>
      <c r="M922" s="665">
        <v>752</v>
      </c>
      <c r="N922" s="665">
        <v>622</v>
      </c>
      <c r="O922" s="665">
        <v>472720</v>
      </c>
      <c r="P922" s="678">
        <v>1.2251647047236951</v>
      </c>
      <c r="Q922" s="666">
        <v>760</v>
      </c>
    </row>
    <row r="923" spans="1:17" ht="14.4" customHeight="1" x14ac:dyDescent="0.3">
      <c r="A923" s="661" t="s">
        <v>7265</v>
      </c>
      <c r="B923" s="662" t="s">
        <v>6063</v>
      </c>
      <c r="C923" s="662" t="s">
        <v>6030</v>
      </c>
      <c r="D923" s="662" t="s">
        <v>6035</v>
      </c>
      <c r="E923" s="662" t="s">
        <v>6036</v>
      </c>
      <c r="F923" s="665">
        <v>524</v>
      </c>
      <c r="G923" s="665">
        <v>291240</v>
      </c>
      <c r="H923" s="665">
        <v>1</v>
      </c>
      <c r="I923" s="665">
        <v>555.80152671755729</v>
      </c>
      <c r="J923" s="665">
        <v>418</v>
      </c>
      <c r="K923" s="665">
        <v>233662</v>
      </c>
      <c r="L923" s="665">
        <v>0.80230050817195442</v>
      </c>
      <c r="M923" s="665">
        <v>559</v>
      </c>
      <c r="N923" s="665">
        <v>315</v>
      </c>
      <c r="O923" s="665">
        <v>178920</v>
      </c>
      <c r="P923" s="678">
        <v>0.61433868974042027</v>
      </c>
      <c r="Q923" s="666">
        <v>568</v>
      </c>
    </row>
    <row r="924" spans="1:17" ht="14.4" customHeight="1" x14ac:dyDescent="0.3">
      <c r="A924" s="661" t="s">
        <v>7265</v>
      </c>
      <c r="B924" s="662" t="s">
        <v>6063</v>
      </c>
      <c r="C924" s="662" t="s">
        <v>6030</v>
      </c>
      <c r="D924" s="662" t="s">
        <v>6154</v>
      </c>
      <c r="E924" s="662" t="s">
        <v>6153</v>
      </c>
      <c r="F924" s="665">
        <v>143</v>
      </c>
      <c r="G924" s="665">
        <v>107154</v>
      </c>
      <c r="H924" s="665">
        <v>1</v>
      </c>
      <c r="I924" s="665">
        <v>749.32867132867136</v>
      </c>
      <c r="J924" s="665">
        <v>208</v>
      </c>
      <c r="K924" s="665">
        <v>156416</v>
      </c>
      <c r="L924" s="665">
        <v>1.4597308546577823</v>
      </c>
      <c r="M924" s="665">
        <v>752</v>
      </c>
      <c r="N924" s="665">
        <v>191</v>
      </c>
      <c r="O924" s="665">
        <v>145351</v>
      </c>
      <c r="P924" s="678">
        <v>1.3564682606342273</v>
      </c>
      <c r="Q924" s="666">
        <v>761</v>
      </c>
    </row>
    <row r="925" spans="1:17" ht="14.4" customHeight="1" x14ac:dyDescent="0.3">
      <c r="A925" s="661" t="s">
        <v>7265</v>
      </c>
      <c r="B925" s="662" t="s">
        <v>6063</v>
      </c>
      <c r="C925" s="662" t="s">
        <v>6030</v>
      </c>
      <c r="D925" s="662" t="s">
        <v>6195</v>
      </c>
      <c r="E925" s="662" t="s">
        <v>6196</v>
      </c>
      <c r="F925" s="665">
        <v>2348</v>
      </c>
      <c r="G925" s="665">
        <v>1892056</v>
      </c>
      <c r="H925" s="665">
        <v>1</v>
      </c>
      <c r="I925" s="665">
        <v>805.81601362862011</v>
      </c>
      <c r="J925" s="665">
        <v>2478</v>
      </c>
      <c r="K925" s="665">
        <v>2004702</v>
      </c>
      <c r="L925" s="665">
        <v>1.0595362927947165</v>
      </c>
      <c r="M925" s="665">
        <v>809</v>
      </c>
      <c r="N925" s="665">
        <v>2388</v>
      </c>
      <c r="O925" s="665">
        <v>1953384</v>
      </c>
      <c r="P925" s="678">
        <v>1.0324134169390335</v>
      </c>
      <c r="Q925" s="666">
        <v>818</v>
      </c>
    </row>
    <row r="926" spans="1:17" ht="14.4" customHeight="1" x14ac:dyDescent="0.3">
      <c r="A926" s="661" t="s">
        <v>7265</v>
      </c>
      <c r="B926" s="662" t="s">
        <v>6063</v>
      </c>
      <c r="C926" s="662" t="s">
        <v>6030</v>
      </c>
      <c r="D926" s="662" t="s">
        <v>6037</v>
      </c>
      <c r="E926" s="662" t="s">
        <v>6038</v>
      </c>
      <c r="F926" s="665">
        <v>4</v>
      </c>
      <c r="G926" s="665">
        <v>1784</v>
      </c>
      <c r="H926" s="665">
        <v>1</v>
      </c>
      <c r="I926" s="665">
        <v>446</v>
      </c>
      <c r="J926" s="665">
        <v>8</v>
      </c>
      <c r="K926" s="665">
        <v>3592</v>
      </c>
      <c r="L926" s="665">
        <v>2.0134529147982061</v>
      </c>
      <c r="M926" s="665">
        <v>449</v>
      </c>
      <c r="N926" s="665">
        <v>8</v>
      </c>
      <c r="O926" s="665">
        <v>3696</v>
      </c>
      <c r="P926" s="678">
        <v>2.071748878923767</v>
      </c>
      <c r="Q926" s="666">
        <v>462</v>
      </c>
    </row>
    <row r="927" spans="1:17" ht="14.4" customHeight="1" x14ac:dyDescent="0.3">
      <c r="A927" s="661" t="s">
        <v>7265</v>
      </c>
      <c r="B927" s="662" t="s">
        <v>6063</v>
      </c>
      <c r="C927" s="662" t="s">
        <v>6030</v>
      </c>
      <c r="D927" s="662" t="s">
        <v>6197</v>
      </c>
      <c r="E927" s="662" t="s">
        <v>6140</v>
      </c>
      <c r="F927" s="665">
        <v>297</v>
      </c>
      <c r="G927" s="665">
        <v>211100</v>
      </c>
      <c r="H927" s="665">
        <v>1</v>
      </c>
      <c r="I927" s="665">
        <v>710.77441077441074</v>
      </c>
      <c r="J927" s="665">
        <v>254</v>
      </c>
      <c r="K927" s="665">
        <v>181610</v>
      </c>
      <c r="L927" s="665">
        <v>0.86030317385125532</v>
      </c>
      <c r="M927" s="665">
        <v>715</v>
      </c>
      <c r="N927" s="665">
        <v>277</v>
      </c>
      <c r="O927" s="665">
        <v>201656</v>
      </c>
      <c r="P927" s="678">
        <v>0.95526290857413543</v>
      </c>
      <c r="Q927" s="666">
        <v>728</v>
      </c>
    </row>
    <row r="928" spans="1:17" ht="14.4" customHeight="1" x14ac:dyDescent="0.3">
      <c r="A928" s="661" t="s">
        <v>7265</v>
      </c>
      <c r="B928" s="662" t="s">
        <v>6063</v>
      </c>
      <c r="C928" s="662" t="s">
        <v>6030</v>
      </c>
      <c r="D928" s="662" t="s">
        <v>6161</v>
      </c>
      <c r="E928" s="662" t="s">
        <v>6162</v>
      </c>
      <c r="F928" s="665">
        <v>4</v>
      </c>
      <c r="G928" s="665">
        <v>3284</v>
      </c>
      <c r="H928" s="665">
        <v>1</v>
      </c>
      <c r="I928" s="665">
        <v>821</v>
      </c>
      <c r="J928" s="665">
        <v>4</v>
      </c>
      <c r="K928" s="665">
        <v>3296</v>
      </c>
      <c r="L928" s="665">
        <v>1.0036540803897687</v>
      </c>
      <c r="M928" s="665">
        <v>824</v>
      </c>
      <c r="N928" s="665">
        <v>7</v>
      </c>
      <c r="O928" s="665">
        <v>5831</v>
      </c>
      <c r="P928" s="678">
        <v>1.77557856272838</v>
      </c>
      <c r="Q928" s="666">
        <v>833</v>
      </c>
    </row>
    <row r="929" spans="1:17" ht="14.4" customHeight="1" x14ac:dyDescent="0.3">
      <c r="A929" s="661" t="s">
        <v>7265</v>
      </c>
      <c r="B929" s="662" t="s">
        <v>6063</v>
      </c>
      <c r="C929" s="662" t="s">
        <v>6030</v>
      </c>
      <c r="D929" s="662" t="s">
        <v>6047</v>
      </c>
      <c r="E929" s="662" t="s">
        <v>6048</v>
      </c>
      <c r="F929" s="665">
        <v>1042</v>
      </c>
      <c r="G929" s="665">
        <v>217252</v>
      </c>
      <c r="H929" s="665">
        <v>1</v>
      </c>
      <c r="I929" s="665">
        <v>208.49520153550864</v>
      </c>
      <c r="J929" s="665">
        <v>1037</v>
      </c>
      <c r="K929" s="665">
        <v>217770</v>
      </c>
      <c r="L929" s="665">
        <v>1.0023843278773037</v>
      </c>
      <c r="M929" s="665">
        <v>210</v>
      </c>
      <c r="N929" s="665">
        <v>1041</v>
      </c>
      <c r="O929" s="665">
        <v>223815</v>
      </c>
      <c r="P929" s="678">
        <v>1.0302091580284647</v>
      </c>
      <c r="Q929" s="666">
        <v>215</v>
      </c>
    </row>
    <row r="930" spans="1:17" ht="14.4" customHeight="1" x14ac:dyDescent="0.3">
      <c r="A930" s="661" t="s">
        <v>7265</v>
      </c>
      <c r="B930" s="662" t="s">
        <v>6063</v>
      </c>
      <c r="C930" s="662" t="s">
        <v>6030</v>
      </c>
      <c r="D930" s="662" t="s">
        <v>6121</v>
      </c>
      <c r="E930" s="662" t="s">
        <v>6122</v>
      </c>
      <c r="F930" s="665">
        <v>3</v>
      </c>
      <c r="G930" s="665">
        <v>990</v>
      </c>
      <c r="H930" s="665">
        <v>1</v>
      </c>
      <c r="I930" s="665">
        <v>330</v>
      </c>
      <c r="J930" s="665">
        <v>1</v>
      </c>
      <c r="K930" s="665">
        <v>331</v>
      </c>
      <c r="L930" s="665">
        <v>0.33434343434343433</v>
      </c>
      <c r="M930" s="665">
        <v>331</v>
      </c>
      <c r="N930" s="665"/>
      <c r="O930" s="665"/>
      <c r="P930" s="678"/>
      <c r="Q930" s="666"/>
    </row>
    <row r="931" spans="1:17" ht="14.4" customHeight="1" x14ac:dyDescent="0.3">
      <c r="A931" s="661" t="s">
        <v>7265</v>
      </c>
      <c r="B931" s="662" t="s">
        <v>6063</v>
      </c>
      <c r="C931" s="662" t="s">
        <v>6030</v>
      </c>
      <c r="D931" s="662" t="s">
        <v>6039</v>
      </c>
      <c r="E931" s="662" t="s">
        <v>6040</v>
      </c>
      <c r="F931" s="665">
        <v>5224</v>
      </c>
      <c r="G931" s="665">
        <v>436178</v>
      </c>
      <c r="H931" s="665">
        <v>1</v>
      </c>
      <c r="I931" s="665">
        <v>83.49502297090352</v>
      </c>
      <c r="J931" s="665">
        <v>5152</v>
      </c>
      <c r="K931" s="665">
        <v>437920</v>
      </c>
      <c r="L931" s="665">
        <v>1.0039937823549101</v>
      </c>
      <c r="M931" s="665">
        <v>85</v>
      </c>
      <c r="N931" s="665">
        <v>5091</v>
      </c>
      <c r="O931" s="665">
        <v>432735</v>
      </c>
      <c r="P931" s="678">
        <v>0.99210643361196571</v>
      </c>
      <c r="Q931" s="666">
        <v>85</v>
      </c>
    </row>
    <row r="932" spans="1:17" ht="14.4" customHeight="1" x14ac:dyDescent="0.3">
      <c r="A932" s="661" t="s">
        <v>7265</v>
      </c>
      <c r="B932" s="662" t="s">
        <v>6063</v>
      </c>
      <c r="C932" s="662" t="s">
        <v>6030</v>
      </c>
      <c r="D932" s="662" t="s">
        <v>6057</v>
      </c>
      <c r="E932" s="662" t="s">
        <v>6058</v>
      </c>
      <c r="F932" s="665">
        <v>3</v>
      </c>
      <c r="G932" s="665">
        <v>2118</v>
      </c>
      <c r="H932" s="665">
        <v>1</v>
      </c>
      <c r="I932" s="665">
        <v>706</v>
      </c>
      <c r="J932" s="665">
        <v>3</v>
      </c>
      <c r="K932" s="665">
        <v>2121</v>
      </c>
      <c r="L932" s="665">
        <v>1.0014164305949009</v>
      </c>
      <c r="M932" s="665">
        <v>707</v>
      </c>
      <c r="N932" s="665">
        <v>3</v>
      </c>
      <c r="O932" s="665">
        <v>2157</v>
      </c>
      <c r="P932" s="678">
        <v>1.018413597733711</v>
      </c>
      <c r="Q932" s="666">
        <v>719</v>
      </c>
    </row>
    <row r="933" spans="1:17" ht="14.4" customHeight="1" x14ac:dyDescent="0.3">
      <c r="A933" s="661" t="s">
        <v>7265</v>
      </c>
      <c r="B933" s="662" t="s">
        <v>6063</v>
      </c>
      <c r="C933" s="662" t="s">
        <v>6030</v>
      </c>
      <c r="D933" s="662" t="s">
        <v>6125</v>
      </c>
      <c r="E933" s="662" t="s">
        <v>6126</v>
      </c>
      <c r="F933" s="665">
        <v>2</v>
      </c>
      <c r="G933" s="665">
        <v>0</v>
      </c>
      <c r="H933" s="665"/>
      <c r="I933" s="665">
        <v>0</v>
      </c>
      <c r="J933" s="665"/>
      <c r="K933" s="665"/>
      <c r="L933" s="665"/>
      <c r="M933" s="665"/>
      <c r="N933" s="665"/>
      <c r="O933" s="665"/>
      <c r="P933" s="678"/>
      <c r="Q933" s="666"/>
    </row>
    <row r="934" spans="1:17" ht="14.4" customHeight="1" x14ac:dyDescent="0.3">
      <c r="A934" s="661" t="s">
        <v>7265</v>
      </c>
      <c r="B934" s="662" t="s">
        <v>6063</v>
      </c>
      <c r="C934" s="662" t="s">
        <v>6030</v>
      </c>
      <c r="D934" s="662" t="s">
        <v>6198</v>
      </c>
      <c r="E934" s="662" t="s">
        <v>6196</v>
      </c>
      <c r="F934" s="665">
        <v>2270</v>
      </c>
      <c r="G934" s="665">
        <v>2115942</v>
      </c>
      <c r="H934" s="665">
        <v>1</v>
      </c>
      <c r="I934" s="665">
        <v>932.13303964757711</v>
      </c>
      <c r="J934" s="665">
        <v>2141</v>
      </c>
      <c r="K934" s="665">
        <v>2001835</v>
      </c>
      <c r="L934" s="665">
        <v>0.94607271843935226</v>
      </c>
      <c r="M934" s="665">
        <v>935</v>
      </c>
      <c r="N934" s="665">
        <v>2192</v>
      </c>
      <c r="O934" s="665">
        <v>2086784</v>
      </c>
      <c r="P934" s="678">
        <v>0.98621984912629934</v>
      </c>
      <c r="Q934" s="666">
        <v>952</v>
      </c>
    </row>
    <row r="935" spans="1:17" ht="14.4" customHeight="1" x14ac:dyDescent="0.3">
      <c r="A935" s="661" t="s">
        <v>7265</v>
      </c>
      <c r="B935" s="662" t="s">
        <v>6063</v>
      </c>
      <c r="C935" s="662" t="s">
        <v>6030</v>
      </c>
      <c r="D935" s="662" t="s">
        <v>6129</v>
      </c>
      <c r="E935" s="662" t="s">
        <v>6130</v>
      </c>
      <c r="F935" s="665">
        <v>9</v>
      </c>
      <c r="G935" s="665">
        <v>1009</v>
      </c>
      <c r="H935" s="665">
        <v>1</v>
      </c>
      <c r="I935" s="665">
        <v>112.11111111111111</v>
      </c>
      <c r="J935" s="665">
        <v>6</v>
      </c>
      <c r="K935" s="665">
        <v>684</v>
      </c>
      <c r="L935" s="665">
        <v>0.67789890981169476</v>
      </c>
      <c r="M935" s="665">
        <v>114</v>
      </c>
      <c r="N935" s="665">
        <v>19</v>
      </c>
      <c r="O935" s="665">
        <v>2280</v>
      </c>
      <c r="P935" s="678">
        <v>2.2596630327056491</v>
      </c>
      <c r="Q935" s="666">
        <v>120</v>
      </c>
    </row>
    <row r="936" spans="1:17" ht="14.4" customHeight="1" x14ac:dyDescent="0.3">
      <c r="A936" s="661" t="s">
        <v>7265</v>
      </c>
      <c r="B936" s="662" t="s">
        <v>6063</v>
      </c>
      <c r="C936" s="662" t="s">
        <v>6030</v>
      </c>
      <c r="D936" s="662" t="s">
        <v>6199</v>
      </c>
      <c r="E936" s="662" t="s">
        <v>6196</v>
      </c>
      <c r="F936" s="665">
        <v>177</v>
      </c>
      <c r="G936" s="665">
        <v>130204</v>
      </c>
      <c r="H936" s="665">
        <v>1</v>
      </c>
      <c r="I936" s="665">
        <v>735.6158192090395</v>
      </c>
      <c r="J936" s="665">
        <v>228</v>
      </c>
      <c r="K936" s="665">
        <v>168036</v>
      </c>
      <c r="L936" s="665">
        <v>1.2905594298178242</v>
      </c>
      <c r="M936" s="665">
        <v>737</v>
      </c>
      <c r="N936" s="665">
        <v>217</v>
      </c>
      <c r="O936" s="665">
        <v>161665</v>
      </c>
      <c r="P936" s="678">
        <v>1.241628521397192</v>
      </c>
      <c r="Q936" s="666">
        <v>745</v>
      </c>
    </row>
    <row r="937" spans="1:17" ht="14.4" customHeight="1" x14ac:dyDescent="0.3">
      <c r="A937" s="661" t="s">
        <v>7265</v>
      </c>
      <c r="B937" s="662" t="s">
        <v>6063</v>
      </c>
      <c r="C937" s="662" t="s">
        <v>6030</v>
      </c>
      <c r="D937" s="662" t="s">
        <v>6200</v>
      </c>
      <c r="E937" s="662" t="s">
        <v>6201</v>
      </c>
      <c r="F937" s="665">
        <v>2</v>
      </c>
      <c r="G937" s="665">
        <v>114</v>
      </c>
      <c r="H937" s="665">
        <v>1</v>
      </c>
      <c r="I937" s="665">
        <v>57</v>
      </c>
      <c r="J937" s="665">
        <v>4</v>
      </c>
      <c r="K937" s="665">
        <v>228</v>
      </c>
      <c r="L937" s="665">
        <v>2</v>
      </c>
      <c r="M937" s="665">
        <v>57</v>
      </c>
      <c r="N937" s="665">
        <v>3</v>
      </c>
      <c r="O937" s="665">
        <v>174</v>
      </c>
      <c r="P937" s="678">
        <v>1.5263157894736843</v>
      </c>
      <c r="Q937" s="666">
        <v>58</v>
      </c>
    </row>
    <row r="938" spans="1:17" ht="14.4" customHeight="1" x14ac:dyDescent="0.3">
      <c r="A938" s="661" t="s">
        <v>7265</v>
      </c>
      <c r="B938" s="662" t="s">
        <v>6063</v>
      </c>
      <c r="C938" s="662" t="s">
        <v>6030</v>
      </c>
      <c r="D938" s="662" t="s">
        <v>6202</v>
      </c>
      <c r="E938" s="662" t="s">
        <v>6203</v>
      </c>
      <c r="F938" s="665">
        <v>15</v>
      </c>
      <c r="G938" s="665">
        <v>7886</v>
      </c>
      <c r="H938" s="665">
        <v>1</v>
      </c>
      <c r="I938" s="665">
        <v>525.73333333333335</v>
      </c>
      <c r="J938" s="665">
        <v>32</v>
      </c>
      <c r="K938" s="665">
        <v>16864</v>
      </c>
      <c r="L938" s="665">
        <v>2.1384732437230536</v>
      </c>
      <c r="M938" s="665">
        <v>527</v>
      </c>
      <c r="N938" s="665">
        <v>14</v>
      </c>
      <c r="O938" s="665">
        <v>7602</v>
      </c>
      <c r="P938" s="678">
        <v>0.96398681207202641</v>
      </c>
      <c r="Q938" s="666">
        <v>543</v>
      </c>
    </row>
    <row r="939" spans="1:17" ht="14.4" customHeight="1" x14ac:dyDescent="0.3">
      <c r="A939" s="661" t="s">
        <v>7265</v>
      </c>
      <c r="B939" s="662" t="s">
        <v>6063</v>
      </c>
      <c r="C939" s="662" t="s">
        <v>6030</v>
      </c>
      <c r="D939" s="662" t="s">
        <v>6045</v>
      </c>
      <c r="E939" s="662" t="s">
        <v>6042</v>
      </c>
      <c r="F939" s="665">
        <v>231</v>
      </c>
      <c r="G939" s="665">
        <v>68736</v>
      </c>
      <c r="H939" s="665">
        <v>1</v>
      </c>
      <c r="I939" s="665">
        <v>297.55844155844159</v>
      </c>
      <c r="J939" s="665">
        <v>161</v>
      </c>
      <c r="K939" s="665">
        <v>48139</v>
      </c>
      <c r="L939" s="665">
        <v>0.70034625232774672</v>
      </c>
      <c r="M939" s="665">
        <v>299</v>
      </c>
      <c r="N939" s="665">
        <v>140</v>
      </c>
      <c r="O939" s="665">
        <v>42980</v>
      </c>
      <c r="P939" s="678">
        <v>0.6252909683426443</v>
      </c>
      <c r="Q939" s="666">
        <v>307</v>
      </c>
    </row>
    <row r="940" spans="1:17" ht="14.4" customHeight="1" x14ac:dyDescent="0.3">
      <c r="A940" s="661" t="s">
        <v>7265</v>
      </c>
      <c r="B940" s="662" t="s">
        <v>6063</v>
      </c>
      <c r="C940" s="662" t="s">
        <v>6030</v>
      </c>
      <c r="D940" s="662" t="s">
        <v>6155</v>
      </c>
      <c r="E940" s="662" t="s">
        <v>6048</v>
      </c>
      <c r="F940" s="665">
        <v>59</v>
      </c>
      <c r="G940" s="665">
        <v>10238</v>
      </c>
      <c r="H940" s="665">
        <v>1</v>
      </c>
      <c r="I940" s="665">
        <v>173.52542372881356</v>
      </c>
      <c r="J940" s="665">
        <v>78</v>
      </c>
      <c r="K940" s="665">
        <v>13572</v>
      </c>
      <c r="L940" s="665">
        <v>1.3256495409259621</v>
      </c>
      <c r="M940" s="665">
        <v>174</v>
      </c>
      <c r="N940" s="665">
        <v>88</v>
      </c>
      <c r="O940" s="665">
        <v>15664</v>
      </c>
      <c r="P940" s="678">
        <v>1.5299863254541903</v>
      </c>
      <c r="Q940" s="666">
        <v>178</v>
      </c>
    </row>
    <row r="941" spans="1:17" ht="14.4" customHeight="1" x14ac:dyDescent="0.3">
      <c r="A941" s="661" t="s">
        <v>7265</v>
      </c>
      <c r="B941" s="662" t="s">
        <v>6063</v>
      </c>
      <c r="C941" s="662" t="s">
        <v>6030</v>
      </c>
      <c r="D941" s="662" t="s">
        <v>6041</v>
      </c>
      <c r="E941" s="662" t="s">
        <v>6042</v>
      </c>
      <c r="F941" s="665">
        <v>224</v>
      </c>
      <c r="G941" s="665">
        <v>82488</v>
      </c>
      <c r="H941" s="665">
        <v>1</v>
      </c>
      <c r="I941" s="665">
        <v>368.25</v>
      </c>
      <c r="J941" s="665">
        <v>210</v>
      </c>
      <c r="K941" s="665">
        <v>77910</v>
      </c>
      <c r="L941" s="665">
        <v>0.94450101832993894</v>
      </c>
      <c r="M941" s="665">
        <v>371</v>
      </c>
      <c r="N941" s="665">
        <v>232</v>
      </c>
      <c r="O941" s="665">
        <v>88160</v>
      </c>
      <c r="P941" s="678">
        <v>1.06876151682669</v>
      </c>
      <c r="Q941" s="666">
        <v>380</v>
      </c>
    </row>
    <row r="942" spans="1:17" ht="14.4" customHeight="1" x14ac:dyDescent="0.3">
      <c r="A942" s="661" t="s">
        <v>7265</v>
      </c>
      <c r="B942" s="662" t="s">
        <v>6063</v>
      </c>
      <c r="C942" s="662" t="s">
        <v>6030</v>
      </c>
      <c r="D942" s="662" t="s">
        <v>6139</v>
      </c>
      <c r="E942" s="662" t="s">
        <v>6140</v>
      </c>
      <c r="F942" s="665">
        <v>543</v>
      </c>
      <c r="G942" s="665">
        <v>328143</v>
      </c>
      <c r="H942" s="665">
        <v>1</v>
      </c>
      <c r="I942" s="665">
        <v>604.31491712707179</v>
      </c>
      <c r="J942" s="665">
        <v>521</v>
      </c>
      <c r="K942" s="665">
        <v>315726</v>
      </c>
      <c r="L942" s="665">
        <v>0.96215979009151498</v>
      </c>
      <c r="M942" s="665">
        <v>606</v>
      </c>
      <c r="N942" s="665">
        <v>637</v>
      </c>
      <c r="O942" s="665">
        <v>393666</v>
      </c>
      <c r="P942" s="678">
        <v>1.1996781890821988</v>
      </c>
      <c r="Q942" s="666">
        <v>618</v>
      </c>
    </row>
    <row r="943" spans="1:17" ht="14.4" customHeight="1" x14ac:dyDescent="0.3">
      <c r="A943" s="661" t="s">
        <v>7265</v>
      </c>
      <c r="B943" s="662" t="s">
        <v>6063</v>
      </c>
      <c r="C943" s="662" t="s">
        <v>6030</v>
      </c>
      <c r="D943" s="662" t="s">
        <v>6156</v>
      </c>
      <c r="E943" s="662" t="s">
        <v>6157</v>
      </c>
      <c r="F943" s="665"/>
      <c r="G943" s="665"/>
      <c r="H943" s="665"/>
      <c r="I943" s="665"/>
      <c r="J943" s="665">
        <v>0</v>
      </c>
      <c r="K943" s="665">
        <v>0</v>
      </c>
      <c r="L943" s="665"/>
      <c r="M943" s="665"/>
      <c r="N943" s="665"/>
      <c r="O943" s="665"/>
      <c r="P943" s="678"/>
      <c r="Q943" s="666"/>
    </row>
    <row r="944" spans="1:17" ht="14.4" customHeight="1" x14ac:dyDescent="0.3">
      <c r="A944" s="661" t="s">
        <v>7265</v>
      </c>
      <c r="B944" s="662" t="s">
        <v>6063</v>
      </c>
      <c r="C944" s="662" t="s">
        <v>6030</v>
      </c>
      <c r="D944" s="662" t="s">
        <v>6204</v>
      </c>
      <c r="E944" s="662" t="s">
        <v>6205</v>
      </c>
      <c r="F944" s="665">
        <v>14</v>
      </c>
      <c r="G944" s="665">
        <v>1400</v>
      </c>
      <c r="H944" s="665">
        <v>1</v>
      </c>
      <c r="I944" s="665">
        <v>100</v>
      </c>
      <c r="J944" s="665">
        <v>10</v>
      </c>
      <c r="K944" s="665">
        <v>1000</v>
      </c>
      <c r="L944" s="665">
        <v>0.7142857142857143</v>
      </c>
      <c r="M944" s="665">
        <v>100</v>
      </c>
      <c r="N944" s="665">
        <v>14</v>
      </c>
      <c r="O944" s="665">
        <v>1400</v>
      </c>
      <c r="P944" s="678">
        <v>1</v>
      </c>
      <c r="Q944" s="666">
        <v>100</v>
      </c>
    </row>
    <row r="945" spans="1:17" ht="14.4" customHeight="1" x14ac:dyDescent="0.3">
      <c r="A945" s="661" t="s">
        <v>7265</v>
      </c>
      <c r="B945" s="662" t="s">
        <v>6063</v>
      </c>
      <c r="C945" s="662" t="s">
        <v>6030</v>
      </c>
      <c r="D945" s="662" t="s">
        <v>6221</v>
      </c>
      <c r="E945" s="662" t="s">
        <v>6196</v>
      </c>
      <c r="F945" s="665">
        <v>39</v>
      </c>
      <c r="G945" s="665">
        <v>39580</v>
      </c>
      <c r="H945" s="665">
        <v>1</v>
      </c>
      <c r="I945" s="665">
        <v>1014.8717948717949</v>
      </c>
      <c r="J945" s="665">
        <v>18</v>
      </c>
      <c r="K945" s="665">
        <v>18324</v>
      </c>
      <c r="L945" s="665">
        <v>0.46296109146033348</v>
      </c>
      <c r="M945" s="665">
        <v>1018</v>
      </c>
      <c r="N945" s="665">
        <v>30</v>
      </c>
      <c r="O945" s="665">
        <v>31050</v>
      </c>
      <c r="P945" s="678">
        <v>0.78448711470439614</v>
      </c>
      <c r="Q945" s="666">
        <v>1035</v>
      </c>
    </row>
    <row r="946" spans="1:17" ht="14.4" customHeight="1" x14ac:dyDescent="0.3">
      <c r="A946" s="661" t="s">
        <v>7265</v>
      </c>
      <c r="B946" s="662" t="s">
        <v>6063</v>
      </c>
      <c r="C946" s="662" t="s">
        <v>6030</v>
      </c>
      <c r="D946" s="662" t="s">
        <v>6141</v>
      </c>
      <c r="E946" s="662" t="s">
        <v>6038</v>
      </c>
      <c r="F946" s="665">
        <v>1</v>
      </c>
      <c r="G946" s="665">
        <v>339</v>
      </c>
      <c r="H946" s="665">
        <v>1</v>
      </c>
      <c r="I946" s="665">
        <v>339</v>
      </c>
      <c r="J946" s="665">
        <v>1</v>
      </c>
      <c r="K946" s="665">
        <v>340</v>
      </c>
      <c r="L946" s="665">
        <v>1.0029498525073746</v>
      </c>
      <c r="M946" s="665">
        <v>340</v>
      </c>
      <c r="N946" s="665"/>
      <c r="O946" s="665"/>
      <c r="P946" s="678"/>
      <c r="Q946" s="666"/>
    </row>
    <row r="947" spans="1:17" ht="14.4" customHeight="1" x14ac:dyDescent="0.3">
      <c r="A947" s="661" t="s">
        <v>7265</v>
      </c>
      <c r="B947" s="662" t="s">
        <v>6063</v>
      </c>
      <c r="C947" s="662" t="s">
        <v>6030</v>
      </c>
      <c r="D947" s="662" t="s">
        <v>6206</v>
      </c>
      <c r="E947" s="662" t="s">
        <v>6196</v>
      </c>
      <c r="F947" s="665">
        <v>8</v>
      </c>
      <c r="G947" s="665">
        <v>6896</v>
      </c>
      <c r="H947" s="665">
        <v>1</v>
      </c>
      <c r="I947" s="665">
        <v>862</v>
      </c>
      <c r="J947" s="665">
        <v>35</v>
      </c>
      <c r="K947" s="665">
        <v>30205</v>
      </c>
      <c r="L947" s="665">
        <v>4.3800754060324829</v>
      </c>
      <c r="M947" s="665">
        <v>863</v>
      </c>
      <c r="N947" s="665">
        <v>75</v>
      </c>
      <c r="O947" s="665">
        <v>65925</v>
      </c>
      <c r="P947" s="678">
        <v>9.559889791183295</v>
      </c>
      <c r="Q947" s="666">
        <v>879</v>
      </c>
    </row>
    <row r="948" spans="1:17" ht="14.4" customHeight="1" x14ac:dyDescent="0.3">
      <c r="A948" s="661" t="s">
        <v>7265</v>
      </c>
      <c r="B948" s="662" t="s">
        <v>6063</v>
      </c>
      <c r="C948" s="662" t="s">
        <v>6030</v>
      </c>
      <c r="D948" s="662" t="s">
        <v>6212</v>
      </c>
      <c r="E948" s="662" t="s">
        <v>6208</v>
      </c>
      <c r="F948" s="665">
        <v>3367</v>
      </c>
      <c r="G948" s="665">
        <v>1756490</v>
      </c>
      <c r="H948" s="665">
        <v>1</v>
      </c>
      <c r="I948" s="665">
        <v>521.6780516780517</v>
      </c>
      <c r="J948" s="665">
        <v>3307</v>
      </c>
      <c r="K948" s="665">
        <v>1729561</v>
      </c>
      <c r="L948" s="665">
        <v>0.9846688566402314</v>
      </c>
      <c r="M948" s="665">
        <v>523</v>
      </c>
      <c r="N948" s="665">
        <v>4247</v>
      </c>
      <c r="O948" s="665">
        <v>2255157</v>
      </c>
      <c r="P948" s="678">
        <v>1.2838997090789017</v>
      </c>
      <c r="Q948" s="666">
        <v>531</v>
      </c>
    </row>
    <row r="949" spans="1:17" ht="14.4" customHeight="1" x14ac:dyDescent="0.3">
      <c r="A949" s="661" t="s">
        <v>7265</v>
      </c>
      <c r="B949" s="662" t="s">
        <v>6063</v>
      </c>
      <c r="C949" s="662" t="s">
        <v>6030</v>
      </c>
      <c r="D949" s="662" t="s">
        <v>6222</v>
      </c>
      <c r="E949" s="662" t="s">
        <v>6208</v>
      </c>
      <c r="F949" s="665">
        <v>110</v>
      </c>
      <c r="G949" s="665">
        <v>88510</v>
      </c>
      <c r="H949" s="665">
        <v>1</v>
      </c>
      <c r="I949" s="665">
        <v>804.63636363636363</v>
      </c>
      <c r="J949" s="665">
        <v>101</v>
      </c>
      <c r="K949" s="665">
        <v>81507</v>
      </c>
      <c r="L949" s="665">
        <v>0.92087899672353402</v>
      </c>
      <c r="M949" s="665">
        <v>807</v>
      </c>
      <c r="N949" s="665">
        <v>86</v>
      </c>
      <c r="O949" s="665">
        <v>70864</v>
      </c>
      <c r="P949" s="678">
        <v>0.80063269687041017</v>
      </c>
      <c r="Q949" s="666">
        <v>824</v>
      </c>
    </row>
    <row r="950" spans="1:17" ht="14.4" customHeight="1" x14ac:dyDescent="0.3">
      <c r="A950" s="661" t="s">
        <v>7265</v>
      </c>
      <c r="B950" s="662" t="s">
        <v>6063</v>
      </c>
      <c r="C950" s="662" t="s">
        <v>6030</v>
      </c>
      <c r="D950" s="662" t="s">
        <v>6207</v>
      </c>
      <c r="E950" s="662" t="s">
        <v>6208</v>
      </c>
      <c r="F950" s="665">
        <v>845</v>
      </c>
      <c r="G950" s="665">
        <v>500405</v>
      </c>
      <c r="H950" s="665">
        <v>1</v>
      </c>
      <c r="I950" s="665">
        <v>592.19526627218931</v>
      </c>
      <c r="J950" s="665">
        <v>775</v>
      </c>
      <c r="K950" s="665">
        <v>461125</v>
      </c>
      <c r="L950" s="665">
        <v>0.92150358209850025</v>
      </c>
      <c r="M950" s="665">
        <v>595</v>
      </c>
      <c r="N950" s="665">
        <v>858</v>
      </c>
      <c r="O950" s="665">
        <v>518232</v>
      </c>
      <c r="P950" s="678">
        <v>1.0356251436336568</v>
      </c>
      <c r="Q950" s="666">
        <v>604</v>
      </c>
    </row>
    <row r="951" spans="1:17" ht="14.4" customHeight="1" x14ac:dyDescent="0.3">
      <c r="A951" s="661" t="s">
        <v>7265</v>
      </c>
      <c r="B951" s="662" t="s">
        <v>6063</v>
      </c>
      <c r="C951" s="662" t="s">
        <v>6030</v>
      </c>
      <c r="D951" s="662" t="s">
        <v>6061</v>
      </c>
      <c r="E951" s="662" t="s">
        <v>6051</v>
      </c>
      <c r="F951" s="665">
        <v>10</v>
      </c>
      <c r="G951" s="665">
        <v>3930</v>
      </c>
      <c r="H951" s="665">
        <v>1</v>
      </c>
      <c r="I951" s="665">
        <v>393</v>
      </c>
      <c r="J951" s="665">
        <v>2</v>
      </c>
      <c r="K951" s="665">
        <v>790</v>
      </c>
      <c r="L951" s="665">
        <v>0.2010178117048346</v>
      </c>
      <c r="M951" s="665">
        <v>395</v>
      </c>
      <c r="N951" s="665">
        <v>10</v>
      </c>
      <c r="O951" s="665">
        <v>4040</v>
      </c>
      <c r="P951" s="678">
        <v>1.0279898218829517</v>
      </c>
      <c r="Q951" s="666">
        <v>404</v>
      </c>
    </row>
    <row r="952" spans="1:17" ht="14.4" customHeight="1" x14ac:dyDescent="0.3">
      <c r="A952" s="661" t="s">
        <v>7265</v>
      </c>
      <c r="B952" s="662" t="s">
        <v>6063</v>
      </c>
      <c r="C952" s="662" t="s">
        <v>6030</v>
      </c>
      <c r="D952" s="662" t="s">
        <v>6234</v>
      </c>
      <c r="E952" s="662" t="s">
        <v>6208</v>
      </c>
      <c r="F952" s="665">
        <v>2</v>
      </c>
      <c r="G952" s="665">
        <v>1468</v>
      </c>
      <c r="H952" s="665">
        <v>1</v>
      </c>
      <c r="I952" s="665">
        <v>734</v>
      </c>
      <c r="J952" s="665">
        <v>2</v>
      </c>
      <c r="K952" s="665">
        <v>1470</v>
      </c>
      <c r="L952" s="665">
        <v>1.0013623978201636</v>
      </c>
      <c r="M952" s="665">
        <v>735</v>
      </c>
      <c r="N952" s="665">
        <v>3</v>
      </c>
      <c r="O952" s="665">
        <v>2253</v>
      </c>
      <c r="P952" s="678">
        <v>1.534741144414169</v>
      </c>
      <c r="Q952" s="666">
        <v>751</v>
      </c>
    </row>
    <row r="953" spans="1:17" ht="14.4" customHeight="1" x14ac:dyDescent="0.3">
      <c r="A953" s="661" t="s">
        <v>7265</v>
      </c>
      <c r="B953" s="662" t="s">
        <v>6063</v>
      </c>
      <c r="C953" s="662" t="s">
        <v>6030</v>
      </c>
      <c r="D953" s="662" t="s">
        <v>6235</v>
      </c>
      <c r="E953" s="662" t="s">
        <v>6236</v>
      </c>
      <c r="F953" s="665">
        <v>1</v>
      </c>
      <c r="G953" s="665">
        <v>1370</v>
      </c>
      <c r="H953" s="665">
        <v>1</v>
      </c>
      <c r="I953" s="665">
        <v>1370</v>
      </c>
      <c r="J953" s="665">
        <v>1</v>
      </c>
      <c r="K953" s="665">
        <v>1371</v>
      </c>
      <c r="L953" s="665">
        <v>1.0007299270072993</v>
      </c>
      <c r="M953" s="665">
        <v>1371</v>
      </c>
      <c r="N953" s="665"/>
      <c r="O953" s="665"/>
      <c r="P953" s="678"/>
      <c r="Q953" s="666"/>
    </row>
    <row r="954" spans="1:17" ht="14.4" customHeight="1" x14ac:dyDescent="0.3">
      <c r="A954" s="661" t="s">
        <v>7265</v>
      </c>
      <c r="B954" s="662" t="s">
        <v>6063</v>
      </c>
      <c r="C954" s="662" t="s">
        <v>6030</v>
      </c>
      <c r="D954" s="662" t="s">
        <v>6224</v>
      </c>
      <c r="E954" s="662" t="s">
        <v>6208</v>
      </c>
      <c r="F954" s="665">
        <v>11</v>
      </c>
      <c r="G954" s="665">
        <v>9377</v>
      </c>
      <c r="H954" s="665">
        <v>1</v>
      </c>
      <c r="I954" s="665">
        <v>852.4545454545455</v>
      </c>
      <c r="J954" s="665">
        <v>4</v>
      </c>
      <c r="K954" s="665">
        <v>3428</v>
      </c>
      <c r="L954" s="665">
        <v>0.36557534392662899</v>
      </c>
      <c r="M954" s="665">
        <v>857</v>
      </c>
      <c r="N954" s="665"/>
      <c r="O954" s="665"/>
      <c r="P954" s="678"/>
      <c r="Q954" s="666"/>
    </row>
    <row r="955" spans="1:17" ht="14.4" customHeight="1" x14ac:dyDescent="0.3">
      <c r="A955" s="661" t="s">
        <v>7266</v>
      </c>
      <c r="B955" s="662" t="s">
        <v>6063</v>
      </c>
      <c r="C955" s="662" t="s">
        <v>6098</v>
      </c>
      <c r="D955" s="662" t="s">
        <v>6149</v>
      </c>
      <c r="E955" s="662" t="s">
        <v>6150</v>
      </c>
      <c r="F955" s="665">
        <v>6</v>
      </c>
      <c r="G955" s="665">
        <v>5428.5</v>
      </c>
      <c r="H955" s="665">
        <v>1</v>
      </c>
      <c r="I955" s="665">
        <v>904.75</v>
      </c>
      <c r="J955" s="665">
        <v>8</v>
      </c>
      <c r="K955" s="665">
        <v>7238</v>
      </c>
      <c r="L955" s="665">
        <v>1.3333333333333333</v>
      </c>
      <c r="M955" s="665">
        <v>904.75</v>
      </c>
      <c r="N955" s="665">
        <v>5</v>
      </c>
      <c r="O955" s="665">
        <v>4523.75</v>
      </c>
      <c r="P955" s="678">
        <v>0.83333333333333337</v>
      </c>
      <c r="Q955" s="666">
        <v>904.75</v>
      </c>
    </row>
    <row r="956" spans="1:17" ht="14.4" customHeight="1" x14ac:dyDescent="0.3">
      <c r="A956" s="661" t="s">
        <v>7266</v>
      </c>
      <c r="B956" s="662" t="s">
        <v>6063</v>
      </c>
      <c r="C956" s="662" t="s">
        <v>6030</v>
      </c>
      <c r="D956" s="662" t="s">
        <v>6053</v>
      </c>
      <c r="E956" s="662" t="s">
        <v>6054</v>
      </c>
      <c r="F956" s="665"/>
      <c r="G956" s="665"/>
      <c r="H956" s="665"/>
      <c r="I956" s="665"/>
      <c r="J956" s="665"/>
      <c r="K956" s="665"/>
      <c r="L956" s="665"/>
      <c r="M956" s="665"/>
      <c r="N956" s="665">
        <v>7</v>
      </c>
      <c r="O956" s="665">
        <v>1365</v>
      </c>
      <c r="P956" s="678"/>
      <c r="Q956" s="666">
        <v>195</v>
      </c>
    </row>
    <row r="957" spans="1:17" ht="14.4" customHeight="1" x14ac:dyDescent="0.3">
      <c r="A957" s="661" t="s">
        <v>7266</v>
      </c>
      <c r="B957" s="662" t="s">
        <v>6063</v>
      </c>
      <c r="C957" s="662" t="s">
        <v>6030</v>
      </c>
      <c r="D957" s="662" t="s">
        <v>6031</v>
      </c>
      <c r="E957" s="662" t="s">
        <v>6032</v>
      </c>
      <c r="F957" s="665">
        <v>44</v>
      </c>
      <c r="G957" s="665">
        <v>10276</v>
      </c>
      <c r="H957" s="665">
        <v>1</v>
      </c>
      <c r="I957" s="665">
        <v>233.54545454545453</v>
      </c>
      <c r="J957" s="665">
        <v>62</v>
      </c>
      <c r="K957" s="665">
        <v>14570</v>
      </c>
      <c r="L957" s="665">
        <v>1.4178668742701441</v>
      </c>
      <c r="M957" s="665">
        <v>235</v>
      </c>
      <c r="N957" s="665">
        <v>45</v>
      </c>
      <c r="O957" s="665">
        <v>11295</v>
      </c>
      <c r="P957" s="678">
        <v>1.0991630984818996</v>
      </c>
      <c r="Q957" s="666">
        <v>251</v>
      </c>
    </row>
    <row r="958" spans="1:17" ht="14.4" customHeight="1" x14ac:dyDescent="0.3">
      <c r="A958" s="661" t="s">
        <v>7266</v>
      </c>
      <c r="B958" s="662" t="s">
        <v>6063</v>
      </c>
      <c r="C958" s="662" t="s">
        <v>6030</v>
      </c>
      <c r="D958" s="662" t="s">
        <v>6033</v>
      </c>
      <c r="E958" s="662" t="s">
        <v>6034</v>
      </c>
      <c r="F958" s="665">
        <v>15</v>
      </c>
      <c r="G958" s="665">
        <v>1764</v>
      </c>
      <c r="H958" s="665">
        <v>1</v>
      </c>
      <c r="I958" s="665">
        <v>117.6</v>
      </c>
      <c r="J958" s="665">
        <v>26</v>
      </c>
      <c r="K958" s="665">
        <v>3068</v>
      </c>
      <c r="L958" s="665">
        <v>1.7392290249433107</v>
      </c>
      <c r="M958" s="665">
        <v>118</v>
      </c>
      <c r="N958" s="665">
        <v>19</v>
      </c>
      <c r="O958" s="665">
        <v>2394</v>
      </c>
      <c r="P958" s="678">
        <v>1.3571428571428572</v>
      </c>
      <c r="Q958" s="666">
        <v>126</v>
      </c>
    </row>
    <row r="959" spans="1:17" ht="14.4" customHeight="1" x14ac:dyDescent="0.3">
      <c r="A959" s="661" t="s">
        <v>7266</v>
      </c>
      <c r="B959" s="662" t="s">
        <v>6063</v>
      </c>
      <c r="C959" s="662" t="s">
        <v>6030</v>
      </c>
      <c r="D959" s="662" t="s">
        <v>6050</v>
      </c>
      <c r="E959" s="662" t="s">
        <v>6051</v>
      </c>
      <c r="F959" s="665">
        <v>6</v>
      </c>
      <c r="G959" s="665">
        <v>1926</v>
      </c>
      <c r="H959" s="665">
        <v>1</v>
      </c>
      <c r="I959" s="665">
        <v>321</v>
      </c>
      <c r="J959" s="665">
        <v>18</v>
      </c>
      <c r="K959" s="665">
        <v>5814</v>
      </c>
      <c r="L959" s="665">
        <v>3.0186915887850465</v>
      </c>
      <c r="M959" s="665">
        <v>323</v>
      </c>
      <c r="N959" s="665">
        <v>4</v>
      </c>
      <c r="O959" s="665">
        <v>1324</v>
      </c>
      <c r="P959" s="678">
        <v>0.68743509865005192</v>
      </c>
      <c r="Q959" s="666">
        <v>331</v>
      </c>
    </row>
    <row r="960" spans="1:17" ht="14.4" customHeight="1" x14ac:dyDescent="0.3">
      <c r="A960" s="661" t="s">
        <v>7266</v>
      </c>
      <c r="B960" s="662" t="s">
        <v>6063</v>
      </c>
      <c r="C960" s="662" t="s">
        <v>6030</v>
      </c>
      <c r="D960" s="662" t="s">
        <v>6151</v>
      </c>
      <c r="E960" s="662" t="s">
        <v>6036</v>
      </c>
      <c r="F960" s="665"/>
      <c r="G960" s="665"/>
      <c r="H960" s="665"/>
      <c r="I960" s="665"/>
      <c r="J960" s="665"/>
      <c r="K960" s="665"/>
      <c r="L960" s="665"/>
      <c r="M960" s="665"/>
      <c r="N960" s="665">
        <v>2</v>
      </c>
      <c r="O960" s="665">
        <v>990</v>
      </c>
      <c r="P960" s="678"/>
      <c r="Q960" s="666">
        <v>495</v>
      </c>
    </row>
    <row r="961" spans="1:17" ht="14.4" customHeight="1" x14ac:dyDescent="0.3">
      <c r="A961" s="661" t="s">
        <v>7266</v>
      </c>
      <c r="B961" s="662" t="s">
        <v>6063</v>
      </c>
      <c r="C961" s="662" t="s">
        <v>6030</v>
      </c>
      <c r="D961" s="662" t="s">
        <v>6035</v>
      </c>
      <c r="E961" s="662" t="s">
        <v>6036</v>
      </c>
      <c r="F961" s="665">
        <v>7</v>
      </c>
      <c r="G961" s="665">
        <v>3895</v>
      </c>
      <c r="H961" s="665">
        <v>1</v>
      </c>
      <c r="I961" s="665">
        <v>556.42857142857144</v>
      </c>
      <c r="J961" s="665">
        <v>7</v>
      </c>
      <c r="K961" s="665">
        <v>3913</v>
      </c>
      <c r="L961" s="665">
        <v>1.0046213093709884</v>
      </c>
      <c r="M961" s="665">
        <v>559</v>
      </c>
      <c r="N961" s="665">
        <v>9</v>
      </c>
      <c r="O961" s="665">
        <v>5112</v>
      </c>
      <c r="P961" s="678">
        <v>1.3124518613607188</v>
      </c>
      <c r="Q961" s="666">
        <v>568</v>
      </c>
    </row>
    <row r="962" spans="1:17" ht="14.4" customHeight="1" x14ac:dyDescent="0.3">
      <c r="A962" s="661" t="s">
        <v>7266</v>
      </c>
      <c r="B962" s="662" t="s">
        <v>6063</v>
      </c>
      <c r="C962" s="662" t="s">
        <v>6030</v>
      </c>
      <c r="D962" s="662" t="s">
        <v>6154</v>
      </c>
      <c r="E962" s="662" t="s">
        <v>6153</v>
      </c>
      <c r="F962" s="665">
        <v>2</v>
      </c>
      <c r="G962" s="665">
        <v>1500</v>
      </c>
      <c r="H962" s="665">
        <v>1</v>
      </c>
      <c r="I962" s="665">
        <v>750</v>
      </c>
      <c r="J962" s="665">
        <v>6</v>
      </c>
      <c r="K962" s="665">
        <v>4512</v>
      </c>
      <c r="L962" s="665">
        <v>3.008</v>
      </c>
      <c r="M962" s="665">
        <v>752</v>
      </c>
      <c r="N962" s="665">
        <v>2</v>
      </c>
      <c r="O962" s="665">
        <v>1522</v>
      </c>
      <c r="P962" s="678">
        <v>1.0146666666666666</v>
      </c>
      <c r="Q962" s="666">
        <v>761</v>
      </c>
    </row>
    <row r="963" spans="1:17" ht="14.4" customHeight="1" x14ac:dyDescent="0.3">
      <c r="A963" s="661" t="s">
        <v>7266</v>
      </c>
      <c r="B963" s="662" t="s">
        <v>6063</v>
      </c>
      <c r="C963" s="662" t="s">
        <v>6030</v>
      </c>
      <c r="D963" s="662" t="s">
        <v>6195</v>
      </c>
      <c r="E963" s="662" t="s">
        <v>6196</v>
      </c>
      <c r="F963" s="665">
        <v>36</v>
      </c>
      <c r="G963" s="665">
        <v>29044</v>
      </c>
      <c r="H963" s="665">
        <v>1</v>
      </c>
      <c r="I963" s="665">
        <v>806.77777777777783</v>
      </c>
      <c r="J963" s="665">
        <v>36</v>
      </c>
      <c r="K963" s="665">
        <v>29124</v>
      </c>
      <c r="L963" s="665">
        <v>1.0027544415369785</v>
      </c>
      <c r="M963" s="665">
        <v>809</v>
      </c>
      <c r="N963" s="665">
        <v>46</v>
      </c>
      <c r="O963" s="665">
        <v>37628</v>
      </c>
      <c r="P963" s="678">
        <v>1.2955515769177799</v>
      </c>
      <c r="Q963" s="666">
        <v>818</v>
      </c>
    </row>
    <row r="964" spans="1:17" ht="14.4" customHeight="1" x14ac:dyDescent="0.3">
      <c r="A964" s="661" t="s">
        <v>7266</v>
      </c>
      <c r="B964" s="662" t="s">
        <v>6063</v>
      </c>
      <c r="C964" s="662" t="s">
        <v>6030</v>
      </c>
      <c r="D964" s="662" t="s">
        <v>6197</v>
      </c>
      <c r="E964" s="662" t="s">
        <v>6140</v>
      </c>
      <c r="F964" s="665">
        <v>2</v>
      </c>
      <c r="G964" s="665">
        <v>1410</v>
      </c>
      <c r="H964" s="665">
        <v>1</v>
      </c>
      <c r="I964" s="665">
        <v>705</v>
      </c>
      <c r="J964" s="665">
        <v>11</v>
      </c>
      <c r="K964" s="665">
        <v>7865</v>
      </c>
      <c r="L964" s="665">
        <v>5.5780141843971629</v>
      </c>
      <c r="M964" s="665">
        <v>715</v>
      </c>
      <c r="N964" s="665">
        <v>5</v>
      </c>
      <c r="O964" s="665">
        <v>3640</v>
      </c>
      <c r="P964" s="678">
        <v>2.5815602836879434</v>
      </c>
      <c r="Q964" s="666">
        <v>728</v>
      </c>
    </row>
    <row r="965" spans="1:17" ht="14.4" customHeight="1" x14ac:dyDescent="0.3">
      <c r="A965" s="661" t="s">
        <v>7266</v>
      </c>
      <c r="B965" s="662" t="s">
        <v>6063</v>
      </c>
      <c r="C965" s="662" t="s">
        <v>6030</v>
      </c>
      <c r="D965" s="662" t="s">
        <v>6047</v>
      </c>
      <c r="E965" s="662" t="s">
        <v>6048</v>
      </c>
      <c r="F965" s="665">
        <v>15</v>
      </c>
      <c r="G965" s="665">
        <v>3125</v>
      </c>
      <c r="H965" s="665">
        <v>1</v>
      </c>
      <c r="I965" s="665">
        <v>208.33333333333334</v>
      </c>
      <c r="J965" s="665">
        <v>12</v>
      </c>
      <c r="K965" s="665">
        <v>2520</v>
      </c>
      <c r="L965" s="665">
        <v>0.80640000000000001</v>
      </c>
      <c r="M965" s="665">
        <v>210</v>
      </c>
      <c r="N965" s="665">
        <v>10</v>
      </c>
      <c r="O965" s="665">
        <v>2150</v>
      </c>
      <c r="P965" s="678">
        <v>0.68799999999999994</v>
      </c>
      <c r="Q965" s="666">
        <v>215</v>
      </c>
    </row>
    <row r="966" spans="1:17" ht="14.4" customHeight="1" x14ac:dyDescent="0.3">
      <c r="A966" s="661" t="s">
        <v>7266</v>
      </c>
      <c r="B966" s="662" t="s">
        <v>6063</v>
      </c>
      <c r="C966" s="662" t="s">
        <v>6030</v>
      </c>
      <c r="D966" s="662" t="s">
        <v>6039</v>
      </c>
      <c r="E966" s="662" t="s">
        <v>6040</v>
      </c>
      <c r="F966" s="665">
        <v>82</v>
      </c>
      <c r="G966" s="665">
        <v>6824</v>
      </c>
      <c r="H966" s="665">
        <v>1</v>
      </c>
      <c r="I966" s="665">
        <v>83.219512195121951</v>
      </c>
      <c r="J966" s="665">
        <v>103</v>
      </c>
      <c r="K966" s="665">
        <v>8755</v>
      </c>
      <c r="L966" s="665">
        <v>1.2829718640093786</v>
      </c>
      <c r="M966" s="665">
        <v>85</v>
      </c>
      <c r="N966" s="665">
        <v>89</v>
      </c>
      <c r="O966" s="665">
        <v>7565</v>
      </c>
      <c r="P966" s="678">
        <v>1.1085873388042204</v>
      </c>
      <c r="Q966" s="666">
        <v>85</v>
      </c>
    </row>
    <row r="967" spans="1:17" ht="14.4" customHeight="1" x14ac:dyDescent="0.3">
      <c r="A967" s="661" t="s">
        <v>7266</v>
      </c>
      <c r="B967" s="662" t="s">
        <v>6063</v>
      </c>
      <c r="C967" s="662" t="s">
        <v>6030</v>
      </c>
      <c r="D967" s="662" t="s">
        <v>6057</v>
      </c>
      <c r="E967" s="662" t="s">
        <v>6058</v>
      </c>
      <c r="F967" s="665"/>
      <c r="G967" s="665"/>
      <c r="H967" s="665"/>
      <c r="I967" s="665"/>
      <c r="J967" s="665">
        <v>1</v>
      </c>
      <c r="K967" s="665">
        <v>707</v>
      </c>
      <c r="L967" s="665"/>
      <c r="M967" s="665">
        <v>707</v>
      </c>
      <c r="N967" s="665">
        <v>1</v>
      </c>
      <c r="O967" s="665">
        <v>719</v>
      </c>
      <c r="P967" s="678"/>
      <c r="Q967" s="666">
        <v>719</v>
      </c>
    </row>
    <row r="968" spans="1:17" ht="14.4" customHeight="1" x14ac:dyDescent="0.3">
      <c r="A968" s="661" t="s">
        <v>7266</v>
      </c>
      <c r="B968" s="662" t="s">
        <v>6063</v>
      </c>
      <c r="C968" s="662" t="s">
        <v>6030</v>
      </c>
      <c r="D968" s="662" t="s">
        <v>6198</v>
      </c>
      <c r="E968" s="662" t="s">
        <v>6196</v>
      </c>
      <c r="F968" s="665">
        <v>53</v>
      </c>
      <c r="G968" s="665">
        <v>49337</v>
      </c>
      <c r="H968" s="665">
        <v>1</v>
      </c>
      <c r="I968" s="665">
        <v>930.88679245283015</v>
      </c>
      <c r="J968" s="665">
        <v>64</v>
      </c>
      <c r="K968" s="665">
        <v>59840</v>
      </c>
      <c r="L968" s="665">
        <v>1.2128828262764253</v>
      </c>
      <c r="M968" s="665">
        <v>935</v>
      </c>
      <c r="N968" s="665">
        <v>43</v>
      </c>
      <c r="O968" s="665">
        <v>40936</v>
      </c>
      <c r="P968" s="678">
        <v>0.82972211524819106</v>
      </c>
      <c r="Q968" s="666">
        <v>952</v>
      </c>
    </row>
    <row r="969" spans="1:17" ht="14.4" customHeight="1" x14ac:dyDescent="0.3">
      <c r="A969" s="661" t="s">
        <v>7266</v>
      </c>
      <c r="B969" s="662" t="s">
        <v>6063</v>
      </c>
      <c r="C969" s="662" t="s">
        <v>6030</v>
      </c>
      <c r="D969" s="662" t="s">
        <v>6129</v>
      </c>
      <c r="E969" s="662" t="s">
        <v>6130</v>
      </c>
      <c r="F969" s="665"/>
      <c r="G969" s="665"/>
      <c r="H969" s="665"/>
      <c r="I969" s="665"/>
      <c r="J969" s="665">
        <v>7</v>
      </c>
      <c r="K969" s="665">
        <v>798</v>
      </c>
      <c r="L969" s="665"/>
      <c r="M969" s="665">
        <v>114</v>
      </c>
      <c r="N969" s="665"/>
      <c r="O969" s="665"/>
      <c r="P969" s="678"/>
      <c r="Q969" s="666"/>
    </row>
    <row r="970" spans="1:17" ht="14.4" customHeight="1" x14ac:dyDescent="0.3">
      <c r="A970" s="661" t="s">
        <v>7266</v>
      </c>
      <c r="B970" s="662" t="s">
        <v>6063</v>
      </c>
      <c r="C970" s="662" t="s">
        <v>6030</v>
      </c>
      <c r="D970" s="662" t="s">
        <v>6199</v>
      </c>
      <c r="E970" s="662" t="s">
        <v>6196</v>
      </c>
      <c r="F970" s="665">
        <v>2</v>
      </c>
      <c r="G970" s="665">
        <v>1472</v>
      </c>
      <c r="H970" s="665">
        <v>1</v>
      </c>
      <c r="I970" s="665">
        <v>736</v>
      </c>
      <c r="J970" s="665"/>
      <c r="K970" s="665"/>
      <c r="L970" s="665"/>
      <c r="M970" s="665"/>
      <c r="N970" s="665"/>
      <c r="O970" s="665"/>
      <c r="P970" s="678"/>
      <c r="Q970" s="666"/>
    </row>
    <row r="971" spans="1:17" ht="14.4" customHeight="1" x14ac:dyDescent="0.3">
      <c r="A971" s="661" t="s">
        <v>7266</v>
      </c>
      <c r="B971" s="662" t="s">
        <v>6063</v>
      </c>
      <c r="C971" s="662" t="s">
        <v>6030</v>
      </c>
      <c r="D971" s="662" t="s">
        <v>6200</v>
      </c>
      <c r="E971" s="662" t="s">
        <v>6201</v>
      </c>
      <c r="F971" s="665"/>
      <c r="G971" s="665"/>
      <c r="H971" s="665"/>
      <c r="I971" s="665"/>
      <c r="J971" s="665">
        <v>2</v>
      </c>
      <c r="K971" s="665">
        <v>114</v>
      </c>
      <c r="L971" s="665"/>
      <c r="M971" s="665">
        <v>57</v>
      </c>
      <c r="N971" s="665">
        <v>2</v>
      </c>
      <c r="O971" s="665">
        <v>116</v>
      </c>
      <c r="P971" s="678"/>
      <c r="Q971" s="666">
        <v>58</v>
      </c>
    </row>
    <row r="972" spans="1:17" ht="14.4" customHeight="1" x14ac:dyDescent="0.3">
      <c r="A972" s="661" t="s">
        <v>7266</v>
      </c>
      <c r="B972" s="662" t="s">
        <v>6063</v>
      </c>
      <c r="C972" s="662" t="s">
        <v>6030</v>
      </c>
      <c r="D972" s="662" t="s">
        <v>6202</v>
      </c>
      <c r="E972" s="662" t="s">
        <v>6203</v>
      </c>
      <c r="F972" s="665">
        <v>64</v>
      </c>
      <c r="G972" s="665">
        <v>33614</v>
      </c>
      <c r="H972" s="665">
        <v>1</v>
      </c>
      <c r="I972" s="665">
        <v>525.21875</v>
      </c>
      <c r="J972" s="665">
        <v>22</v>
      </c>
      <c r="K972" s="665">
        <v>11594</v>
      </c>
      <c r="L972" s="665">
        <v>0.34491580888915335</v>
      </c>
      <c r="M972" s="665">
        <v>527</v>
      </c>
      <c r="N972" s="665">
        <v>44</v>
      </c>
      <c r="O972" s="665">
        <v>23892</v>
      </c>
      <c r="P972" s="678">
        <v>0.71077527220800851</v>
      </c>
      <c r="Q972" s="666">
        <v>543</v>
      </c>
    </row>
    <row r="973" spans="1:17" ht="14.4" customHeight="1" x14ac:dyDescent="0.3">
      <c r="A973" s="661" t="s">
        <v>7266</v>
      </c>
      <c r="B973" s="662" t="s">
        <v>6063</v>
      </c>
      <c r="C973" s="662" t="s">
        <v>6030</v>
      </c>
      <c r="D973" s="662" t="s">
        <v>6155</v>
      </c>
      <c r="E973" s="662" t="s">
        <v>6048</v>
      </c>
      <c r="F973" s="665">
        <v>1</v>
      </c>
      <c r="G973" s="665">
        <v>174</v>
      </c>
      <c r="H973" s="665">
        <v>1</v>
      </c>
      <c r="I973" s="665">
        <v>174</v>
      </c>
      <c r="J973" s="665"/>
      <c r="K973" s="665"/>
      <c r="L973" s="665"/>
      <c r="M973" s="665"/>
      <c r="N973" s="665"/>
      <c r="O973" s="665"/>
      <c r="P973" s="678"/>
      <c r="Q973" s="666"/>
    </row>
    <row r="974" spans="1:17" ht="14.4" customHeight="1" x14ac:dyDescent="0.3">
      <c r="A974" s="661" t="s">
        <v>7266</v>
      </c>
      <c r="B974" s="662" t="s">
        <v>6063</v>
      </c>
      <c r="C974" s="662" t="s">
        <v>6030</v>
      </c>
      <c r="D974" s="662" t="s">
        <v>6041</v>
      </c>
      <c r="E974" s="662" t="s">
        <v>6042</v>
      </c>
      <c r="F974" s="665">
        <v>1</v>
      </c>
      <c r="G974" s="665">
        <v>365</v>
      </c>
      <c r="H974" s="665">
        <v>1</v>
      </c>
      <c r="I974" s="665">
        <v>365</v>
      </c>
      <c r="J974" s="665">
        <v>1</v>
      </c>
      <c r="K974" s="665">
        <v>371</v>
      </c>
      <c r="L974" s="665">
        <v>1.0164383561643835</v>
      </c>
      <c r="M974" s="665">
        <v>371</v>
      </c>
      <c r="N974" s="665"/>
      <c r="O974" s="665"/>
      <c r="P974" s="678"/>
      <c r="Q974" s="666"/>
    </row>
    <row r="975" spans="1:17" ht="14.4" customHeight="1" x14ac:dyDescent="0.3">
      <c r="A975" s="661" t="s">
        <v>7266</v>
      </c>
      <c r="B975" s="662" t="s">
        <v>6063</v>
      </c>
      <c r="C975" s="662" t="s">
        <v>6030</v>
      </c>
      <c r="D975" s="662" t="s">
        <v>6156</v>
      </c>
      <c r="E975" s="662" t="s">
        <v>6157</v>
      </c>
      <c r="F975" s="665">
        <v>30</v>
      </c>
      <c r="G975" s="665">
        <v>8122</v>
      </c>
      <c r="H975" s="665">
        <v>1</v>
      </c>
      <c r="I975" s="665">
        <v>270.73333333333335</v>
      </c>
      <c r="J975" s="665">
        <v>34</v>
      </c>
      <c r="K975" s="665">
        <v>9248</v>
      </c>
      <c r="L975" s="665">
        <v>1.1386358039891653</v>
      </c>
      <c r="M975" s="665">
        <v>272</v>
      </c>
      <c r="N975" s="665">
        <v>30</v>
      </c>
      <c r="O975" s="665">
        <v>8160</v>
      </c>
      <c r="P975" s="678">
        <v>1.0046786505786751</v>
      </c>
      <c r="Q975" s="666">
        <v>272</v>
      </c>
    </row>
    <row r="976" spans="1:17" ht="14.4" customHeight="1" x14ac:dyDescent="0.3">
      <c r="A976" s="661" t="s">
        <v>7266</v>
      </c>
      <c r="B976" s="662" t="s">
        <v>6063</v>
      </c>
      <c r="C976" s="662" t="s">
        <v>6030</v>
      </c>
      <c r="D976" s="662" t="s">
        <v>6204</v>
      </c>
      <c r="E976" s="662" t="s">
        <v>6205</v>
      </c>
      <c r="F976" s="665">
        <v>1</v>
      </c>
      <c r="G976" s="665">
        <v>100</v>
      </c>
      <c r="H976" s="665">
        <v>1</v>
      </c>
      <c r="I976" s="665">
        <v>100</v>
      </c>
      <c r="J976" s="665">
        <v>3</v>
      </c>
      <c r="K976" s="665">
        <v>300</v>
      </c>
      <c r="L976" s="665">
        <v>3</v>
      </c>
      <c r="M976" s="665">
        <v>100</v>
      </c>
      <c r="N976" s="665">
        <v>2</v>
      </c>
      <c r="O976" s="665">
        <v>200</v>
      </c>
      <c r="P976" s="678">
        <v>2</v>
      </c>
      <c r="Q976" s="666">
        <v>100</v>
      </c>
    </row>
    <row r="977" spans="1:17" ht="14.4" customHeight="1" x14ac:dyDescent="0.3">
      <c r="A977" s="661" t="s">
        <v>7266</v>
      </c>
      <c r="B977" s="662" t="s">
        <v>6063</v>
      </c>
      <c r="C977" s="662" t="s">
        <v>6030</v>
      </c>
      <c r="D977" s="662" t="s">
        <v>6222</v>
      </c>
      <c r="E977" s="662" t="s">
        <v>6208</v>
      </c>
      <c r="F977" s="665">
        <v>2</v>
      </c>
      <c r="G977" s="665">
        <v>1602</v>
      </c>
      <c r="H977" s="665">
        <v>1</v>
      </c>
      <c r="I977" s="665">
        <v>801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7266</v>
      </c>
      <c r="B978" s="662" t="s">
        <v>6063</v>
      </c>
      <c r="C978" s="662" t="s">
        <v>6030</v>
      </c>
      <c r="D978" s="662" t="s">
        <v>6207</v>
      </c>
      <c r="E978" s="662" t="s">
        <v>6208</v>
      </c>
      <c r="F978" s="665"/>
      <c r="G978" s="665"/>
      <c r="H978" s="665"/>
      <c r="I978" s="665"/>
      <c r="J978" s="665">
        <v>7</v>
      </c>
      <c r="K978" s="665">
        <v>4165</v>
      </c>
      <c r="L978" s="665"/>
      <c r="M978" s="665">
        <v>595</v>
      </c>
      <c r="N978" s="665"/>
      <c r="O978" s="665"/>
      <c r="P978" s="678"/>
      <c r="Q978" s="666"/>
    </row>
    <row r="979" spans="1:17" ht="14.4" customHeight="1" x14ac:dyDescent="0.3">
      <c r="A979" s="661" t="s">
        <v>7266</v>
      </c>
      <c r="B979" s="662" t="s">
        <v>6063</v>
      </c>
      <c r="C979" s="662" t="s">
        <v>6030</v>
      </c>
      <c r="D979" s="662" t="s">
        <v>6061</v>
      </c>
      <c r="E979" s="662" t="s">
        <v>6051</v>
      </c>
      <c r="F979" s="665">
        <v>25</v>
      </c>
      <c r="G979" s="665">
        <v>9825</v>
      </c>
      <c r="H979" s="665">
        <v>1</v>
      </c>
      <c r="I979" s="665">
        <v>393</v>
      </c>
      <c r="J979" s="665">
        <v>22</v>
      </c>
      <c r="K979" s="665">
        <v>8690</v>
      </c>
      <c r="L979" s="665">
        <v>0.88447837150127229</v>
      </c>
      <c r="M979" s="665">
        <v>395</v>
      </c>
      <c r="N979" s="665">
        <v>33</v>
      </c>
      <c r="O979" s="665">
        <v>13332</v>
      </c>
      <c r="P979" s="678">
        <v>1.3569465648854961</v>
      </c>
      <c r="Q979" s="666">
        <v>404</v>
      </c>
    </row>
    <row r="980" spans="1:17" ht="14.4" customHeight="1" x14ac:dyDescent="0.3">
      <c r="A980" s="661" t="s">
        <v>7266</v>
      </c>
      <c r="B980" s="662" t="s">
        <v>6063</v>
      </c>
      <c r="C980" s="662" t="s">
        <v>6030</v>
      </c>
      <c r="D980" s="662" t="s">
        <v>6235</v>
      </c>
      <c r="E980" s="662" t="s">
        <v>6236</v>
      </c>
      <c r="F980" s="665"/>
      <c r="G980" s="665"/>
      <c r="H980" s="665"/>
      <c r="I980" s="665"/>
      <c r="J980" s="665"/>
      <c r="K980" s="665"/>
      <c r="L980" s="665"/>
      <c r="M980" s="665"/>
      <c r="N980" s="665">
        <v>1</v>
      </c>
      <c r="O980" s="665">
        <v>1379</v>
      </c>
      <c r="P980" s="678"/>
      <c r="Q980" s="666">
        <v>1379</v>
      </c>
    </row>
    <row r="981" spans="1:17" ht="14.4" customHeight="1" x14ac:dyDescent="0.3">
      <c r="A981" s="661" t="s">
        <v>7267</v>
      </c>
      <c r="B981" s="662" t="s">
        <v>6063</v>
      </c>
      <c r="C981" s="662" t="s">
        <v>6098</v>
      </c>
      <c r="D981" s="662" t="s">
        <v>6215</v>
      </c>
      <c r="E981" s="662" t="s">
        <v>6216</v>
      </c>
      <c r="F981" s="665">
        <v>1</v>
      </c>
      <c r="G981" s="665">
        <v>2310</v>
      </c>
      <c r="H981" s="665">
        <v>1</v>
      </c>
      <c r="I981" s="665">
        <v>2310</v>
      </c>
      <c r="J981" s="665">
        <v>1</v>
      </c>
      <c r="K981" s="665">
        <v>2310</v>
      </c>
      <c r="L981" s="665">
        <v>1</v>
      </c>
      <c r="M981" s="665">
        <v>2310</v>
      </c>
      <c r="N981" s="665">
        <v>1</v>
      </c>
      <c r="O981" s="665">
        <v>2310</v>
      </c>
      <c r="P981" s="678">
        <v>1</v>
      </c>
      <c r="Q981" s="666">
        <v>2310</v>
      </c>
    </row>
    <row r="982" spans="1:17" ht="14.4" customHeight="1" x14ac:dyDescent="0.3">
      <c r="A982" s="661" t="s">
        <v>7267</v>
      </c>
      <c r="B982" s="662" t="s">
        <v>6063</v>
      </c>
      <c r="C982" s="662" t="s">
        <v>6098</v>
      </c>
      <c r="D982" s="662" t="s">
        <v>6217</v>
      </c>
      <c r="E982" s="662" t="s">
        <v>6218</v>
      </c>
      <c r="F982" s="665"/>
      <c r="G982" s="665"/>
      <c r="H982" s="665"/>
      <c r="I982" s="665"/>
      <c r="J982" s="665">
        <v>1</v>
      </c>
      <c r="K982" s="665">
        <v>2310</v>
      </c>
      <c r="L982" s="665"/>
      <c r="M982" s="665">
        <v>2310</v>
      </c>
      <c r="N982" s="665"/>
      <c r="O982" s="665"/>
      <c r="P982" s="678"/>
      <c r="Q982" s="666"/>
    </row>
    <row r="983" spans="1:17" ht="14.4" customHeight="1" x14ac:dyDescent="0.3">
      <c r="A983" s="661" t="s">
        <v>7267</v>
      </c>
      <c r="B983" s="662" t="s">
        <v>6063</v>
      </c>
      <c r="C983" s="662" t="s">
        <v>6098</v>
      </c>
      <c r="D983" s="662" t="s">
        <v>6149</v>
      </c>
      <c r="E983" s="662" t="s">
        <v>6150</v>
      </c>
      <c r="F983" s="665">
        <v>106</v>
      </c>
      <c r="G983" s="665">
        <v>95903.5</v>
      </c>
      <c r="H983" s="665">
        <v>1</v>
      </c>
      <c r="I983" s="665">
        <v>904.75</v>
      </c>
      <c r="J983" s="665">
        <v>110</v>
      </c>
      <c r="K983" s="665">
        <v>99522.5</v>
      </c>
      <c r="L983" s="665">
        <v>1.0377358490566038</v>
      </c>
      <c r="M983" s="665">
        <v>904.75</v>
      </c>
      <c r="N983" s="665">
        <v>106</v>
      </c>
      <c r="O983" s="665">
        <v>95903.5</v>
      </c>
      <c r="P983" s="678">
        <v>1</v>
      </c>
      <c r="Q983" s="666">
        <v>904.75</v>
      </c>
    </row>
    <row r="984" spans="1:17" ht="14.4" customHeight="1" x14ac:dyDescent="0.3">
      <c r="A984" s="661" t="s">
        <v>7267</v>
      </c>
      <c r="B984" s="662" t="s">
        <v>6063</v>
      </c>
      <c r="C984" s="662" t="s">
        <v>6098</v>
      </c>
      <c r="D984" s="662" t="s">
        <v>6099</v>
      </c>
      <c r="E984" s="662" t="s">
        <v>6100</v>
      </c>
      <c r="F984" s="665"/>
      <c r="G984" s="665"/>
      <c r="H984" s="665"/>
      <c r="I984" s="665"/>
      <c r="J984" s="665"/>
      <c r="K984" s="665"/>
      <c r="L984" s="665"/>
      <c r="M984" s="665"/>
      <c r="N984" s="665">
        <v>1</v>
      </c>
      <c r="O984" s="665">
        <v>242.64</v>
      </c>
      <c r="P984" s="678"/>
      <c r="Q984" s="666">
        <v>242.64</v>
      </c>
    </row>
    <row r="985" spans="1:17" ht="14.4" customHeight="1" x14ac:dyDescent="0.3">
      <c r="A985" s="661" t="s">
        <v>7267</v>
      </c>
      <c r="B985" s="662" t="s">
        <v>6063</v>
      </c>
      <c r="C985" s="662" t="s">
        <v>6098</v>
      </c>
      <c r="D985" s="662" t="s">
        <v>6101</v>
      </c>
      <c r="E985" s="662" t="s">
        <v>6102</v>
      </c>
      <c r="F985" s="665"/>
      <c r="G985" s="665"/>
      <c r="H985" s="665"/>
      <c r="I985" s="665"/>
      <c r="J985" s="665">
        <v>2</v>
      </c>
      <c r="K985" s="665">
        <v>485.28</v>
      </c>
      <c r="L985" s="665"/>
      <c r="M985" s="665">
        <v>242.64</v>
      </c>
      <c r="N985" s="665">
        <v>4</v>
      </c>
      <c r="O985" s="665">
        <v>970.56</v>
      </c>
      <c r="P985" s="678"/>
      <c r="Q985" s="666">
        <v>242.64</v>
      </c>
    </row>
    <row r="986" spans="1:17" ht="14.4" customHeight="1" x14ac:dyDescent="0.3">
      <c r="A986" s="661" t="s">
        <v>7267</v>
      </c>
      <c r="B986" s="662" t="s">
        <v>6063</v>
      </c>
      <c r="C986" s="662" t="s">
        <v>6030</v>
      </c>
      <c r="D986" s="662" t="s">
        <v>6053</v>
      </c>
      <c r="E986" s="662" t="s">
        <v>6054</v>
      </c>
      <c r="F986" s="665">
        <v>4</v>
      </c>
      <c r="G986" s="665">
        <v>746</v>
      </c>
      <c r="H986" s="665">
        <v>1</v>
      </c>
      <c r="I986" s="665">
        <v>186.5</v>
      </c>
      <c r="J986" s="665">
        <v>16</v>
      </c>
      <c r="K986" s="665">
        <v>3024</v>
      </c>
      <c r="L986" s="665">
        <v>4.0536193029490617</v>
      </c>
      <c r="M986" s="665">
        <v>189</v>
      </c>
      <c r="N986" s="665">
        <v>9</v>
      </c>
      <c r="O986" s="665">
        <v>1755</v>
      </c>
      <c r="P986" s="678">
        <v>2.3525469168900806</v>
      </c>
      <c r="Q986" s="666">
        <v>195</v>
      </c>
    </row>
    <row r="987" spans="1:17" ht="14.4" customHeight="1" x14ac:dyDescent="0.3">
      <c r="A987" s="661" t="s">
        <v>7267</v>
      </c>
      <c r="B987" s="662" t="s">
        <v>6063</v>
      </c>
      <c r="C987" s="662" t="s">
        <v>6030</v>
      </c>
      <c r="D987" s="662" t="s">
        <v>6193</v>
      </c>
      <c r="E987" s="662" t="s">
        <v>6194</v>
      </c>
      <c r="F987" s="665">
        <v>2</v>
      </c>
      <c r="G987" s="665">
        <v>2268</v>
      </c>
      <c r="H987" s="665">
        <v>1</v>
      </c>
      <c r="I987" s="665">
        <v>1134</v>
      </c>
      <c r="J987" s="665">
        <v>6</v>
      </c>
      <c r="K987" s="665">
        <v>6840</v>
      </c>
      <c r="L987" s="665">
        <v>3.0158730158730158</v>
      </c>
      <c r="M987" s="665">
        <v>1140</v>
      </c>
      <c r="N987" s="665">
        <v>4</v>
      </c>
      <c r="O987" s="665">
        <v>4632</v>
      </c>
      <c r="P987" s="678">
        <v>2.0423280423280423</v>
      </c>
      <c r="Q987" s="666">
        <v>1158</v>
      </c>
    </row>
    <row r="988" spans="1:17" ht="14.4" customHeight="1" x14ac:dyDescent="0.3">
      <c r="A988" s="661" t="s">
        <v>7267</v>
      </c>
      <c r="B988" s="662" t="s">
        <v>6063</v>
      </c>
      <c r="C988" s="662" t="s">
        <v>6030</v>
      </c>
      <c r="D988" s="662" t="s">
        <v>6113</v>
      </c>
      <c r="E988" s="662" t="s">
        <v>6114</v>
      </c>
      <c r="F988" s="665">
        <v>1</v>
      </c>
      <c r="G988" s="665">
        <v>35</v>
      </c>
      <c r="H988" s="665">
        <v>1</v>
      </c>
      <c r="I988" s="665">
        <v>35</v>
      </c>
      <c r="J988" s="665">
        <v>3</v>
      </c>
      <c r="K988" s="665">
        <v>105</v>
      </c>
      <c r="L988" s="665">
        <v>3</v>
      </c>
      <c r="M988" s="665">
        <v>35</v>
      </c>
      <c r="N988" s="665"/>
      <c r="O988" s="665"/>
      <c r="P988" s="678"/>
      <c r="Q988" s="666"/>
    </row>
    <row r="989" spans="1:17" ht="14.4" customHeight="1" x14ac:dyDescent="0.3">
      <c r="A989" s="661" t="s">
        <v>7267</v>
      </c>
      <c r="B989" s="662" t="s">
        <v>6063</v>
      </c>
      <c r="C989" s="662" t="s">
        <v>6030</v>
      </c>
      <c r="D989" s="662" t="s">
        <v>6031</v>
      </c>
      <c r="E989" s="662" t="s">
        <v>6032</v>
      </c>
      <c r="F989" s="665">
        <v>3078</v>
      </c>
      <c r="G989" s="665">
        <v>718762</v>
      </c>
      <c r="H989" s="665">
        <v>1</v>
      </c>
      <c r="I989" s="665">
        <v>233.51591942820014</v>
      </c>
      <c r="J989" s="665">
        <v>3469</v>
      </c>
      <c r="K989" s="665">
        <v>815215</v>
      </c>
      <c r="L989" s="665">
        <v>1.1341932378172468</v>
      </c>
      <c r="M989" s="665">
        <v>235</v>
      </c>
      <c r="N989" s="665">
        <v>3450</v>
      </c>
      <c r="O989" s="665">
        <v>865950</v>
      </c>
      <c r="P989" s="678">
        <v>1.204779885414087</v>
      </c>
      <c r="Q989" s="666">
        <v>251</v>
      </c>
    </row>
    <row r="990" spans="1:17" ht="14.4" customHeight="1" x14ac:dyDescent="0.3">
      <c r="A990" s="661" t="s">
        <v>7267</v>
      </c>
      <c r="B990" s="662" t="s">
        <v>6063</v>
      </c>
      <c r="C990" s="662" t="s">
        <v>6030</v>
      </c>
      <c r="D990" s="662" t="s">
        <v>6033</v>
      </c>
      <c r="E990" s="662" t="s">
        <v>6034</v>
      </c>
      <c r="F990" s="665">
        <v>1149</v>
      </c>
      <c r="G990" s="665">
        <v>134984</v>
      </c>
      <c r="H990" s="665">
        <v>1</v>
      </c>
      <c r="I990" s="665">
        <v>117.47954743255005</v>
      </c>
      <c r="J990" s="665">
        <v>1684</v>
      </c>
      <c r="K990" s="665">
        <v>198712</v>
      </c>
      <c r="L990" s="665">
        <v>1.4721152136549518</v>
      </c>
      <c r="M990" s="665">
        <v>118</v>
      </c>
      <c r="N990" s="665">
        <v>2809</v>
      </c>
      <c r="O990" s="665">
        <v>353934</v>
      </c>
      <c r="P990" s="678">
        <v>2.6220440941148579</v>
      </c>
      <c r="Q990" s="666">
        <v>126</v>
      </c>
    </row>
    <row r="991" spans="1:17" ht="14.4" customHeight="1" x14ac:dyDescent="0.3">
      <c r="A991" s="661" t="s">
        <v>7267</v>
      </c>
      <c r="B991" s="662" t="s">
        <v>6063</v>
      </c>
      <c r="C991" s="662" t="s">
        <v>6030</v>
      </c>
      <c r="D991" s="662" t="s">
        <v>6050</v>
      </c>
      <c r="E991" s="662" t="s">
        <v>6051</v>
      </c>
      <c r="F991" s="665">
        <v>57</v>
      </c>
      <c r="G991" s="665">
        <v>18326</v>
      </c>
      <c r="H991" s="665">
        <v>1</v>
      </c>
      <c r="I991" s="665">
        <v>321.50877192982455</v>
      </c>
      <c r="J991" s="665">
        <v>30</v>
      </c>
      <c r="K991" s="665">
        <v>9690</v>
      </c>
      <c r="L991" s="665">
        <v>0.5287569573283859</v>
      </c>
      <c r="M991" s="665">
        <v>323</v>
      </c>
      <c r="N991" s="665">
        <v>36</v>
      </c>
      <c r="O991" s="665">
        <v>11916</v>
      </c>
      <c r="P991" s="678">
        <v>0.65022372585397792</v>
      </c>
      <c r="Q991" s="666">
        <v>331</v>
      </c>
    </row>
    <row r="992" spans="1:17" ht="14.4" customHeight="1" x14ac:dyDescent="0.3">
      <c r="A992" s="661" t="s">
        <v>7267</v>
      </c>
      <c r="B992" s="662" t="s">
        <v>6063</v>
      </c>
      <c r="C992" s="662" t="s">
        <v>6030</v>
      </c>
      <c r="D992" s="662" t="s">
        <v>6151</v>
      </c>
      <c r="E992" s="662" t="s">
        <v>6036</v>
      </c>
      <c r="F992" s="665">
        <v>333</v>
      </c>
      <c r="G992" s="665">
        <v>161640</v>
      </c>
      <c r="H992" s="665">
        <v>1</v>
      </c>
      <c r="I992" s="665">
        <v>485.40540540540542</v>
      </c>
      <c r="J992" s="665">
        <v>239</v>
      </c>
      <c r="K992" s="665">
        <v>116393</v>
      </c>
      <c r="L992" s="665">
        <v>0.72007547636723579</v>
      </c>
      <c r="M992" s="665">
        <v>487</v>
      </c>
      <c r="N992" s="665">
        <v>177</v>
      </c>
      <c r="O992" s="665">
        <v>87615</v>
      </c>
      <c r="P992" s="678">
        <v>0.54203786191536751</v>
      </c>
      <c r="Q992" s="666">
        <v>495</v>
      </c>
    </row>
    <row r="993" spans="1:17" ht="14.4" customHeight="1" x14ac:dyDescent="0.3">
      <c r="A993" s="661" t="s">
        <v>7267</v>
      </c>
      <c r="B993" s="662" t="s">
        <v>6063</v>
      </c>
      <c r="C993" s="662" t="s">
        <v>6030</v>
      </c>
      <c r="D993" s="662" t="s">
        <v>6152</v>
      </c>
      <c r="E993" s="662" t="s">
        <v>6153</v>
      </c>
      <c r="F993" s="665">
        <v>89</v>
      </c>
      <c r="G993" s="665">
        <v>60377</v>
      </c>
      <c r="H993" s="665">
        <v>1</v>
      </c>
      <c r="I993" s="665">
        <v>678.39325842696633</v>
      </c>
      <c r="J993" s="665">
        <v>49</v>
      </c>
      <c r="K993" s="665">
        <v>33320</v>
      </c>
      <c r="L993" s="665">
        <v>0.55186577670304915</v>
      </c>
      <c r="M993" s="665">
        <v>680</v>
      </c>
      <c r="N993" s="665">
        <v>30</v>
      </c>
      <c r="O993" s="665">
        <v>20640</v>
      </c>
      <c r="P993" s="678">
        <v>0.34185202974642664</v>
      </c>
      <c r="Q993" s="666">
        <v>688</v>
      </c>
    </row>
    <row r="994" spans="1:17" ht="14.4" customHeight="1" x14ac:dyDescent="0.3">
      <c r="A994" s="661" t="s">
        <v>7267</v>
      </c>
      <c r="B994" s="662" t="s">
        <v>6063</v>
      </c>
      <c r="C994" s="662" t="s">
        <v>6030</v>
      </c>
      <c r="D994" s="662" t="s">
        <v>7268</v>
      </c>
      <c r="E994" s="662" t="s">
        <v>6208</v>
      </c>
      <c r="F994" s="665">
        <v>1</v>
      </c>
      <c r="G994" s="665">
        <v>784</v>
      </c>
      <c r="H994" s="665">
        <v>1</v>
      </c>
      <c r="I994" s="665">
        <v>784</v>
      </c>
      <c r="J994" s="665"/>
      <c r="K994" s="665"/>
      <c r="L994" s="665"/>
      <c r="M994" s="665"/>
      <c r="N994" s="665"/>
      <c r="O994" s="665"/>
      <c r="P994" s="678"/>
      <c r="Q994" s="666"/>
    </row>
    <row r="995" spans="1:17" ht="14.4" customHeight="1" x14ac:dyDescent="0.3">
      <c r="A995" s="661" t="s">
        <v>7267</v>
      </c>
      <c r="B995" s="662" t="s">
        <v>6063</v>
      </c>
      <c r="C995" s="662" t="s">
        <v>6030</v>
      </c>
      <c r="D995" s="662" t="s">
        <v>6211</v>
      </c>
      <c r="E995" s="662" t="s">
        <v>6162</v>
      </c>
      <c r="F995" s="665">
        <v>1</v>
      </c>
      <c r="G995" s="665">
        <v>751</v>
      </c>
      <c r="H995" s="665">
        <v>1</v>
      </c>
      <c r="I995" s="665">
        <v>751</v>
      </c>
      <c r="J995" s="665">
        <v>1</v>
      </c>
      <c r="K995" s="665">
        <v>752</v>
      </c>
      <c r="L995" s="665">
        <v>1.0013315579227697</v>
      </c>
      <c r="M995" s="665">
        <v>752</v>
      </c>
      <c r="N995" s="665">
        <v>1</v>
      </c>
      <c r="O995" s="665">
        <v>760</v>
      </c>
      <c r="P995" s="678">
        <v>1.0119840213049267</v>
      </c>
      <c r="Q995" s="666">
        <v>760</v>
      </c>
    </row>
    <row r="996" spans="1:17" ht="14.4" customHeight="1" x14ac:dyDescent="0.3">
      <c r="A996" s="661" t="s">
        <v>7267</v>
      </c>
      <c r="B996" s="662" t="s">
        <v>6063</v>
      </c>
      <c r="C996" s="662" t="s">
        <v>6030</v>
      </c>
      <c r="D996" s="662" t="s">
        <v>6035</v>
      </c>
      <c r="E996" s="662" t="s">
        <v>6036</v>
      </c>
      <c r="F996" s="665">
        <v>545</v>
      </c>
      <c r="G996" s="665">
        <v>303065</v>
      </c>
      <c r="H996" s="665">
        <v>1</v>
      </c>
      <c r="I996" s="665">
        <v>556.0825688073395</v>
      </c>
      <c r="J996" s="665">
        <v>943</v>
      </c>
      <c r="K996" s="665">
        <v>527137</v>
      </c>
      <c r="L996" s="665">
        <v>1.7393529440879019</v>
      </c>
      <c r="M996" s="665">
        <v>559</v>
      </c>
      <c r="N996" s="665">
        <v>853</v>
      </c>
      <c r="O996" s="665">
        <v>484504</v>
      </c>
      <c r="P996" s="678">
        <v>1.5986801511226965</v>
      </c>
      <c r="Q996" s="666">
        <v>568</v>
      </c>
    </row>
    <row r="997" spans="1:17" ht="14.4" customHeight="1" x14ac:dyDescent="0.3">
      <c r="A997" s="661" t="s">
        <v>7267</v>
      </c>
      <c r="B997" s="662" t="s">
        <v>6063</v>
      </c>
      <c r="C997" s="662" t="s">
        <v>6030</v>
      </c>
      <c r="D997" s="662" t="s">
        <v>6154</v>
      </c>
      <c r="E997" s="662" t="s">
        <v>6153</v>
      </c>
      <c r="F997" s="665">
        <v>264</v>
      </c>
      <c r="G997" s="665">
        <v>197796</v>
      </c>
      <c r="H997" s="665">
        <v>1</v>
      </c>
      <c r="I997" s="665">
        <v>749.22727272727275</v>
      </c>
      <c r="J997" s="665">
        <v>201</v>
      </c>
      <c r="K997" s="665">
        <v>151152</v>
      </c>
      <c r="L997" s="665">
        <v>0.76418127768003397</v>
      </c>
      <c r="M997" s="665">
        <v>752</v>
      </c>
      <c r="N997" s="665">
        <v>217</v>
      </c>
      <c r="O997" s="665">
        <v>165137</v>
      </c>
      <c r="P997" s="678">
        <v>0.83488543752148681</v>
      </c>
      <c r="Q997" s="666">
        <v>761</v>
      </c>
    </row>
    <row r="998" spans="1:17" ht="14.4" customHeight="1" x14ac:dyDescent="0.3">
      <c r="A998" s="661" t="s">
        <v>7267</v>
      </c>
      <c r="B998" s="662" t="s">
        <v>6063</v>
      </c>
      <c r="C998" s="662" t="s">
        <v>6030</v>
      </c>
      <c r="D998" s="662" t="s">
        <v>6195</v>
      </c>
      <c r="E998" s="662" t="s">
        <v>6196</v>
      </c>
      <c r="F998" s="665">
        <v>2889</v>
      </c>
      <c r="G998" s="665">
        <v>2328663</v>
      </c>
      <c r="H998" s="665">
        <v>1</v>
      </c>
      <c r="I998" s="665">
        <v>806.04465212876426</v>
      </c>
      <c r="J998" s="665">
        <v>3780</v>
      </c>
      <c r="K998" s="665">
        <v>3058020</v>
      </c>
      <c r="L998" s="665">
        <v>1.3132084805744755</v>
      </c>
      <c r="M998" s="665">
        <v>809</v>
      </c>
      <c r="N998" s="665">
        <v>4313</v>
      </c>
      <c r="O998" s="665">
        <v>3528034</v>
      </c>
      <c r="P998" s="678">
        <v>1.5150470463094059</v>
      </c>
      <c r="Q998" s="666">
        <v>818</v>
      </c>
    </row>
    <row r="999" spans="1:17" ht="14.4" customHeight="1" x14ac:dyDescent="0.3">
      <c r="A999" s="661" t="s">
        <v>7267</v>
      </c>
      <c r="B999" s="662" t="s">
        <v>6063</v>
      </c>
      <c r="C999" s="662" t="s">
        <v>6030</v>
      </c>
      <c r="D999" s="662" t="s">
        <v>6037</v>
      </c>
      <c r="E999" s="662" t="s">
        <v>6038</v>
      </c>
      <c r="F999" s="665">
        <v>1</v>
      </c>
      <c r="G999" s="665">
        <v>446</v>
      </c>
      <c r="H999" s="665">
        <v>1</v>
      </c>
      <c r="I999" s="665">
        <v>446</v>
      </c>
      <c r="J999" s="665">
        <v>3</v>
      </c>
      <c r="K999" s="665">
        <v>1347</v>
      </c>
      <c r="L999" s="665">
        <v>3.0201793721973096</v>
      </c>
      <c r="M999" s="665">
        <v>449</v>
      </c>
      <c r="N999" s="665">
        <v>5</v>
      </c>
      <c r="O999" s="665">
        <v>2310</v>
      </c>
      <c r="P999" s="678">
        <v>5.1793721973094167</v>
      </c>
      <c r="Q999" s="666">
        <v>462</v>
      </c>
    </row>
    <row r="1000" spans="1:17" ht="14.4" customHeight="1" x14ac:dyDescent="0.3">
      <c r="A1000" s="661" t="s">
        <v>7267</v>
      </c>
      <c r="B1000" s="662" t="s">
        <v>6063</v>
      </c>
      <c r="C1000" s="662" t="s">
        <v>6030</v>
      </c>
      <c r="D1000" s="662" t="s">
        <v>6055</v>
      </c>
      <c r="E1000" s="662" t="s">
        <v>6056</v>
      </c>
      <c r="F1000" s="665"/>
      <c r="G1000" s="665"/>
      <c r="H1000" s="665"/>
      <c r="I1000" s="665"/>
      <c r="J1000" s="665">
        <v>5</v>
      </c>
      <c r="K1000" s="665">
        <v>2185</v>
      </c>
      <c r="L1000" s="665"/>
      <c r="M1000" s="665">
        <v>437</v>
      </c>
      <c r="N1000" s="665">
        <v>4</v>
      </c>
      <c r="O1000" s="665">
        <v>1784</v>
      </c>
      <c r="P1000" s="678"/>
      <c r="Q1000" s="666">
        <v>446</v>
      </c>
    </row>
    <row r="1001" spans="1:17" ht="14.4" customHeight="1" x14ac:dyDescent="0.3">
      <c r="A1001" s="661" t="s">
        <v>7267</v>
      </c>
      <c r="B1001" s="662" t="s">
        <v>6063</v>
      </c>
      <c r="C1001" s="662" t="s">
        <v>6030</v>
      </c>
      <c r="D1001" s="662" t="s">
        <v>6197</v>
      </c>
      <c r="E1001" s="662" t="s">
        <v>6140</v>
      </c>
      <c r="F1001" s="665">
        <v>251</v>
      </c>
      <c r="G1001" s="665">
        <v>178257</v>
      </c>
      <c r="H1001" s="665">
        <v>1</v>
      </c>
      <c r="I1001" s="665">
        <v>710.18725099601591</v>
      </c>
      <c r="J1001" s="665">
        <v>278</v>
      </c>
      <c r="K1001" s="665">
        <v>198770</v>
      </c>
      <c r="L1001" s="665">
        <v>1.1150754248080019</v>
      </c>
      <c r="M1001" s="665">
        <v>715</v>
      </c>
      <c r="N1001" s="665">
        <v>365</v>
      </c>
      <c r="O1001" s="665">
        <v>265720</v>
      </c>
      <c r="P1001" s="678">
        <v>1.4906567484025872</v>
      </c>
      <c r="Q1001" s="666">
        <v>728</v>
      </c>
    </row>
    <row r="1002" spans="1:17" ht="14.4" customHeight="1" x14ac:dyDescent="0.3">
      <c r="A1002" s="661" t="s">
        <v>7267</v>
      </c>
      <c r="B1002" s="662" t="s">
        <v>6063</v>
      </c>
      <c r="C1002" s="662" t="s">
        <v>6030</v>
      </c>
      <c r="D1002" s="662" t="s">
        <v>6161</v>
      </c>
      <c r="E1002" s="662" t="s">
        <v>6162</v>
      </c>
      <c r="F1002" s="665">
        <v>13</v>
      </c>
      <c r="G1002" s="665">
        <v>10662</v>
      </c>
      <c r="H1002" s="665">
        <v>1</v>
      </c>
      <c r="I1002" s="665">
        <v>820.15384615384619</v>
      </c>
      <c r="J1002" s="665">
        <v>17</v>
      </c>
      <c r="K1002" s="665">
        <v>14008</v>
      </c>
      <c r="L1002" s="665">
        <v>1.3138247983492779</v>
      </c>
      <c r="M1002" s="665">
        <v>824</v>
      </c>
      <c r="N1002" s="665">
        <v>15</v>
      </c>
      <c r="O1002" s="665">
        <v>12495</v>
      </c>
      <c r="P1002" s="678">
        <v>1.1719189645469894</v>
      </c>
      <c r="Q1002" s="666">
        <v>833</v>
      </c>
    </row>
    <row r="1003" spans="1:17" ht="14.4" customHeight="1" x14ac:dyDescent="0.3">
      <c r="A1003" s="661" t="s">
        <v>7267</v>
      </c>
      <c r="B1003" s="662" t="s">
        <v>6063</v>
      </c>
      <c r="C1003" s="662" t="s">
        <v>6030</v>
      </c>
      <c r="D1003" s="662" t="s">
        <v>6047</v>
      </c>
      <c r="E1003" s="662" t="s">
        <v>6048</v>
      </c>
      <c r="F1003" s="665">
        <v>789</v>
      </c>
      <c r="G1003" s="665">
        <v>164533</v>
      </c>
      <c r="H1003" s="665">
        <v>1</v>
      </c>
      <c r="I1003" s="665">
        <v>208.53358681875793</v>
      </c>
      <c r="J1003" s="665">
        <v>1109</v>
      </c>
      <c r="K1003" s="665">
        <v>232890</v>
      </c>
      <c r="L1003" s="665">
        <v>1.4154607282429665</v>
      </c>
      <c r="M1003" s="665">
        <v>210</v>
      </c>
      <c r="N1003" s="665">
        <v>1179</v>
      </c>
      <c r="O1003" s="665">
        <v>253485</v>
      </c>
      <c r="P1003" s="678">
        <v>1.5406331860477838</v>
      </c>
      <c r="Q1003" s="666">
        <v>215</v>
      </c>
    </row>
    <row r="1004" spans="1:17" ht="14.4" customHeight="1" x14ac:dyDescent="0.3">
      <c r="A1004" s="661" t="s">
        <v>7267</v>
      </c>
      <c r="B1004" s="662" t="s">
        <v>6063</v>
      </c>
      <c r="C1004" s="662" t="s">
        <v>6030</v>
      </c>
      <c r="D1004" s="662" t="s">
        <v>6121</v>
      </c>
      <c r="E1004" s="662" t="s">
        <v>6122</v>
      </c>
      <c r="F1004" s="665"/>
      <c r="G1004" s="665"/>
      <c r="H1004" s="665"/>
      <c r="I1004" s="665"/>
      <c r="J1004" s="665"/>
      <c r="K1004" s="665"/>
      <c r="L1004" s="665"/>
      <c r="M1004" s="665"/>
      <c r="N1004" s="665">
        <v>1</v>
      </c>
      <c r="O1004" s="665">
        <v>354</v>
      </c>
      <c r="P1004" s="678"/>
      <c r="Q1004" s="666">
        <v>354</v>
      </c>
    </row>
    <row r="1005" spans="1:17" ht="14.4" customHeight="1" x14ac:dyDescent="0.3">
      <c r="A1005" s="661" t="s">
        <v>7267</v>
      </c>
      <c r="B1005" s="662" t="s">
        <v>6063</v>
      </c>
      <c r="C1005" s="662" t="s">
        <v>6030</v>
      </c>
      <c r="D1005" s="662" t="s">
        <v>6039</v>
      </c>
      <c r="E1005" s="662" t="s">
        <v>6040</v>
      </c>
      <c r="F1005" s="665">
        <v>5641</v>
      </c>
      <c r="G1005" s="665">
        <v>470902</v>
      </c>
      <c r="H1005" s="665">
        <v>1</v>
      </c>
      <c r="I1005" s="665">
        <v>83.478461265733031</v>
      </c>
      <c r="J1005" s="665">
        <v>6129</v>
      </c>
      <c r="K1005" s="665">
        <v>520965</v>
      </c>
      <c r="L1005" s="665">
        <v>1.1063129908133751</v>
      </c>
      <c r="M1005" s="665">
        <v>85</v>
      </c>
      <c r="N1005" s="665">
        <v>6143</v>
      </c>
      <c r="O1005" s="665">
        <v>522155</v>
      </c>
      <c r="P1005" s="678">
        <v>1.1088400558927336</v>
      </c>
      <c r="Q1005" s="666">
        <v>85</v>
      </c>
    </row>
    <row r="1006" spans="1:17" ht="14.4" customHeight="1" x14ac:dyDescent="0.3">
      <c r="A1006" s="661" t="s">
        <v>7267</v>
      </c>
      <c r="B1006" s="662" t="s">
        <v>6063</v>
      </c>
      <c r="C1006" s="662" t="s">
        <v>6030</v>
      </c>
      <c r="D1006" s="662" t="s">
        <v>6057</v>
      </c>
      <c r="E1006" s="662" t="s">
        <v>6058</v>
      </c>
      <c r="F1006" s="665">
        <v>2</v>
      </c>
      <c r="G1006" s="665">
        <v>1409</v>
      </c>
      <c r="H1006" s="665">
        <v>1</v>
      </c>
      <c r="I1006" s="665">
        <v>704.5</v>
      </c>
      <c r="J1006" s="665">
        <v>4</v>
      </c>
      <c r="K1006" s="665">
        <v>2828</v>
      </c>
      <c r="L1006" s="665">
        <v>2.0070972320794889</v>
      </c>
      <c r="M1006" s="665">
        <v>707</v>
      </c>
      <c r="N1006" s="665">
        <v>11</v>
      </c>
      <c r="O1006" s="665">
        <v>7909</v>
      </c>
      <c r="P1006" s="678">
        <v>5.6132008516678491</v>
      </c>
      <c r="Q1006" s="666">
        <v>719</v>
      </c>
    </row>
    <row r="1007" spans="1:17" ht="14.4" customHeight="1" x14ac:dyDescent="0.3">
      <c r="A1007" s="661" t="s">
        <v>7267</v>
      </c>
      <c r="B1007" s="662" t="s">
        <v>6063</v>
      </c>
      <c r="C1007" s="662" t="s">
        <v>6030</v>
      </c>
      <c r="D1007" s="662" t="s">
        <v>6125</v>
      </c>
      <c r="E1007" s="662" t="s">
        <v>6126</v>
      </c>
      <c r="F1007" s="665">
        <v>1</v>
      </c>
      <c r="G1007" s="665">
        <v>0</v>
      </c>
      <c r="H1007" s="665"/>
      <c r="I1007" s="665">
        <v>0</v>
      </c>
      <c r="J1007" s="665"/>
      <c r="K1007" s="665"/>
      <c r="L1007" s="665"/>
      <c r="M1007" s="665"/>
      <c r="N1007" s="665"/>
      <c r="O1007" s="665"/>
      <c r="P1007" s="678"/>
      <c r="Q1007" s="666"/>
    </row>
    <row r="1008" spans="1:17" ht="14.4" customHeight="1" x14ac:dyDescent="0.3">
      <c r="A1008" s="661" t="s">
        <v>7267</v>
      </c>
      <c r="B1008" s="662" t="s">
        <v>6063</v>
      </c>
      <c r="C1008" s="662" t="s">
        <v>6030</v>
      </c>
      <c r="D1008" s="662" t="s">
        <v>6198</v>
      </c>
      <c r="E1008" s="662" t="s">
        <v>6196</v>
      </c>
      <c r="F1008" s="665">
        <v>681</v>
      </c>
      <c r="G1008" s="665">
        <v>634565</v>
      </c>
      <c r="H1008" s="665">
        <v>1</v>
      </c>
      <c r="I1008" s="665">
        <v>931.81350954478705</v>
      </c>
      <c r="J1008" s="665">
        <v>800</v>
      </c>
      <c r="K1008" s="665">
        <v>748000</v>
      </c>
      <c r="L1008" s="665">
        <v>1.1787602530867602</v>
      </c>
      <c r="M1008" s="665">
        <v>935</v>
      </c>
      <c r="N1008" s="665">
        <v>779</v>
      </c>
      <c r="O1008" s="665">
        <v>741608</v>
      </c>
      <c r="P1008" s="678">
        <v>1.1686872109240187</v>
      </c>
      <c r="Q1008" s="666">
        <v>952</v>
      </c>
    </row>
    <row r="1009" spans="1:17" ht="14.4" customHeight="1" x14ac:dyDescent="0.3">
      <c r="A1009" s="661" t="s">
        <v>7267</v>
      </c>
      <c r="B1009" s="662" t="s">
        <v>6063</v>
      </c>
      <c r="C1009" s="662" t="s">
        <v>6030</v>
      </c>
      <c r="D1009" s="662" t="s">
        <v>6129</v>
      </c>
      <c r="E1009" s="662" t="s">
        <v>6130</v>
      </c>
      <c r="F1009" s="665">
        <v>4</v>
      </c>
      <c r="G1009" s="665">
        <v>452</v>
      </c>
      <c r="H1009" s="665">
        <v>1</v>
      </c>
      <c r="I1009" s="665">
        <v>113</v>
      </c>
      <c r="J1009" s="665">
        <v>6</v>
      </c>
      <c r="K1009" s="665">
        <v>684</v>
      </c>
      <c r="L1009" s="665">
        <v>1.5132743362831858</v>
      </c>
      <c r="M1009" s="665">
        <v>114</v>
      </c>
      <c r="N1009" s="665">
        <v>26</v>
      </c>
      <c r="O1009" s="665">
        <v>3120</v>
      </c>
      <c r="P1009" s="678">
        <v>6.9026548672566372</v>
      </c>
      <c r="Q1009" s="666">
        <v>120</v>
      </c>
    </row>
    <row r="1010" spans="1:17" ht="14.4" customHeight="1" x14ac:dyDescent="0.3">
      <c r="A1010" s="661" t="s">
        <v>7267</v>
      </c>
      <c r="B1010" s="662" t="s">
        <v>6063</v>
      </c>
      <c r="C1010" s="662" t="s">
        <v>6030</v>
      </c>
      <c r="D1010" s="662" t="s">
        <v>6199</v>
      </c>
      <c r="E1010" s="662" t="s">
        <v>6196</v>
      </c>
      <c r="F1010" s="665">
        <v>1037</v>
      </c>
      <c r="G1010" s="665">
        <v>762686</v>
      </c>
      <c r="H1010" s="665">
        <v>1</v>
      </c>
      <c r="I1010" s="665">
        <v>735.47348119575702</v>
      </c>
      <c r="J1010" s="665">
        <v>701</v>
      </c>
      <c r="K1010" s="665">
        <v>516637</v>
      </c>
      <c r="L1010" s="665">
        <v>0.67739148220892997</v>
      </c>
      <c r="M1010" s="665">
        <v>737</v>
      </c>
      <c r="N1010" s="665">
        <v>731</v>
      </c>
      <c r="O1010" s="665">
        <v>544595</v>
      </c>
      <c r="P1010" s="678">
        <v>0.71404876974272502</v>
      </c>
      <c r="Q1010" s="666">
        <v>745</v>
      </c>
    </row>
    <row r="1011" spans="1:17" ht="14.4" customHeight="1" x14ac:dyDescent="0.3">
      <c r="A1011" s="661" t="s">
        <v>7267</v>
      </c>
      <c r="B1011" s="662" t="s">
        <v>6063</v>
      </c>
      <c r="C1011" s="662" t="s">
        <v>6030</v>
      </c>
      <c r="D1011" s="662" t="s">
        <v>6200</v>
      </c>
      <c r="E1011" s="662" t="s">
        <v>6201</v>
      </c>
      <c r="F1011" s="665">
        <v>1</v>
      </c>
      <c r="G1011" s="665">
        <v>56</v>
      </c>
      <c r="H1011" s="665">
        <v>1</v>
      </c>
      <c r="I1011" s="665">
        <v>56</v>
      </c>
      <c r="J1011" s="665">
        <v>6</v>
      </c>
      <c r="K1011" s="665">
        <v>342</v>
      </c>
      <c r="L1011" s="665">
        <v>6.1071428571428568</v>
      </c>
      <c r="M1011" s="665">
        <v>57</v>
      </c>
      <c r="N1011" s="665">
        <v>8</v>
      </c>
      <c r="O1011" s="665">
        <v>464</v>
      </c>
      <c r="P1011" s="678">
        <v>8.2857142857142865</v>
      </c>
      <c r="Q1011" s="666">
        <v>58</v>
      </c>
    </row>
    <row r="1012" spans="1:17" ht="14.4" customHeight="1" x14ac:dyDescent="0.3">
      <c r="A1012" s="661" t="s">
        <v>7267</v>
      </c>
      <c r="B1012" s="662" t="s">
        <v>6063</v>
      </c>
      <c r="C1012" s="662" t="s">
        <v>6030</v>
      </c>
      <c r="D1012" s="662" t="s">
        <v>6202</v>
      </c>
      <c r="E1012" s="662" t="s">
        <v>6203</v>
      </c>
      <c r="F1012" s="665">
        <v>125</v>
      </c>
      <c r="G1012" s="665">
        <v>65664</v>
      </c>
      <c r="H1012" s="665">
        <v>1</v>
      </c>
      <c r="I1012" s="665">
        <v>525.31200000000001</v>
      </c>
      <c r="J1012" s="665">
        <v>119</v>
      </c>
      <c r="K1012" s="665">
        <v>62713</v>
      </c>
      <c r="L1012" s="665">
        <v>0.95505908869395717</v>
      </c>
      <c r="M1012" s="665">
        <v>527</v>
      </c>
      <c r="N1012" s="665">
        <v>125</v>
      </c>
      <c r="O1012" s="665">
        <v>67875</v>
      </c>
      <c r="P1012" s="678">
        <v>1.033671418128655</v>
      </c>
      <c r="Q1012" s="666">
        <v>543</v>
      </c>
    </row>
    <row r="1013" spans="1:17" ht="14.4" customHeight="1" x14ac:dyDescent="0.3">
      <c r="A1013" s="661" t="s">
        <v>7267</v>
      </c>
      <c r="B1013" s="662" t="s">
        <v>6063</v>
      </c>
      <c r="C1013" s="662" t="s">
        <v>6030</v>
      </c>
      <c r="D1013" s="662" t="s">
        <v>6045</v>
      </c>
      <c r="E1013" s="662" t="s">
        <v>6042</v>
      </c>
      <c r="F1013" s="665">
        <v>183</v>
      </c>
      <c r="G1013" s="665">
        <v>54380</v>
      </c>
      <c r="H1013" s="665">
        <v>1</v>
      </c>
      <c r="I1013" s="665">
        <v>297.15846994535519</v>
      </c>
      <c r="J1013" s="665">
        <v>38</v>
      </c>
      <c r="K1013" s="665">
        <v>11362</v>
      </c>
      <c r="L1013" s="665">
        <v>0.20893710923133504</v>
      </c>
      <c r="M1013" s="665">
        <v>299</v>
      </c>
      <c r="N1013" s="665">
        <v>112</v>
      </c>
      <c r="O1013" s="665">
        <v>34384</v>
      </c>
      <c r="P1013" s="678">
        <v>0.63229128356013242</v>
      </c>
      <c r="Q1013" s="666">
        <v>307</v>
      </c>
    </row>
    <row r="1014" spans="1:17" ht="14.4" customHeight="1" x14ac:dyDescent="0.3">
      <c r="A1014" s="661" t="s">
        <v>7267</v>
      </c>
      <c r="B1014" s="662" t="s">
        <v>6063</v>
      </c>
      <c r="C1014" s="662" t="s">
        <v>6030</v>
      </c>
      <c r="D1014" s="662" t="s">
        <v>6155</v>
      </c>
      <c r="E1014" s="662" t="s">
        <v>6048</v>
      </c>
      <c r="F1014" s="665">
        <v>330</v>
      </c>
      <c r="G1014" s="665">
        <v>57254</v>
      </c>
      <c r="H1014" s="665">
        <v>1</v>
      </c>
      <c r="I1014" s="665">
        <v>173.4969696969697</v>
      </c>
      <c r="J1014" s="665">
        <v>230</v>
      </c>
      <c r="K1014" s="665">
        <v>40020</v>
      </c>
      <c r="L1014" s="665">
        <v>0.69899046354839833</v>
      </c>
      <c r="M1014" s="665">
        <v>174</v>
      </c>
      <c r="N1014" s="665">
        <v>214</v>
      </c>
      <c r="O1014" s="665">
        <v>38092</v>
      </c>
      <c r="P1014" s="678">
        <v>0.66531596045691133</v>
      </c>
      <c r="Q1014" s="666">
        <v>178</v>
      </c>
    </row>
    <row r="1015" spans="1:17" ht="14.4" customHeight="1" x14ac:dyDescent="0.3">
      <c r="A1015" s="661" t="s">
        <v>7267</v>
      </c>
      <c r="B1015" s="662" t="s">
        <v>6063</v>
      </c>
      <c r="C1015" s="662" t="s">
        <v>6030</v>
      </c>
      <c r="D1015" s="662" t="s">
        <v>6041</v>
      </c>
      <c r="E1015" s="662" t="s">
        <v>6042</v>
      </c>
      <c r="F1015" s="665">
        <v>297</v>
      </c>
      <c r="G1015" s="665">
        <v>109477</v>
      </c>
      <c r="H1015" s="665">
        <v>1</v>
      </c>
      <c r="I1015" s="665">
        <v>368.6094276094276</v>
      </c>
      <c r="J1015" s="665">
        <v>300</v>
      </c>
      <c r="K1015" s="665">
        <v>111300</v>
      </c>
      <c r="L1015" s="665">
        <v>1.0166518994857368</v>
      </c>
      <c r="M1015" s="665">
        <v>371</v>
      </c>
      <c r="N1015" s="665">
        <v>205</v>
      </c>
      <c r="O1015" s="665">
        <v>77900</v>
      </c>
      <c r="P1015" s="678">
        <v>0.71156498625282028</v>
      </c>
      <c r="Q1015" s="666">
        <v>380</v>
      </c>
    </row>
    <row r="1016" spans="1:17" ht="14.4" customHeight="1" x14ac:dyDescent="0.3">
      <c r="A1016" s="661" t="s">
        <v>7267</v>
      </c>
      <c r="B1016" s="662" t="s">
        <v>6063</v>
      </c>
      <c r="C1016" s="662" t="s">
        <v>6030</v>
      </c>
      <c r="D1016" s="662" t="s">
        <v>6219</v>
      </c>
      <c r="E1016" s="662" t="s">
        <v>6220</v>
      </c>
      <c r="F1016" s="665">
        <v>1</v>
      </c>
      <c r="G1016" s="665">
        <v>635</v>
      </c>
      <c r="H1016" s="665">
        <v>1</v>
      </c>
      <c r="I1016" s="665">
        <v>635</v>
      </c>
      <c r="J1016" s="665"/>
      <c r="K1016" s="665"/>
      <c r="L1016" s="665"/>
      <c r="M1016" s="665"/>
      <c r="N1016" s="665"/>
      <c r="O1016" s="665"/>
      <c r="P1016" s="678"/>
      <c r="Q1016" s="666"/>
    </row>
    <row r="1017" spans="1:17" ht="14.4" customHeight="1" x14ac:dyDescent="0.3">
      <c r="A1017" s="661" t="s">
        <v>7267</v>
      </c>
      <c r="B1017" s="662" t="s">
        <v>6063</v>
      </c>
      <c r="C1017" s="662" t="s">
        <v>6030</v>
      </c>
      <c r="D1017" s="662" t="s">
        <v>6139</v>
      </c>
      <c r="E1017" s="662" t="s">
        <v>6140</v>
      </c>
      <c r="F1017" s="665">
        <v>112</v>
      </c>
      <c r="G1017" s="665">
        <v>67672</v>
      </c>
      <c r="H1017" s="665">
        <v>1</v>
      </c>
      <c r="I1017" s="665">
        <v>604.21428571428567</v>
      </c>
      <c r="J1017" s="665">
        <v>89</v>
      </c>
      <c r="K1017" s="665">
        <v>53934</v>
      </c>
      <c r="L1017" s="665">
        <v>0.79699137013831423</v>
      </c>
      <c r="M1017" s="665">
        <v>606</v>
      </c>
      <c r="N1017" s="665">
        <v>72</v>
      </c>
      <c r="O1017" s="665">
        <v>44496</v>
      </c>
      <c r="P1017" s="678">
        <v>0.65752453008629863</v>
      </c>
      <c r="Q1017" s="666">
        <v>618</v>
      </c>
    </row>
    <row r="1018" spans="1:17" ht="14.4" customHeight="1" x14ac:dyDescent="0.3">
      <c r="A1018" s="661" t="s">
        <v>7267</v>
      </c>
      <c r="B1018" s="662" t="s">
        <v>6063</v>
      </c>
      <c r="C1018" s="662" t="s">
        <v>6030</v>
      </c>
      <c r="D1018" s="662" t="s">
        <v>6156</v>
      </c>
      <c r="E1018" s="662" t="s">
        <v>6157</v>
      </c>
      <c r="F1018" s="665">
        <v>396</v>
      </c>
      <c r="G1018" s="665">
        <v>107130</v>
      </c>
      <c r="H1018" s="665">
        <v>1</v>
      </c>
      <c r="I1018" s="665">
        <v>270.530303030303</v>
      </c>
      <c r="J1018" s="665">
        <v>359</v>
      </c>
      <c r="K1018" s="665">
        <v>97648</v>
      </c>
      <c r="L1018" s="665">
        <v>0.91149071221879963</v>
      </c>
      <c r="M1018" s="665">
        <v>272</v>
      </c>
      <c r="N1018" s="665">
        <v>434</v>
      </c>
      <c r="O1018" s="665">
        <v>118048</v>
      </c>
      <c r="P1018" s="678">
        <v>1.1019135629608887</v>
      </c>
      <c r="Q1018" s="666">
        <v>272</v>
      </c>
    </row>
    <row r="1019" spans="1:17" ht="14.4" customHeight="1" x14ac:dyDescent="0.3">
      <c r="A1019" s="661" t="s">
        <v>7267</v>
      </c>
      <c r="B1019" s="662" t="s">
        <v>6063</v>
      </c>
      <c r="C1019" s="662" t="s">
        <v>6030</v>
      </c>
      <c r="D1019" s="662" t="s">
        <v>6204</v>
      </c>
      <c r="E1019" s="662" t="s">
        <v>6205</v>
      </c>
      <c r="F1019" s="665">
        <v>18</v>
      </c>
      <c r="G1019" s="665">
        <v>1800</v>
      </c>
      <c r="H1019" s="665">
        <v>1</v>
      </c>
      <c r="I1019" s="665">
        <v>100</v>
      </c>
      <c r="J1019" s="665">
        <v>22</v>
      </c>
      <c r="K1019" s="665">
        <v>2200</v>
      </c>
      <c r="L1019" s="665">
        <v>1.2222222222222223</v>
      </c>
      <c r="M1019" s="665">
        <v>100</v>
      </c>
      <c r="N1019" s="665">
        <v>20</v>
      </c>
      <c r="O1019" s="665">
        <v>2000</v>
      </c>
      <c r="P1019" s="678">
        <v>1.1111111111111112</v>
      </c>
      <c r="Q1019" s="666">
        <v>100</v>
      </c>
    </row>
    <row r="1020" spans="1:17" ht="14.4" customHeight="1" x14ac:dyDescent="0.3">
      <c r="A1020" s="661" t="s">
        <v>7267</v>
      </c>
      <c r="B1020" s="662" t="s">
        <v>6063</v>
      </c>
      <c r="C1020" s="662" t="s">
        <v>6030</v>
      </c>
      <c r="D1020" s="662" t="s">
        <v>6221</v>
      </c>
      <c r="E1020" s="662" t="s">
        <v>6196</v>
      </c>
      <c r="F1020" s="665">
        <v>21</v>
      </c>
      <c r="G1020" s="665">
        <v>21284</v>
      </c>
      <c r="H1020" s="665">
        <v>1</v>
      </c>
      <c r="I1020" s="665">
        <v>1013.5238095238095</v>
      </c>
      <c r="J1020" s="665">
        <v>34</v>
      </c>
      <c r="K1020" s="665">
        <v>34612</v>
      </c>
      <c r="L1020" s="665">
        <v>1.6261980830670926</v>
      </c>
      <c r="M1020" s="665">
        <v>1018</v>
      </c>
      <c r="N1020" s="665">
        <v>24</v>
      </c>
      <c r="O1020" s="665">
        <v>24840</v>
      </c>
      <c r="P1020" s="678">
        <v>1.1670738582973126</v>
      </c>
      <c r="Q1020" s="666">
        <v>1035</v>
      </c>
    </row>
    <row r="1021" spans="1:17" ht="14.4" customHeight="1" x14ac:dyDescent="0.3">
      <c r="A1021" s="661" t="s">
        <v>7267</v>
      </c>
      <c r="B1021" s="662" t="s">
        <v>6063</v>
      </c>
      <c r="C1021" s="662" t="s">
        <v>6030</v>
      </c>
      <c r="D1021" s="662" t="s">
        <v>6141</v>
      </c>
      <c r="E1021" s="662" t="s">
        <v>6038</v>
      </c>
      <c r="F1021" s="665">
        <v>1</v>
      </c>
      <c r="G1021" s="665">
        <v>339</v>
      </c>
      <c r="H1021" s="665">
        <v>1</v>
      </c>
      <c r="I1021" s="665">
        <v>339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7267</v>
      </c>
      <c r="B1022" s="662" t="s">
        <v>6063</v>
      </c>
      <c r="C1022" s="662" t="s">
        <v>6030</v>
      </c>
      <c r="D1022" s="662" t="s">
        <v>6142</v>
      </c>
      <c r="E1022" s="662" t="s">
        <v>6056</v>
      </c>
      <c r="F1022" s="665"/>
      <c r="G1022" s="665"/>
      <c r="H1022" s="665"/>
      <c r="I1022" s="665"/>
      <c r="J1022" s="665"/>
      <c r="K1022" s="665"/>
      <c r="L1022" s="665"/>
      <c r="M1022" s="665"/>
      <c r="N1022" s="665">
        <v>2</v>
      </c>
      <c r="O1022" s="665">
        <v>746</v>
      </c>
      <c r="P1022" s="678"/>
      <c r="Q1022" s="666">
        <v>373</v>
      </c>
    </row>
    <row r="1023" spans="1:17" ht="14.4" customHeight="1" x14ac:dyDescent="0.3">
      <c r="A1023" s="661" t="s">
        <v>7267</v>
      </c>
      <c r="B1023" s="662" t="s">
        <v>6063</v>
      </c>
      <c r="C1023" s="662" t="s">
        <v>6030</v>
      </c>
      <c r="D1023" s="662" t="s">
        <v>6206</v>
      </c>
      <c r="E1023" s="662" t="s">
        <v>6196</v>
      </c>
      <c r="F1023" s="665">
        <v>29</v>
      </c>
      <c r="G1023" s="665">
        <v>24974</v>
      </c>
      <c r="H1023" s="665">
        <v>1</v>
      </c>
      <c r="I1023" s="665">
        <v>861.17241379310349</v>
      </c>
      <c r="J1023" s="665">
        <v>9</v>
      </c>
      <c r="K1023" s="665">
        <v>7767</v>
      </c>
      <c r="L1023" s="665">
        <v>0.31100344358132459</v>
      </c>
      <c r="M1023" s="665">
        <v>863</v>
      </c>
      <c r="N1023" s="665">
        <v>4</v>
      </c>
      <c r="O1023" s="665">
        <v>3516</v>
      </c>
      <c r="P1023" s="678">
        <v>0.14078641787458956</v>
      </c>
      <c r="Q1023" s="666">
        <v>879</v>
      </c>
    </row>
    <row r="1024" spans="1:17" ht="14.4" customHeight="1" x14ac:dyDescent="0.3">
      <c r="A1024" s="661" t="s">
        <v>7267</v>
      </c>
      <c r="B1024" s="662" t="s">
        <v>6063</v>
      </c>
      <c r="C1024" s="662" t="s">
        <v>6030</v>
      </c>
      <c r="D1024" s="662" t="s">
        <v>6212</v>
      </c>
      <c r="E1024" s="662" t="s">
        <v>6208</v>
      </c>
      <c r="F1024" s="665">
        <v>8</v>
      </c>
      <c r="G1024" s="665">
        <v>4162</v>
      </c>
      <c r="H1024" s="665">
        <v>1</v>
      </c>
      <c r="I1024" s="665">
        <v>520.25</v>
      </c>
      <c r="J1024" s="665">
        <v>5</v>
      </c>
      <c r="K1024" s="665">
        <v>2615</v>
      </c>
      <c r="L1024" s="665">
        <v>0.62830370014416148</v>
      </c>
      <c r="M1024" s="665">
        <v>523</v>
      </c>
      <c r="N1024" s="665">
        <v>7</v>
      </c>
      <c r="O1024" s="665">
        <v>3717</v>
      </c>
      <c r="P1024" s="678">
        <v>0.89308024987986545</v>
      </c>
      <c r="Q1024" s="666">
        <v>531</v>
      </c>
    </row>
    <row r="1025" spans="1:17" ht="14.4" customHeight="1" x14ac:dyDescent="0.3">
      <c r="A1025" s="661" t="s">
        <v>7267</v>
      </c>
      <c r="B1025" s="662" t="s">
        <v>6063</v>
      </c>
      <c r="C1025" s="662" t="s">
        <v>6030</v>
      </c>
      <c r="D1025" s="662" t="s">
        <v>6222</v>
      </c>
      <c r="E1025" s="662" t="s">
        <v>6208</v>
      </c>
      <c r="F1025" s="665">
        <v>7</v>
      </c>
      <c r="G1025" s="665">
        <v>5619</v>
      </c>
      <c r="H1025" s="665">
        <v>1</v>
      </c>
      <c r="I1025" s="665">
        <v>802.71428571428567</v>
      </c>
      <c r="J1025" s="665">
        <v>8</v>
      </c>
      <c r="K1025" s="665">
        <v>6456</v>
      </c>
      <c r="L1025" s="665">
        <v>1.1489588894821143</v>
      </c>
      <c r="M1025" s="665">
        <v>807</v>
      </c>
      <c r="N1025" s="665">
        <v>4</v>
      </c>
      <c r="O1025" s="665">
        <v>3296</v>
      </c>
      <c r="P1025" s="678">
        <v>0.58658124221391705</v>
      </c>
      <c r="Q1025" s="666">
        <v>824</v>
      </c>
    </row>
    <row r="1026" spans="1:17" ht="14.4" customHeight="1" x14ac:dyDescent="0.3">
      <c r="A1026" s="661" t="s">
        <v>7267</v>
      </c>
      <c r="B1026" s="662" t="s">
        <v>6063</v>
      </c>
      <c r="C1026" s="662" t="s">
        <v>6030</v>
      </c>
      <c r="D1026" s="662" t="s">
        <v>6207</v>
      </c>
      <c r="E1026" s="662" t="s">
        <v>6208</v>
      </c>
      <c r="F1026" s="665">
        <v>74</v>
      </c>
      <c r="G1026" s="665">
        <v>43722</v>
      </c>
      <c r="H1026" s="665">
        <v>1</v>
      </c>
      <c r="I1026" s="665">
        <v>590.83783783783781</v>
      </c>
      <c r="J1026" s="665">
        <v>12</v>
      </c>
      <c r="K1026" s="665">
        <v>7140</v>
      </c>
      <c r="L1026" s="665">
        <v>0.1633045148895293</v>
      </c>
      <c r="M1026" s="665">
        <v>595</v>
      </c>
      <c r="N1026" s="665">
        <v>11</v>
      </c>
      <c r="O1026" s="665">
        <v>6644</v>
      </c>
      <c r="P1026" s="678">
        <v>0.15196011161429029</v>
      </c>
      <c r="Q1026" s="666">
        <v>604</v>
      </c>
    </row>
    <row r="1027" spans="1:17" ht="14.4" customHeight="1" x14ac:dyDescent="0.3">
      <c r="A1027" s="661" t="s">
        <v>7267</v>
      </c>
      <c r="B1027" s="662" t="s">
        <v>6063</v>
      </c>
      <c r="C1027" s="662" t="s">
        <v>6030</v>
      </c>
      <c r="D1027" s="662" t="s">
        <v>6061</v>
      </c>
      <c r="E1027" s="662" t="s">
        <v>6051</v>
      </c>
      <c r="F1027" s="665">
        <v>120</v>
      </c>
      <c r="G1027" s="665">
        <v>47056</v>
      </c>
      <c r="H1027" s="665">
        <v>1</v>
      </c>
      <c r="I1027" s="665">
        <v>392.13333333333333</v>
      </c>
      <c r="J1027" s="665">
        <v>85</v>
      </c>
      <c r="K1027" s="665">
        <v>33575</v>
      </c>
      <c r="L1027" s="665">
        <v>0.71351156069364163</v>
      </c>
      <c r="M1027" s="665">
        <v>395</v>
      </c>
      <c r="N1027" s="665">
        <v>83</v>
      </c>
      <c r="O1027" s="665">
        <v>33532</v>
      </c>
      <c r="P1027" s="678">
        <v>0.7125977558653519</v>
      </c>
      <c r="Q1027" s="666">
        <v>404</v>
      </c>
    </row>
    <row r="1028" spans="1:17" ht="14.4" customHeight="1" x14ac:dyDescent="0.3">
      <c r="A1028" s="661" t="s">
        <v>7267</v>
      </c>
      <c r="B1028" s="662" t="s">
        <v>6063</v>
      </c>
      <c r="C1028" s="662" t="s">
        <v>6030</v>
      </c>
      <c r="D1028" s="662" t="s">
        <v>6234</v>
      </c>
      <c r="E1028" s="662" t="s">
        <v>6208</v>
      </c>
      <c r="F1028" s="665">
        <v>1</v>
      </c>
      <c r="G1028" s="665">
        <v>734</v>
      </c>
      <c r="H1028" s="665">
        <v>1</v>
      </c>
      <c r="I1028" s="665">
        <v>734</v>
      </c>
      <c r="J1028" s="665">
        <v>1</v>
      </c>
      <c r="K1028" s="665">
        <v>735</v>
      </c>
      <c r="L1028" s="665">
        <v>1.0013623978201636</v>
      </c>
      <c r="M1028" s="665">
        <v>735</v>
      </c>
      <c r="N1028" s="665">
        <v>1</v>
      </c>
      <c r="O1028" s="665">
        <v>751</v>
      </c>
      <c r="P1028" s="678">
        <v>1.0231607629427792</v>
      </c>
      <c r="Q1028" s="666">
        <v>751</v>
      </c>
    </row>
    <row r="1029" spans="1:17" ht="14.4" customHeight="1" x14ac:dyDescent="0.3">
      <c r="A1029" s="661" t="s">
        <v>7267</v>
      </c>
      <c r="B1029" s="662" t="s">
        <v>6063</v>
      </c>
      <c r="C1029" s="662" t="s">
        <v>6030</v>
      </c>
      <c r="D1029" s="662" t="s">
        <v>6145</v>
      </c>
      <c r="E1029" s="662" t="s">
        <v>6146</v>
      </c>
      <c r="F1029" s="665">
        <v>2</v>
      </c>
      <c r="G1029" s="665">
        <v>1220</v>
      </c>
      <c r="H1029" s="665">
        <v>1</v>
      </c>
      <c r="I1029" s="665">
        <v>610</v>
      </c>
      <c r="J1029" s="665">
        <v>4</v>
      </c>
      <c r="K1029" s="665">
        <v>2444</v>
      </c>
      <c r="L1029" s="665">
        <v>2.0032786885245901</v>
      </c>
      <c r="M1029" s="665">
        <v>611</v>
      </c>
      <c r="N1029" s="665"/>
      <c r="O1029" s="665"/>
      <c r="P1029" s="678"/>
      <c r="Q1029" s="666"/>
    </row>
    <row r="1030" spans="1:17" ht="14.4" customHeight="1" x14ac:dyDescent="0.3">
      <c r="A1030" s="661" t="s">
        <v>7267</v>
      </c>
      <c r="B1030" s="662" t="s">
        <v>6063</v>
      </c>
      <c r="C1030" s="662" t="s">
        <v>6030</v>
      </c>
      <c r="D1030" s="662" t="s">
        <v>6209</v>
      </c>
      <c r="E1030" s="662" t="s">
        <v>6146</v>
      </c>
      <c r="F1030" s="665">
        <v>2</v>
      </c>
      <c r="G1030" s="665">
        <v>1048</v>
      </c>
      <c r="H1030" s="665">
        <v>1</v>
      </c>
      <c r="I1030" s="665">
        <v>524</v>
      </c>
      <c r="J1030" s="665"/>
      <c r="K1030" s="665"/>
      <c r="L1030" s="665"/>
      <c r="M1030" s="665"/>
      <c r="N1030" s="665"/>
      <c r="O1030" s="665"/>
      <c r="P1030" s="678"/>
      <c r="Q1030" s="666"/>
    </row>
    <row r="1031" spans="1:17" ht="14.4" customHeight="1" x14ac:dyDescent="0.3">
      <c r="A1031" s="661" t="s">
        <v>7267</v>
      </c>
      <c r="B1031" s="662" t="s">
        <v>6063</v>
      </c>
      <c r="C1031" s="662" t="s">
        <v>6030</v>
      </c>
      <c r="D1031" s="662" t="s">
        <v>6225</v>
      </c>
      <c r="E1031" s="662" t="s">
        <v>6226</v>
      </c>
      <c r="F1031" s="665"/>
      <c r="G1031" s="665"/>
      <c r="H1031" s="665"/>
      <c r="I1031" s="665"/>
      <c r="J1031" s="665">
        <v>0</v>
      </c>
      <c r="K1031" s="665">
        <v>0</v>
      </c>
      <c r="L1031" s="665"/>
      <c r="M1031" s="665"/>
      <c r="N1031" s="665"/>
      <c r="O1031" s="665"/>
      <c r="P1031" s="678"/>
      <c r="Q1031" s="666"/>
    </row>
    <row r="1032" spans="1:17" ht="14.4" customHeight="1" x14ac:dyDescent="0.3">
      <c r="A1032" s="661" t="s">
        <v>7267</v>
      </c>
      <c r="B1032" s="662" t="s">
        <v>6063</v>
      </c>
      <c r="C1032" s="662" t="s">
        <v>6030</v>
      </c>
      <c r="D1032" s="662" t="s">
        <v>6227</v>
      </c>
      <c r="E1032" s="662" t="s">
        <v>6228</v>
      </c>
      <c r="F1032" s="665">
        <v>7</v>
      </c>
      <c r="G1032" s="665">
        <v>2392</v>
      </c>
      <c r="H1032" s="665">
        <v>1</v>
      </c>
      <c r="I1032" s="665">
        <v>341.71428571428572</v>
      </c>
      <c r="J1032" s="665">
        <v>9</v>
      </c>
      <c r="K1032" s="665">
        <v>3105</v>
      </c>
      <c r="L1032" s="665">
        <v>1.2980769230769231</v>
      </c>
      <c r="M1032" s="665">
        <v>345</v>
      </c>
      <c r="N1032" s="665">
        <v>5</v>
      </c>
      <c r="O1032" s="665">
        <v>1785</v>
      </c>
      <c r="P1032" s="678">
        <v>0.74623745819397991</v>
      </c>
      <c r="Q1032" s="666">
        <v>357</v>
      </c>
    </row>
    <row r="1033" spans="1:17" ht="14.4" customHeight="1" x14ac:dyDescent="0.3">
      <c r="A1033" s="661" t="s">
        <v>7269</v>
      </c>
      <c r="B1033" s="662" t="s">
        <v>6063</v>
      </c>
      <c r="C1033" s="662" t="s">
        <v>6098</v>
      </c>
      <c r="D1033" s="662" t="s">
        <v>6149</v>
      </c>
      <c r="E1033" s="662" t="s">
        <v>6150</v>
      </c>
      <c r="F1033" s="665">
        <v>634</v>
      </c>
      <c r="G1033" s="665">
        <v>573611.5</v>
      </c>
      <c r="H1033" s="665">
        <v>1</v>
      </c>
      <c r="I1033" s="665">
        <v>904.75</v>
      </c>
      <c r="J1033" s="665">
        <v>626</v>
      </c>
      <c r="K1033" s="665">
        <v>566373.5</v>
      </c>
      <c r="L1033" s="665">
        <v>0.98738170347003151</v>
      </c>
      <c r="M1033" s="665">
        <v>904.75</v>
      </c>
      <c r="N1033" s="665">
        <v>561</v>
      </c>
      <c r="O1033" s="665">
        <v>507564.75</v>
      </c>
      <c r="P1033" s="678">
        <v>0.8848580441640379</v>
      </c>
      <c r="Q1033" s="666">
        <v>904.75</v>
      </c>
    </row>
    <row r="1034" spans="1:17" ht="14.4" customHeight="1" x14ac:dyDescent="0.3">
      <c r="A1034" s="661" t="s">
        <v>7269</v>
      </c>
      <c r="B1034" s="662" t="s">
        <v>6063</v>
      </c>
      <c r="C1034" s="662" t="s">
        <v>6098</v>
      </c>
      <c r="D1034" s="662" t="s">
        <v>6099</v>
      </c>
      <c r="E1034" s="662" t="s">
        <v>6100</v>
      </c>
      <c r="F1034" s="665">
        <v>1</v>
      </c>
      <c r="G1034" s="665">
        <v>242.64</v>
      </c>
      <c r="H1034" s="665">
        <v>1</v>
      </c>
      <c r="I1034" s="665">
        <v>242.64</v>
      </c>
      <c r="J1034" s="665"/>
      <c r="K1034" s="665"/>
      <c r="L1034" s="665"/>
      <c r="M1034" s="665"/>
      <c r="N1034" s="665">
        <v>6</v>
      </c>
      <c r="O1034" s="665">
        <v>1455.8399999999997</v>
      </c>
      <c r="P1034" s="678">
        <v>5.9999999999999991</v>
      </c>
      <c r="Q1034" s="666">
        <v>242.63999999999996</v>
      </c>
    </row>
    <row r="1035" spans="1:17" ht="14.4" customHeight="1" x14ac:dyDescent="0.3">
      <c r="A1035" s="661" t="s">
        <v>7269</v>
      </c>
      <c r="B1035" s="662" t="s">
        <v>6063</v>
      </c>
      <c r="C1035" s="662" t="s">
        <v>6098</v>
      </c>
      <c r="D1035" s="662" t="s">
        <v>6101</v>
      </c>
      <c r="E1035" s="662" t="s">
        <v>6102</v>
      </c>
      <c r="F1035" s="665">
        <v>41</v>
      </c>
      <c r="G1035" s="665">
        <v>9948.2400000000016</v>
      </c>
      <c r="H1035" s="665">
        <v>1</v>
      </c>
      <c r="I1035" s="665">
        <v>242.64000000000004</v>
      </c>
      <c r="J1035" s="665">
        <v>147</v>
      </c>
      <c r="K1035" s="665">
        <v>35668.079999999987</v>
      </c>
      <c r="L1035" s="665">
        <v>3.5853658536585349</v>
      </c>
      <c r="M1035" s="665">
        <v>242.6399999999999</v>
      </c>
      <c r="N1035" s="665">
        <v>171.36000000000004</v>
      </c>
      <c r="O1035" s="665">
        <v>41578.739999999954</v>
      </c>
      <c r="P1035" s="678">
        <v>4.1795071288991767</v>
      </c>
      <c r="Q1035" s="666">
        <v>242.63970588235262</v>
      </c>
    </row>
    <row r="1036" spans="1:17" ht="14.4" customHeight="1" x14ac:dyDescent="0.3">
      <c r="A1036" s="661" t="s">
        <v>7269</v>
      </c>
      <c r="B1036" s="662" t="s">
        <v>6063</v>
      </c>
      <c r="C1036" s="662" t="s">
        <v>6098</v>
      </c>
      <c r="D1036" s="662" t="s">
        <v>6103</v>
      </c>
      <c r="E1036" s="662" t="s">
        <v>6104</v>
      </c>
      <c r="F1036" s="665">
        <v>5</v>
      </c>
      <c r="G1036" s="665">
        <v>1213.1999999999998</v>
      </c>
      <c r="H1036" s="665">
        <v>1</v>
      </c>
      <c r="I1036" s="665">
        <v>242.63999999999996</v>
      </c>
      <c r="J1036" s="665">
        <v>8</v>
      </c>
      <c r="K1036" s="665">
        <v>1941.1199999999994</v>
      </c>
      <c r="L1036" s="665">
        <v>1.5999999999999999</v>
      </c>
      <c r="M1036" s="665">
        <v>242.63999999999993</v>
      </c>
      <c r="N1036" s="665">
        <v>4.01</v>
      </c>
      <c r="O1036" s="665">
        <v>972.9799999999999</v>
      </c>
      <c r="P1036" s="678">
        <v>0.80199472469502142</v>
      </c>
      <c r="Q1036" s="666">
        <v>242.63840399002493</v>
      </c>
    </row>
    <row r="1037" spans="1:17" ht="14.4" customHeight="1" x14ac:dyDescent="0.3">
      <c r="A1037" s="661" t="s">
        <v>7269</v>
      </c>
      <c r="B1037" s="662" t="s">
        <v>6063</v>
      </c>
      <c r="C1037" s="662" t="s">
        <v>6098</v>
      </c>
      <c r="D1037" s="662" t="s">
        <v>6655</v>
      </c>
      <c r="E1037" s="662"/>
      <c r="F1037" s="665"/>
      <c r="G1037" s="665"/>
      <c r="H1037" s="665"/>
      <c r="I1037" s="665"/>
      <c r="J1037" s="665">
        <v>1</v>
      </c>
      <c r="K1037" s="665">
        <v>65290.91</v>
      </c>
      <c r="L1037" s="665"/>
      <c r="M1037" s="665">
        <v>65290.91</v>
      </c>
      <c r="N1037" s="665"/>
      <c r="O1037" s="665"/>
      <c r="P1037" s="678"/>
      <c r="Q1037" s="666"/>
    </row>
    <row r="1038" spans="1:17" ht="14.4" customHeight="1" x14ac:dyDescent="0.3">
      <c r="A1038" s="661" t="s">
        <v>7269</v>
      </c>
      <c r="B1038" s="662" t="s">
        <v>6063</v>
      </c>
      <c r="C1038" s="662" t="s">
        <v>6098</v>
      </c>
      <c r="D1038" s="662" t="s">
        <v>7270</v>
      </c>
      <c r="E1038" s="662" t="s">
        <v>7271</v>
      </c>
      <c r="F1038" s="665"/>
      <c r="G1038" s="665"/>
      <c r="H1038" s="665"/>
      <c r="I1038" s="665"/>
      <c r="J1038" s="665">
        <v>1</v>
      </c>
      <c r="K1038" s="665">
        <v>373.09</v>
      </c>
      <c r="L1038" s="665"/>
      <c r="M1038" s="665">
        <v>373.09</v>
      </c>
      <c r="N1038" s="665"/>
      <c r="O1038" s="665"/>
      <c r="P1038" s="678"/>
      <c r="Q1038" s="666"/>
    </row>
    <row r="1039" spans="1:17" ht="14.4" customHeight="1" x14ac:dyDescent="0.3">
      <c r="A1039" s="661" t="s">
        <v>7269</v>
      </c>
      <c r="B1039" s="662" t="s">
        <v>6063</v>
      </c>
      <c r="C1039" s="662" t="s">
        <v>6098</v>
      </c>
      <c r="D1039" s="662" t="s">
        <v>6238</v>
      </c>
      <c r="E1039" s="662" t="s">
        <v>6239</v>
      </c>
      <c r="F1039" s="665"/>
      <c r="G1039" s="665"/>
      <c r="H1039" s="665"/>
      <c r="I1039" s="665"/>
      <c r="J1039" s="665">
        <v>1</v>
      </c>
      <c r="K1039" s="665">
        <v>2971.25</v>
      </c>
      <c r="L1039" s="665"/>
      <c r="M1039" s="665">
        <v>2971.25</v>
      </c>
      <c r="N1039" s="665">
        <v>2</v>
      </c>
      <c r="O1039" s="665">
        <v>5942.5</v>
      </c>
      <c r="P1039" s="678"/>
      <c r="Q1039" s="666">
        <v>2971.25</v>
      </c>
    </row>
    <row r="1040" spans="1:17" ht="14.4" customHeight="1" x14ac:dyDescent="0.3">
      <c r="A1040" s="661" t="s">
        <v>7269</v>
      </c>
      <c r="B1040" s="662" t="s">
        <v>6063</v>
      </c>
      <c r="C1040" s="662" t="s">
        <v>6030</v>
      </c>
      <c r="D1040" s="662" t="s">
        <v>6053</v>
      </c>
      <c r="E1040" s="662" t="s">
        <v>6054</v>
      </c>
      <c r="F1040" s="665">
        <v>34</v>
      </c>
      <c r="G1040" s="665">
        <v>6362</v>
      </c>
      <c r="H1040" s="665">
        <v>1</v>
      </c>
      <c r="I1040" s="665">
        <v>187.11764705882354</v>
      </c>
      <c r="J1040" s="665">
        <v>11</v>
      </c>
      <c r="K1040" s="665">
        <v>2079</v>
      </c>
      <c r="L1040" s="665">
        <v>0.32678403017918894</v>
      </c>
      <c r="M1040" s="665">
        <v>189</v>
      </c>
      <c r="N1040" s="665">
        <v>15</v>
      </c>
      <c r="O1040" s="665">
        <v>2925</v>
      </c>
      <c r="P1040" s="678">
        <v>0.4597610814209368</v>
      </c>
      <c r="Q1040" s="666">
        <v>195</v>
      </c>
    </row>
    <row r="1041" spans="1:17" ht="14.4" customHeight="1" x14ac:dyDescent="0.3">
      <c r="A1041" s="661" t="s">
        <v>7269</v>
      </c>
      <c r="B1041" s="662" t="s">
        <v>6063</v>
      </c>
      <c r="C1041" s="662" t="s">
        <v>6030</v>
      </c>
      <c r="D1041" s="662" t="s">
        <v>6113</v>
      </c>
      <c r="E1041" s="662" t="s">
        <v>6114</v>
      </c>
      <c r="F1041" s="665">
        <v>1</v>
      </c>
      <c r="G1041" s="665">
        <v>35</v>
      </c>
      <c r="H1041" s="665">
        <v>1</v>
      </c>
      <c r="I1041" s="665">
        <v>35</v>
      </c>
      <c r="J1041" s="665">
        <v>1</v>
      </c>
      <c r="K1041" s="665">
        <v>35</v>
      </c>
      <c r="L1041" s="665">
        <v>1</v>
      </c>
      <c r="M1041" s="665">
        <v>35</v>
      </c>
      <c r="N1041" s="665">
        <v>3</v>
      </c>
      <c r="O1041" s="665">
        <v>111</v>
      </c>
      <c r="P1041" s="678">
        <v>3.1714285714285713</v>
      </c>
      <c r="Q1041" s="666">
        <v>37</v>
      </c>
    </row>
    <row r="1042" spans="1:17" ht="14.4" customHeight="1" x14ac:dyDescent="0.3">
      <c r="A1042" s="661" t="s">
        <v>7269</v>
      </c>
      <c r="B1042" s="662" t="s">
        <v>6063</v>
      </c>
      <c r="C1042" s="662" t="s">
        <v>6030</v>
      </c>
      <c r="D1042" s="662" t="s">
        <v>6031</v>
      </c>
      <c r="E1042" s="662" t="s">
        <v>6032</v>
      </c>
      <c r="F1042" s="665">
        <v>3594</v>
      </c>
      <c r="G1042" s="665">
        <v>838972</v>
      </c>
      <c r="H1042" s="665">
        <v>1</v>
      </c>
      <c r="I1042" s="665">
        <v>233.43683917640513</v>
      </c>
      <c r="J1042" s="665">
        <v>3764</v>
      </c>
      <c r="K1042" s="665">
        <v>884540</v>
      </c>
      <c r="L1042" s="665">
        <v>1.0543140891471945</v>
      </c>
      <c r="M1042" s="665">
        <v>235</v>
      </c>
      <c r="N1042" s="665">
        <v>3787</v>
      </c>
      <c r="O1042" s="665">
        <v>950537</v>
      </c>
      <c r="P1042" s="678">
        <v>1.1329782161979185</v>
      </c>
      <c r="Q1042" s="666">
        <v>251</v>
      </c>
    </row>
    <row r="1043" spans="1:17" ht="14.4" customHeight="1" x14ac:dyDescent="0.3">
      <c r="A1043" s="661" t="s">
        <v>7269</v>
      </c>
      <c r="B1043" s="662" t="s">
        <v>6063</v>
      </c>
      <c r="C1043" s="662" t="s">
        <v>6030</v>
      </c>
      <c r="D1043" s="662" t="s">
        <v>6033</v>
      </c>
      <c r="E1043" s="662" t="s">
        <v>6034</v>
      </c>
      <c r="F1043" s="665">
        <v>859</v>
      </c>
      <c r="G1043" s="665">
        <v>100786</v>
      </c>
      <c r="H1043" s="665">
        <v>1</v>
      </c>
      <c r="I1043" s="665">
        <v>117.32945285215366</v>
      </c>
      <c r="J1043" s="665">
        <v>595</v>
      </c>
      <c r="K1043" s="665">
        <v>70210</v>
      </c>
      <c r="L1043" s="665">
        <v>0.69662453118488676</v>
      </c>
      <c r="M1043" s="665">
        <v>118</v>
      </c>
      <c r="N1043" s="665">
        <v>989</v>
      </c>
      <c r="O1043" s="665">
        <v>124614</v>
      </c>
      <c r="P1043" s="678">
        <v>1.2364217252396166</v>
      </c>
      <c r="Q1043" s="666">
        <v>126</v>
      </c>
    </row>
    <row r="1044" spans="1:17" ht="14.4" customHeight="1" x14ac:dyDescent="0.3">
      <c r="A1044" s="661" t="s">
        <v>7269</v>
      </c>
      <c r="B1044" s="662" t="s">
        <v>6063</v>
      </c>
      <c r="C1044" s="662" t="s">
        <v>6030</v>
      </c>
      <c r="D1044" s="662" t="s">
        <v>6151</v>
      </c>
      <c r="E1044" s="662" t="s">
        <v>6036</v>
      </c>
      <c r="F1044" s="665">
        <v>43</v>
      </c>
      <c r="G1044" s="665">
        <v>20874</v>
      </c>
      <c r="H1044" s="665">
        <v>1</v>
      </c>
      <c r="I1044" s="665">
        <v>485.44186046511629</v>
      </c>
      <c r="J1044" s="665">
        <v>33</v>
      </c>
      <c r="K1044" s="665">
        <v>16071</v>
      </c>
      <c r="L1044" s="665">
        <v>0.7699051451566542</v>
      </c>
      <c r="M1044" s="665">
        <v>487</v>
      </c>
      <c r="N1044" s="665">
        <v>9</v>
      </c>
      <c r="O1044" s="665">
        <v>4455</v>
      </c>
      <c r="P1044" s="678">
        <v>0.2134233975280253</v>
      </c>
      <c r="Q1044" s="666">
        <v>495</v>
      </c>
    </row>
    <row r="1045" spans="1:17" ht="14.4" customHeight="1" x14ac:dyDescent="0.3">
      <c r="A1045" s="661" t="s">
        <v>7269</v>
      </c>
      <c r="B1045" s="662" t="s">
        <v>6063</v>
      </c>
      <c r="C1045" s="662" t="s">
        <v>6030</v>
      </c>
      <c r="D1045" s="662" t="s">
        <v>6152</v>
      </c>
      <c r="E1045" s="662" t="s">
        <v>6153</v>
      </c>
      <c r="F1045" s="665">
        <v>81</v>
      </c>
      <c r="G1045" s="665">
        <v>54953</v>
      </c>
      <c r="H1045" s="665">
        <v>1</v>
      </c>
      <c r="I1045" s="665">
        <v>678.4320987654321</v>
      </c>
      <c r="J1045" s="665">
        <v>125</v>
      </c>
      <c r="K1045" s="665">
        <v>85000</v>
      </c>
      <c r="L1045" s="665">
        <v>1.5467763361417939</v>
      </c>
      <c r="M1045" s="665">
        <v>680</v>
      </c>
      <c r="N1045" s="665">
        <v>90</v>
      </c>
      <c r="O1045" s="665">
        <v>61920</v>
      </c>
      <c r="P1045" s="678">
        <v>1.1267810674576457</v>
      </c>
      <c r="Q1045" s="666">
        <v>688</v>
      </c>
    </row>
    <row r="1046" spans="1:17" ht="14.4" customHeight="1" x14ac:dyDescent="0.3">
      <c r="A1046" s="661" t="s">
        <v>7269</v>
      </c>
      <c r="B1046" s="662" t="s">
        <v>6063</v>
      </c>
      <c r="C1046" s="662" t="s">
        <v>6030</v>
      </c>
      <c r="D1046" s="662" t="s">
        <v>6211</v>
      </c>
      <c r="E1046" s="662" t="s">
        <v>6162</v>
      </c>
      <c r="F1046" s="665"/>
      <c r="G1046" s="665"/>
      <c r="H1046" s="665"/>
      <c r="I1046" s="665"/>
      <c r="J1046" s="665">
        <v>1</v>
      </c>
      <c r="K1046" s="665">
        <v>752</v>
      </c>
      <c r="L1046" s="665"/>
      <c r="M1046" s="665">
        <v>752</v>
      </c>
      <c r="N1046" s="665">
        <v>1</v>
      </c>
      <c r="O1046" s="665">
        <v>760</v>
      </c>
      <c r="P1046" s="678"/>
      <c r="Q1046" s="666">
        <v>760</v>
      </c>
    </row>
    <row r="1047" spans="1:17" ht="14.4" customHeight="1" x14ac:dyDescent="0.3">
      <c r="A1047" s="661" t="s">
        <v>7269</v>
      </c>
      <c r="B1047" s="662" t="s">
        <v>6063</v>
      </c>
      <c r="C1047" s="662" t="s">
        <v>6030</v>
      </c>
      <c r="D1047" s="662" t="s">
        <v>6035</v>
      </c>
      <c r="E1047" s="662" t="s">
        <v>6036</v>
      </c>
      <c r="F1047" s="665">
        <v>169</v>
      </c>
      <c r="G1047" s="665">
        <v>93837</v>
      </c>
      <c r="H1047" s="665">
        <v>1</v>
      </c>
      <c r="I1047" s="665">
        <v>555.24852071005921</v>
      </c>
      <c r="J1047" s="665">
        <v>83</v>
      </c>
      <c r="K1047" s="665">
        <v>46397</v>
      </c>
      <c r="L1047" s="665">
        <v>0.49444249070196189</v>
      </c>
      <c r="M1047" s="665">
        <v>559</v>
      </c>
      <c r="N1047" s="665">
        <v>74</v>
      </c>
      <c r="O1047" s="665">
        <v>42032</v>
      </c>
      <c r="P1047" s="678">
        <v>0.44792565832241016</v>
      </c>
      <c r="Q1047" s="666">
        <v>568</v>
      </c>
    </row>
    <row r="1048" spans="1:17" ht="14.4" customHeight="1" x14ac:dyDescent="0.3">
      <c r="A1048" s="661" t="s">
        <v>7269</v>
      </c>
      <c r="B1048" s="662" t="s">
        <v>6063</v>
      </c>
      <c r="C1048" s="662" t="s">
        <v>6030</v>
      </c>
      <c r="D1048" s="662" t="s">
        <v>6154</v>
      </c>
      <c r="E1048" s="662" t="s">
        <v>6153</v>
      </c>
      <c r="F1048" s="665">
        <v>1314</v>
      </c>
      <c r="G1048" s="665">
        <v>984548</v>
      </c>
      <c r="H1048" s="665">
        <v>1</v>
      </c>
      <c r="I1048" s="665">
        <v>749.27549467275492</v>
      </c>
      <c r="J1048" s="665">
        <v>2119</v>
      </c>
      <c r="K1048" s="665">
        <v>1593488</v>
      </c>
      <c r="L1048" s="665">
        <v>1.6184970158895249</v>
      </c>
      <c r="M1048" s="665">
        <v>752</v>
      </c>
      <c r="N1048" s="665">
        <v>2002</v>
      </c>
      <c r="O1048" s="665">
        <v>1523522</v>
      </c>
      <c r="P1048" s="678">
        <v>1.5474329336913994</v>
      </c>
      <c r="Q1048" s="666">
        <v>761</v>
      </c>
    </row>
    <row r="1049" spans="1:17" ht="14.4" customHeight="1" x14ac:dyDescent="0.3">
      <c r="A1049" s="661" t="s">
        <v>7269</v>
      </c>
      <c r="B1049" s="662" t="s">
        <v>6063</v>
      </c>
      <c r="C1049" s="662" t="s">
        <v>6030</v>
      </c>
      <c r="D1049" s="662" t="s">
        <v>6195</v>
      </c>
      <c r="E1049" s="662" t="s">
        <v>6196</v>
      </c>
      <c r="F1049" s="665">
        <v>3274</v>
      </c>
      <c r="G1049" s="665">
        <v>2637790</v>
      </c>
      <c r="H1049" s="665">
        <v>1</v>
      </c>
      <c r="I1049" s="665">
        <v>805.67806963958458</v>
      </c>
      <c r="J1049" s="665">
        <v>2912</v>
      </c>
      <c r="K1049" s="665">
        <v>2355808</v>
      </c>
      <c r="L1049" s="665">
        <v>0.89309914739232465</v>
      </c>
      <c r="M1049" s="665">
        <v>809</v>
      </c>
      <c r="N1049" s="665">
        <v>3856</v>
      </c>
      <c r="O1049" s="665">
        <v>3154208</v>
      </c>
      <c r="P1049" s="678">
        <v>1.1957767676729383</v>
      </c>
      <c r="Q1049" s="666">
        <v>818</v>
      </c>
    </row>
    <row r="1050" spans="1:17" ht="14.4" customHeight="1" x14ac:dyDescent="0.3">
      <c r="A1050" s="661" t="s">
        <v>7269</v>
      </c>
      <c r="B1050" s="662" t="s">
        <v>6063</v>
      </c>
      <c r="C1050" s="662" t="s">
        <v>6030</v>
      </c>
      <c r="D1050" s="662" t="s">
        <v>6037</v>
      </c>
      <c r="E1050" s="662" t="s">
        <v>6038</v>
      </c>
      <c r="F1050" s="665">
        <v>32</v>
      </c>
      <c r="G1050" s="665">
        <v>14237</v>
      </c>
      <c r="H1050" s="665">
        <v>1</v>
      </c>
      <c r="I1050" s="665">
        <v>444.90625</v>
      </c>
      <c r="J1050" s="665">
        <v>16</v>
      </c>
      <c r="K1050" s="665">
        <v>7184</v>
      </c>
      <c r="L1050" s="665">
        <v>0.50460068834726413</v>
      </c>
      <c r="M1050" s="665">
        <v>449</v>
      </c>
      <c r="N1050" s="665">
        <v>26</v>
      </c>
      <c r="O1050" s="665">
        <v>12012</v>
      </c>
      <c r="P1050" s="678">
        <v>0.84371707522652239</v>
      </c>
      <c r="Q1050" s="666">
        <v>462</v>
      </c>
    </row>
    <row r="1051" spans="1:17" ht="14.4" customHeight="1" x14ac:dyDescent="0.3">
      <c r="A1051" s="661" t="s">
        <v>7269</v>
      </c>
      <c r="B1051" s="662" t="s">
        <v>6063</v>
      </c>
      <c r="C1051" s="662" t="s">
        <v>6030</v>
      </c>
      <c r="D1051" s="662" t="s">
        <v>6055</v>
      </c>
      <c r="E1051" s="662" t="s">
        <v>6056</v>
      </c>
      <c r="F1051" s="665">
        <v>53</v>
      </c>
      <c r="G1051" s="665">
        <v>22991</v>
      </c>
      <c r="H1051" s="665">
        <v>1</v>
      </c>
      <c r="I1051" s="665">
        <v>433.79245283018867</v>
      </c>
      <c r="J1051" s="665">
        <v>165</v>
      </c>
      <c r="K1051" s="665">
        <v>72105</v>
      </c>
      <c r="L1051" s="665">
        <v>3.1362272193467007</v>
      </c>
      <c r="M1051" s="665">
        <v>437</v>
      </c>
      <c r="N1051" s="665">
        <v>228</v>
      </c>
      <c r="O1051" s="665">
        <v>101688</v>
      </c>
      <c r="P1051" s="678">
        <v>4.4229481101300507</v>
      </c>
      <c r="Q1051" s="666">
        <v>446</v>
      </c>
    </row>
    <row r="1052" spans="1:17" ht="14.4" customHeight="1" x14ac:dyDescent="0.3">
      <c r="A1052" s="661" t="s">
        <v>7269</v>
      </c>
      <c r="B1052" s="662" t="s">
        <v>6063</v>
      </c>
      <c r="C1052" s="662" t="s">
        <v>6030</v>
      </c>
      <c r="D1052" s="662" t="s">
        <v>6197</v>
      </c>
      <c r="E1052" s="662" t="s">
        <v>6140</v>
      </c>
      <c r="F1052" s="665">
        <v>325</v>
      </c>
      <c r="G1052" s="665">
        <v>230812</v>
      </c>
      <c r="H1052" s="665">
        <v>1</v>
      </c>
      <c r="I1052" s="665">
        <v>710.19076923076921</v>
      </c>
      <c r="J1052" s="665">
        <v>274</v>
      </c>
      <c r="K1052" s="665">
        <v>195910</v>
      </c>
      <c r="L1052" s="665">
        <v>0.84878602499003519</v>
      </c>
      <c r="M1052" s="665">
        <v>715</v>
      </c>
      <c r="N1052" s="665">
        <v>300</v>
      </c>
      <c r="O1052" s="665">
        <v>218400</v>
      </c>
      <c r="P1052" s="678">
        <v>0.94622463303467752</v>
      </c>
      <c r="Q1052" s="666">
        <v>728</v>
      </c>
    </row>
    <row r="1053" spans="1:17" ht="14.4" customHeight="1" x14ac:dyDescent="0.3">
      <c r="A1053" s="661" t="s">
        <v>7269</v>
      </c>
      <c r="B1053" s="662" t="s">
        <v>6063</v>
      </c>
      <c r="C1053" s="662" t="s">
        <v>6030</v>
      </c>
      <c r="D1053" s="662" t="s">
        <v>6161</v>
      </c>
      <c r="E1053" s="662" t="s">
        <v>6162</v>
      </c>
      <c r="F1053" s="665">
        <v>5</v>
      </c>
      <c r="G1053" s="665">
        <v>4106</v>
      </c>
      <c r="H1053" s="665">
        <v>1</v>
      </c>
      <c r="I1053" s="665">
        <v>821.2</v>
      </c>
      <c r="J1053" s="665">
        <v>9</v>
      </c>
      <c r="K1053" s="665">
        <v>7416</v>
      </c>
      <c r="L1053" s="665">
        <v>1.8061373599610326</v>
      </c>
      <c r="M1053" s="665">
        <v>824</v>
      </c>
      <c r="N1053" s="665">
        <v>13</v>
      </c>
      <c r="O1053" s="665">
        <v>10829</v>
      </c>
      <c r="P1053" s="678">
        <v>2.6373599610326353</v>
      </c>
      <c r="Q1053" s="666">
        <v>833</v>
      </c>
    </row>
    <row r="1054" spans="1:17" ht="14.4" customHeight="1" x14ac:dyDescent="0.3">
      <c r="A1054" s="661" t="s">
        <v>7269</v>
      </c>
      <c r="B1054" s="662" t="s">
        <v>6063</v>
      </c>
      <c r="C1054" s="662" t="s">
        <v>6030</v>
      </c>
      <c r="D1054" s="662" t="s">
        <v>6047</v>
      </c>
      <c r="E1054" s="662" t="s">
        <v>6048</v>
      </c>
      <c r="F1054" s="665">
        <v>1237</v>
      </c>
      <c r="G1054" s="665">
        <v>257719</v>
      </c>
      <c r="H1054" s="665">
        <v>1</v>
      </c>
      <c r="I1054" s="665">
        <v>208.34195634599837</v>
      </c>
      <c r="J1054" s="665">
        <v>1078</v>
      </c>
      <c r="K1054" s="665">
        <v>226380</v>
      </c>
      <c r="L1054" s="665">
        <v>0.8783985658798924</v>
      </c>
      <c r="M1054" s="665">
        <v>210</v>
      </c>
      <c r="N1054" s="665">
        <v>1296</v>
      </c>
      <c r="O1054" s="665">
        <v>278640</v>
      </c>
      <c r="P1054" s="678">
        <v>1.0811775616077977</v>
      </c>
      <c r="Q1054" s="666">
        <v>215</v>
      </c>
    </row>
    <row r="1055" spans="1:17" ht="14.4" customHeight="1" x14ac:dyDescent="0.3">
      <c r="A1055" s="661" t="s">
        <v>7269</v>
      </c>
      <c r="B1055" s="662" t="s">
        <v>6063</v>
      </c>
      <c r="C1055" s="662" t="s">
        <v>6030</v>
      </c>
      <c r="D1055" s="662" t="s">
        <v>6121</v>
      </c>
      <c r="E1055" s="662" t="s">
        <v>6122</v>
      </c>
      <c r="F1055" s="665"/>
      <c r="G1055" s="665"/>
      <c r="H1055" s="665"/>
      <c r="I1055" s="665"/>
      <c r="J1055" s="665">
        <v>1</v>
      </c>
      <c r="K1055" s="665">
        <v>331</v>
      </c>
      <c r="L1055" s="665"/>
      <c r="M1055" s="665">
        <v>331</v>
      </c>
      <c r="N1055" s="665"/>
      <c r="O1055" s="665"/>
      <c r="P1055" s="678"/>
      <c r="Q1055" s="666"/>
    </row>
    <row r="1056" spans="1:17" ht="14.4" customHeight="1" x14ac:dyDescent="0.3">
      <c r="A1056" s="661" t="s">
        <v>7269</v>
      </c>
      <c r="B1056" s="662" t="s">
        <v>6063</v>
      </c>
      <c r="C1056" s="662" t="s">
        <v>6030</v>
      </c>
      <c r="D1056" s="662" t="s">
        <v>6039</v>
      </c>
      <c r="E1056" s="662" t="s">
        <v>6040</v>
      </c>
      <c r="F1056" s="665">
        <v>7984</v>
      </c>
      <c r="G1056" s="665">
        <v>666134</v>
      </c>
      <c r="H1056" s="665">
        <v>1</v>
      </c>
      <c r="I1056" s="665">
        <v>83.43361723446894</v>
      </c>
      <c r="J1056" s="665">
        <v>8369</v>
      </c>
      <c r="K1056" s="665">
        <v>711365</v>
      </c>
      <c r="L1056" s="665">
        <v>1.0679007527014084</v>
      </c>
      <c r="M1056" s="665">
        <v>85</v>
      </c>
      <c r="N1056" s="665">
        <v>8644</v>
      </c>
      <c r="O1056" s="665">
        <v>734740</v>
      </c>
      <c r="P1056" s="678">
        <v>1.1029912900407426</v>
      </c>
      <c r="Q1056" s="666">
        <v>85</v>
      </c>
    </row>
    <row r="1057" spans="1:17" ht="14.4" customHeight="1" x14ac:dyDescent="0.3">
      <c r="A1057" s="661" t="s">
        <v>7269</v>
      </c>
      <c r="B1057" s="662" t="s">
        <v>6063</v>
      </c>
      <c r="C1057" s="662" t="s">
        <v>6030</v>
      </c>
      <c r="D1057" s="662" t="s">
        <v>6057</v>
      </c>
      <c r="E1057" s="662" t="s">
        <v>6058</v>
      </c>
      <c r="F1057" s="665">
        <v>3</v>
      </c>
      <c r="G1057" s="665">
        <v>2115</v>
      </c>
      <c r="H1057" s="665">
        <v>1</v>
      </c>
      <c r="I1057" s="665">
        <v>705</v>
      </c>
      <c r="J1057" s="665">
        <v>8</v>
      </c>
      <c r="K1057" s="665">
        <v>5656</v>
      </c>
      <c r="L1057" s="665">
        <v>2.6742316784869975</v>
      </c>
      <c r="M1057" s="665">
        <v>707</v>
      </c>
      <c r="N1057" s="665">
        <v>10</v>
      </c>
      <c r="O1057" s="665">
        <v>7190</v>
      </c>
      <c r="P1057" s="678">
        <v>3.3995271867612291</v>
      </c>
      <c r="Q1057" s="666">
        <v>719</v>
      </c>
    </row>
    <row r="1058" spans="1:17" ht="14.4" customHeight="1" x14ac:dyDescent="0.3">
      <c r="A1058" s="661" t="s">
        <v>7269</v>
      </c>
      <c r="B1058" s="662" t="s">
        <v>6063</v>
      </c>
      <c r="C1058" s="662" t="s">
        <v>6030</v>
      </c>
      <c r="D1058" s="662" t="s">
        <v>6125</v>
      </c>
      <c r="E1058" s="662" t="s">
        <v>6126</v>
      </c>
      <c r="F1058" s="665">
        <v>3</v>
      </c>
      <c r="G1058" s="665">
        <v>0</v>
      </c>
      <c r="H1058" s="665"/>
      <c r="I1058" s="665">
        <v>0</v>
      </c>
      <c r="J1058" s="665"/>
      <c r="K1058" s="665"/>
      <c r="L1058" s="665"/>
      <c r="M1058" s="665"/>
      <c r="N1058" s="665"/>
      <c r="O1058" s="665"/>
      <c r="P1058" s="678"/>
      <c r="Q1058" s="666"/>
    </row>
    <row r="1059" spans="1:17" ht="14.4" customHeight="1" x14ac:dyDescent="0.3">
      <c r="A1059" s="661" t="s">
        <v>7269</v>
      </c>
      <c r="B1059" s="662" t="s">
        <v>6063</v>
      </c>
      <c r="C1059" s="662" t="s">
        <v>6030</v>
      </c>
      <c r="D1059" s="662" t="s">
        <v>6198</v>
      </c>
      <c r="E1059" s="662" t="s">
        <v>6196</v>
      </c>
      <c r="F1059" s="665">
        <v>2501</v>
      </c>
      <c r="G1059" s="665">
        <v>2330517</v>
      </c>
      <c r="H1059" s="665">
        <v>1</v>
      </c>
      <c r="I1059" s="665">
        <v>931.83406637345058</v>
      </c>
      <c r="J1059" s="665">
        <v>2678</v>
      </c>
      <c r="K1059" s="665">
        <v>2503930</v>
      </c>
      <c r="L1059" s="665">
        <v>1.0744096696140812</v>
      </c>
      <c r="M1059" s="665">
        <v>935</v>
      </c>
      <c r="N1059" s="665">
        <v>2399</v>
      </c>
      <c r="O1059" s="665">
        <v>2283848</v>
      </c>
      <c r="P1059" s="678">
        <v>0.97997482961935056</v>
      </c>
      <c r="Q1059" s="666">
        <v>952</v>
      </c>
    </row>
    <row r="1060" spans="1:17" ht="14.4" customHeight="1" x14ac:dyDescent="0.3">
      <c r="A1060" s="661" t="s">
        <v>7269</v>
      </c>
      <c r="B1060" s="662" t="s">
        <v>6063</v>
      </c>
      <c r="C1060" s="662" t="s">
        <v>6030</v>
      </c>
      <c r="D1060" s="662" t="s">
        <v>6129</v>
      </c>
      <c r="E1060" s="662" t="s">
        <v>6130</v>
      </c>
      <c r="F1060" s="665"/>
      <c r="G1060" s="665"/>
      <c r="H1060" s="665"/>
      <c r="I1060" s="665"/>
      <c r="J1060" s="665">
        <v>9</v>
      </c>
      <c r="K1060" s="665">
        <v>1026</v>
      </c>
      <c r="L1060" s="665"/>
      <c r="M1060" s="665">
        <v>114</v>
      </c>
      <c r="N1060" s="665">
        <v>4</v>
      </c>
      <c r="O1060" s="665">
        <v>480</v>
      </c>
      <c r="P1060" s="678"/>
      <c r="Q1060" s="666">
        <v>120</v>
      </c>
    </row>
    <row r="1061" spans="1:17" ht="14.4" customHeight="1" x14ac:dyDescent="0.3">
      <c r="A1061" s="661" t="s">
        <v>7269</v>
      </c>
      <c r="B1061" s="662" t="s">
        <v>6063</v>
      </c>
      <c r="C1061" s="662" t="s">
        <v>6030</v>
      </c>
      <c r="D1061" s="662" t="s">
        <v>6199</v>
      </c>
      <c r="E1061" s="662" t="s">
        <v>6196</v>
      </c>
      <c r="F1061" s="665">
        <v>725</v>
      </c>
      <c r="G1061" s="665">
        <v>533330</v>
      </c>
      <c r="H1061" s="665">
        <v>1</v>
      </c>
      <c r="I1061" s="665">
        <v>735.62758620689658</v>
      </c>
      <c r="J1061" s="665">
        <v>528</v>
      </c>
      <c r="K1061" s="665">
        <v>389136</v>
      </c>
      <c r="L1061" s="665">
        <v>0.72963456021600137</v>
      </c>
      <c r="M1061" s="665">
        <v>737</v>
      </c>
      <c r="N1061" s="665">
        <v>329</v>
      </c>
      <c r="O1061" s="665">
        <v>245105</v>
      </c>
      <c r="P1061" s="678">
        <v>0.45957474734217091</v>
      </c>
      <c r="Q1061" s="666">
        <v>745</v>
      </c>
    </row>
    <row r="1062" spans="1:17" ht="14.4" customHeight="1" x14ac:dyDescent="0.3">
      <c r="A1062" s="661" t="s">
        <v>7269</v>
      </c>
      <c r="B1062" s="662" t="s">
        <v>6063</v>
      </c>
      <c r="C1062" s="662" t="s">
        <v>6030</v>
      </c>
      <c r="D1062" s="662" t="s">
        <v>6200</v>
      </c>
      <c r="E1062" s="662" t="s">
        <v>6201</v>
      </c>
      <c r="F1062" s="665"/>
      <c r="G1062" s="665"/>
      <c r="H1062" s="665"/>
      <c r="I1062" s="665"/>
      <c r="J1062" s="665">
        <v>3</v>
      </c>
      <c r="K1062" s="665">
        <v>171</v>
      </c>
      <c r="L1062" s="665"/>
      <c r="M1062" s="665">
        <v>57</v>
      </c>
      <c r="N1062" s="665"/>
      <c r="O1062" s="665"/>
      <c r="P1062" s="678"/>
      <c r="Q1062" s="666"/>
    </row>
    <row r="1063" spans="1:17" ht="14.4" customHeight="1" x14ac:dyDescent="0.3">
      <c r="A1063" s="661" t="s">
        <v>7269</v>
      </c>
      <c r="B1063" s="662" t="s">
        <v>6063</v>
      </c>
      <c r="C1063" s="662" t="s">
        <v>6030</v>
      </c>
      <c r="D1063" s="662" t="s">
        <v>6131</v>
      </c>
      <c r="E1063" s="662" t="s">
        <v>6132</v>
      </c>
      <c r="F1063" s="665"/>
      <c r="G1063" s="665"/>
      <c r="H1063" s="665"/>
      <c r="I1063" s="665"/>
      <c r="J1063" s="665">
        <v>1</v>
      </c>
      <c r="K1063" s="665">
        <v>82</v>
      </c>
      <c r="L1063" s="665"/>
      <c r="M1063" s="665">
        <v>82</v>
      </c>
      <c r="N1063" s="665"/>
      <c r="O1063" s="665"/>
      <c r="P1063" s="678"/>
      <c r="Q1063" s="666"/>
    </row>
    <row r="1064" spans="1:17" ht="14.4" customHeight="1" x14ac:dyDescent="0.3">
      <c r="A1064" s="661" t="s">
        <v>7269</v>
      </c>
      <c r="B1064" s="662" t="s">
        <v>6063</v>
      </c>
      <c r="C1064" s="662" t="s">
        <v>6030</v>
      </c>
      <c r="D1064" s="662" t="s">
        <v>6202</v>
      </c>
      <c r="E1064" s="662" t="s">
        <v>6203</v>
      </c>
      <c r="F1064" s="665">
        <v>102</v>
      </c>
      <c r="G1064" s="665">
        <v>53528</v>
      </c>
      <c r="H1064" s="665">
        <v>1</v>
      </c>
      <c r="I1064" s="665">
        <v>524.78431372549016</v>
      </c>
      <c r="J1064" s="665">
        <v>150</v>
      </c>
      <c r="K1064" s="665">
        <v>79050</v>
      </c>
      <c r="L1064" s="665">
        <v>1.4767971902555672</v>
      </c>
      <c r="M1064" s="665">
        <v>527</v>
      </c>
      <c r="N1064" s="665">
        <v>122</v>
      </c>
      <c r="O1064" s="665">
        <v>66246</v>
      </c>
      <c r="P1064" s="678">
        <v>1.2375952772380809</v>
      </c>
      <c r="Q1064" s="666">
        <v>543</v>
      </c>
    </row>
    <row r="1065" spans="1:17" ht="14.4" customHeight="1" x14ac:dyDescent="0.3">
      <c r="A1065" s="661" t="s">
        <v>7269</v>
      </c>
      <c r="B1065" s="662" t="s">
        <v>6063</v>
      </c>
      <c r="C1065" s="662" t="s">
        <v>6030</v>
      </c>
      <c r="D1065" s="662" t="s">
        <v>6045</v>
      </c>
      <c r="E1065" s="662" t="s">
        <v>6042</v>
      </c>
      <c r="F1065" s="665">
        <v>11</v>
      </c>
      <c r="G1065" s="665">
        <v>3274</v>
      </c>
      <c r="H1065" s="665">
        <v>1</v>
      </c>
      <c r="I1065" s="665">
        <v>297.63636363636363</v>
      </c>
      <c r="J1065" s="665">
        <v>17</v>
      </c>
      <c r="K1065" s="665">
        <v>5083</v>
      </c>
      <c r="L1065" s="665">
        <v>1.5525351252290776</v>
      </c>
      <c r="M1065" s="665">
        <v>299</v>
      </c>
      <c r="N1065" s="665">
        <v>2</v>
      </c>
      <c r="O1065" s="665">
        <v>614</v>
      </c>
      <c r="P1065" s="678">
        <v>0.18753817959682345</v>
      </c>
      <c r="Q1065" s="666">
        <v>307</v>
      </c>
    </row>
    <row r="1066" spans="1:17" ht="14.4" customHeight="1" x14ac:dyDescent="0.3">
      <c r="A1066" s="661" t="s">
        <v>7269</v>
      </c>
      <c r="B1066" s="662" t="s">
        <v>6063</v>
      </c>
      <c r="C1066" s="662" t="s">
        <v>6030</v>
      </c>
      <c r="D1066" s="662" t="s">
        <v>6155</v>
      </c>
      <c r="E1066" s="662" t="s">
        <v>6048</v>
      </c>
      <c r="F1066" s="665">
        <v>251</v>
      </c>
      <c r="G1066" s="665">
        <v>43564</v>
      </c>
      <c r="H1066" s="665">
        <v>1</v>
      </c>
      <c r="I1066" s="665">
        <v>173.5617529880478</v>
      </c>
      <c r="J1066" s="665">
        <v>175</v>
      </c>
      <c r="K1066" s="665">
        <v>30450</v>
      </c>
      <c r="L1066" s="665">
        <v>0.69897162794968326</v>
      </c>
      <c r="M1066" s="665">
        <v>174</v>
      </c>
      <c r="N1066" s="665">
        <v>142</v>
      </c>
      <c r="O1066" s="665">
        <v>25276</v>
      </c>
      <c r="P1066" s="678">
        <v>0.58020383803140207</v>
      </c>
      <c r="Q1066" s="666">
        <v>178</v>
      </c>
    </row>
    <row r="1067" spans="1:17" ht="14.4" customHeight="1" x14ac:dyDescent="0.3">
      <c r="A1067" s="661" t="s">
        <v>7269</v>
      </c>
      <c r="B1067" s="662" t="s">
        <v>6063</v>
      </c>
      <c r="C1067" s="662" t="s">
        <v>6030</v>
      </c>
      <c r="D1067" s="662" t="s">
        <v>6041</v>
      </c>
      <c r="E1067" s="662" t="s">
        <v>6042</v>
      </c>
      <c r="F1067" s="665">
        <v>12</v>
      </c>
      <c r="G1067" s="665">
        <v>4420</v>
      </c>
      <c r="H1067" s="665">
        <v>1</v>
      </c>
      <c r="I1067" s="665">
        <v>368.33333333333331</v>
      </c>
      <c r="J1067" s="665">
        <v>29</v>
      </c>
      <c r="K1067" s="665">
        <v>10759</v>
      </c>
      <c r="L1067" s="665">
        <v>2.4341628959276016</v>
      </c>
      <c r="M1067" s="665">
        <v>371</v>
      </c>
      <c r="N1067" s="665">
        <v>37</v>
      </c>
      <c r="O1067" s="665">
        <v>14060</v>
      </c>
      <c r="P1067" s="678">
        <v>3.180995475113122</v>
      </c>
      <c r="Q1067" s="666">
        <v>380</v>
      </c>
    </row>
    <row r="1068" spans="1:17" ht="14.4" customHeight="1" x14ac:dyDescent="0.3">
      <c r="A1068" s="661" t="s">
        <v>7269</v>
      </c>
      <c r="B1068" s="662" t="s">
        <v>6063</v>
      </c>
      <c r="C1068" s="662" t="s">
        <v>6030</v>
      </c>
      <c r="D1068" s="662" t="s">
        <v>6139</v>
      </c>
      <c r="E1068" s="662" t="s">
        <v>6140</v>
      </c>
      <c r="F1068" s="665">
        <v>13</v>
      </c>
      <c r="G1068" s="665">
        <v>7861</v>
      </c>
      <c r="H1068" s="665">
        <v>1</v>
      </c>
      <c r="I1068" s="665">
        <v>604.69230769230774</v>
      </c>
      <c r="J1068" s="665">
        <v>24</v>
      </c>
      <c r="K1068" s="665">
        <v>14544</v>
      </c>
      <c r="L1068" s="665">
        <v>1.850146291820379</v>
      </c>
      <c r="M1068" s="665">
        <v>606</v>
      </c>
      <c r="N1068" s="665">
        <v>5</v>
      </c>
      <c r="O1068" s="665">
        <v>3090</v>
      </c>
      <c r="P1068" s="678">
        <v>0.39307976084467627</v>
      </c>
      <c r="Q1068" s="666">
        <v>618</v>
      </c>
    </row>
    <row r="1069" spans="1:17" ht="14.4" customHeight="1" x14ac:dyDescent="0.3">
      <c r="A1069" s="661" t="s">
        <v>7269</v>
      </c>
      <c r="B1069" s="662" t="s">
        <v>6063</v>
      </c>
      <c r="C1069" s="662" t="s">
        <v>6030</v>
      </c>
      <c r="D1069" s="662" t="s">
        <v>6156</v>
      </c>
      <c r="E1069" s="662" t="s">
        <v>6157</v>
      </c>
      <c r="F1069" s="665"/>
      <c r="G1069" s="665"/>
      <c r="H1069" s="665"/>
      <c r="I1069" s="665"/>
      <c r="J1069" s="665">
        <v>1</v>
      </c>
      <c r="K1069" s="665">
        <v>272</v>
      </c>
      <c r="L1069" s="665"/>
      <c r="M1069" s="665">
        <v>272</v>
      </c>
      <c r="N1069" s="665"/>
      <c r="O1069" s="665"/>
      <c r="P1069" s="678"/>
      <c r="Q1069" s="666"/>
    </row>
    <row r="1070" spans="1:17" ht="14.4" customHeight="1" x14ac:dyDescent="0.3">
      <c r="A1070" s="661" t="s">
        <v>7269</v>
      </c>
      <c r="B1070" s="662" t="s">
        <v>6063</v>
      </c>
      <c r="C1070" s="662" t="s">
        <v>6030</v>
      </c>
      <c r="D1070" s="662" t="s">
        <v>6204</v>
      </c>
      <c r="E1070" s="662" t="s">
        <v>6205</v>
      </c>
      <c r="F1070" s="665">
        <v>9</v>
      </c>
      <c r="G1070" s="665">
        <v>900</v>
      </c>
      <c r="H1070" s="665">
        <v>1</v>
      </c>
      <c r="I1070" s="665">
        <v>100</v>
      </c>
      <c r="J1070" s="665">
        <v>8</v>
      </c>
      <c r="K1070" s="665">
        <v>800</v>
      </c>
      <c r="L1070" s="665">
        <v>0.88888888888888884</v>
      </c>
      <c r="M1070" s="665">
        <v>100</v>
      </c>
      <c r="N1070" s="665">
        <v>8</v>
      </c>
      <c r="O1070" s="665">
        <v>800</v>
      </c>
      <c r="P1070" s="678">
        <v>0.88888888888888884</v>
      </c>
      <c r="Q1070" s="666">
        <v>100</v>
      </c>
    </row>
    <row r="1071" spans="1:17" ht="14.4" customHeight="1" x14ac:dyDescent="0.3">
      <c r="A1071" s="661" t="s">
        <v>7269</v>
      </c>
      <c r="B1071" s="662" t="s">
        <v>6063</v>
      </c>
      <c r="C1071" s="662" t="s">
        <v>6030</v>
      </c>
      <c r="D1071" s="662" t="s">
        <v>6141</v>
      </c>
      <c r="E1071" s="662" t="s">
        <v>6038</v>
      </c>
      <c r="F1071" s="665"/>
      <c r="G1071" s="665"/>
      <c r="H1071" s="665"/>
      <c r="I1071" s="665"/>
      <c r="J1071" s="665"/>
      <c r="K1071" s="665"/>
      <c r="L1071" s="665"/>
      <c r="M1071" s="665"/>
      <c r="N1071" s="665">
        <v>1</v>
      </c>
      <c r="O1071" s="665">
        <v>352</v>
      </c>
      <c r="P1071" s="678"/>
      <c r="Q1071" s="666">
        <v>352</v>
      </c>
    </row>
    <row r="1072" spans="1:17" ht="14.4" customHeight="1" x14ac:dyDescent="0.3">
      <c r="A1072" s="661" t="s">
        <v>7269</v>
      </c>
      <c r="B1072" s="662" t="s">
        <v>6063</v>
      </c>
      <c r="C1072" s="662" t="s">
        <v>6030</v>
      </c>
      <c r="D1072" s="662" t="s">
        <v>6142</v>
      </c>
      <c r="E1072" s="662" t="s">
        <v>6056</v>
      </c>
      <c r="F1072" s="665">
        <v>5</v>
      </c>
      <c r="G1072" s="665">
        <v>1818</v>
      </c>
      <c r="H1072" s="665">
        <v>1</v>
      </c>
      <c r="I1072" s="665">
        <v>363.6</v>
      </c>
      <c r="J1072" s="665">
        <v>6</v>
      </c>
      <c r="K1072" s="665">
        <v>2190</v>
      </c>
      <c r="L1072" s="665">
        <v>1.2046204620462047</v>
      </c>
      <c r="M1072" s="665">
        <v>365</v>
      </c>
      <c r="N1072" s="665">
        <v>7</v>
      </c>
      <c r="O1072" s="665">
        <v>2611</v>
      </c>
      <c r="P1072" s="678">
        <v>1.4361936193619362</v>
      </c>
      <c r="Q1072" s="666">
        <v>373</v>
      </c>
    </row>
    <row r="1073" spans="1:17" ht="14.4" customHeight="1" x14ac:dyDescent="0.3">
      <c r="A1073" s="661" t="s">
        <v>7269</v>
      </c>
      <c r="B1073" s="662" t="s">
        <v>6063</v>
      </c>
      <c r="C1073" s="662" t="s">
        <v>6030</v>
      </c>
      <c r="D1073" s="662" t="s">
        <v>6206</v>
      </c>
      <c r="E1073" s="662" t="s">
        <v>6196</v>
      </c>
      <c r="F1073" s="665">
        <v>42</v>
      </c>
      <c r="G1073" s="665">
        <v>36184</v>
      </c>
      <c r="H1073" s="665">
        <v>1</v>
      </c>
      <c r="I1073" s="665">
        <v>861.52380952380952</v>
      </c>
      <c r="J1073" s="665">
        <v>44</v>
      </c>
      <c r="K1073" s="665">
        <v>37972</v>
      </c>
      <c r="L1073" s="665">
        <v>1.0494141056820694</v>
      </c>
      <c r="M1073" s="665">
        <v>863</v>
      </c>
      <c r="N1073" s="665">
        <v>14</v>
      </c>
      <c r="O1073" s="665">
        <v>12306</v>
      </c>
      <c r="P1073" s="678">
        <v>0.34009506964404157</v>
      </c>
      <c r="Q1073" s="666">
        <v>879</v>
      </c>
    </row>
    <row r="1074" spans="1:17" ht="14.4" customHeight="1" x14ac:dyDescent="0.3">
      <c r="A1074" s="661" t="s">
        <v>7269</v>
      </c>
      <c r="B1074" s="662" t="s">
        <v>6063</v>
      </c>
      <c r="C1074" s="662" t="s">
        <v>6030</v>
      </c>
      <c r="D1074" s="662" t="s">
        <v>6212</v>
      </c>
      <c r="E1074" s="662" t="s">
        <v>6208</v>
      </c>
      <c r="F1074" s="665">
        <v>73</v>
      </c>
      <c r="G1074" s="665">
        <v>38096</v>
      </c>
      <c r="H1074" s="665">
        <v>1</v>
      </c>
      <c r="I1074" s="665">
        <v>521.86301369863008</v>
      </c>
      <c r="J1074" s="665">
        <v>87</v>
      </c>
      <c r="K1074" s="665">
        <v>45501</v>
      </c>
      <c r="L1074" s="665">
        <v>1.1943773624527509</v>
      </c>
      <c r="M1074" s="665">
        <v>523</v>
      </c>
      <c r="N1074" s="665">
        <v>19</v>
      </c>
      <c r="O1074" s="665">
        <v>10089</v>
      </c>
      <c r="P1074" s="678">
        <v>0.26483095338093238</v>
      </c>
      <c r="Q1074" s="666">
        <v>531</v>
      </c>
    </row>
    <row r="1075" spans="1:17" ht="14.4" customHeight="1" x14ac:dyDescent="0.3">
      <c r="A1075" s="661" t="s">
        <v>7269</v>
      </c>
      <c r="B1075" s="662" t="s">
        <v>6063</v>
      </c>
      <c r="C1075" s="662" t="s">
        <v>6030</v>
      </c>
      <c r="D1075" s="662" t="s">
        <v>6222</v>
      </c>
      <c r="E1075" s="662" t="s">
        <v>6208</v>
      </c>
      <c r="F1075" s="665">
        <v>1237</v>
      </c>
      <c r="G1075" s="665">
        <v>994577</v>
      </c>
      <c r="H1075" s="665">
        <v>1</v>
      </c>
      <c r="I1075" s="665">
        <v>804.02344381568309</v>
      </c>
      <c r="J1075" s="665">
        <v>1051</v>
      </c>
      <c r="K1075" s="665">
        <v>848157</v>
      </c>
      <c r="L1075" s="665">
        <v>0.85278163480555047</v>
      </c>
      <c r="M1075" s="665">
        <v>807</v>
      </c>
      <c r="N1075" s="665">
        <v>1017</v>
      </c>
      <c r="O1075" s="665">
        <v>838008</v>
      </c>
      <c r="P1075" s="678">
        <v>0.84257729667989512</v>
      </c>
      <c r="Q1075" s="666">
        <v>824</v>
      </c>
    </row>
    <row r="1076" spans="1:17" ht="14.4" customHeight="1" x14ac:dyDescent="0.3">
      <c r="A1076" s="661" t="s">
        <v>7269</v>
      </c>
      <c r="B1076" s="662" t="s">
        <v>6063</v>
      </c>
      <c r="C1076" s="662" t="s">
        <v>6030</v>
      </c>
      <c r="D1076" s="662" t="s">
        <v>6207</v>
      </c>
      <c r="E1076" s="662" t="s">
        <v>6208</v>
      </c>
      <c r="F1076" s="665">
        <v>548</v>
      </c>
      <c r="G1076" s="665">
        <v>324296</v>
      </c>
      <c r="H1076" s="665">
        <v>1</v>
      </c>
      <c r="I1076" s="665">
        <v>591.78102189781021</v>
      </c>
      <c r="J1076" s="665">
        <v>469</v>
      </c>
      <c r="K1076" s="665">
        <v>279055</v>
      </c>
      <c r="L1076" s="665">
        <v>0.8604947332067</v>
      </c>
      <c r="M1076" s="665">
        <v>595</v>
      </c>
      <c r="N1076" s="665">
        <v>617</v>
      </c>
      <c r="O1076" s="665">
        <v>372668</v>
      </c>
      <c r="P1076" s="678">
        <v>1.1491600266423267</v>
      </c>
      <c r="Q1076" s="666">
        <v>604</v>
      </c>
    </row>
    <row r="1077" spans="1:17" ht="14.4" customHeight="1" x14ac:dyDescent="0.3">
      <c r="A1077" s="661" t="s">
        <v>7269</v>
      </c>
      <c r="B1077" s="662" t="s">
        <v>6063</v>
      </c>
      <c r="C1077" s="662" t="s">
        <v>6030</v>
      </c>
      <c r="D1077" s="662" t="s">
        <v>6061</v>
      </c>
      <c r="E1077" s="662" t="s">
        <v>6051</v>
      </c>
      <c r="F1077" s="665">
        <v>41</v>
      </c>
      <c r="G1077" s="665">
        <v>16113</v>
      </c>
      <c r="H1077" s="665">
        <v>1</v>
      </c>
      <c r="I1077" s="665">
        <v>393</v>
      </c>
      <c r="J1077" s="665">
        <v>11</v>
      </c>
      <c r="K1077" s="665">
        <v>4345</v>
      </c>
      <c r="L1077" s="665">
        <v>0.26965804009185129</v>
      </c>
      <c r="M1077" s="665">
        <v>395</v>
      </c>
      <c r="N1077" s="665"/>
      <c r="O1077" s="665"/>
      <c r="P1077" s="678"/>
      <c r="Q1077" s="666"/>
    </row>
    <row r="1078" spans="1:17" ht="14.4" customHeight="1" x14ac:dyDescent="0.3">
      <c r="A1078" s="661" t="s">
        <v>7269</v>
      </c>
      <c r="B1078" s="662" t="s">
        <v>6063</v>
      </c>
      <c r="C1078" s="662" t="s">
        <v>6030</v>
      </c>
      <c r="D1078" s="662" t="s">
        <v>6234</v>
      </c>
      <c r="E1078" s="662" t="s">
        <v>6208</v>
      </c>
      <c r="F1078" s="665"/>
      <c r="G1078" s="665"/>
      <c r="H1078" s="665"/>
      <c r="I1078" s="665"/>
      <c r="J1078" s="665">
        <v>20</v>
      </c>
      <c r="K1078" s="665">
        <v>14700</v>
      </c>
      <c r="L1078" s="665"/>
      <c r="M1078" s="665">
        <v>735</v>
      </c>
      <c r="N1078" s="665">
        <v>3</v>
      </c>
      <c r="O1078" s="665">
        <v>2253</v>
      </c>
      <c r="P1078" s="678"/>
      <c r="Q1078" s="666">
        <v>751</v>
      </c>
    </row>
    <row r="1079" spans="1:17" ht="14.4" customHeight="1" x14ac:dyDescent="0.3">
      <c r="A1079" s="661" t="s">
        <v>7269</v>
      </c>
      <c r="B1079" s="662" t="s">
        <v>6063</v>
      </c>
      <c r="C1079" s="662" t="s">
        <v>6030</v>
      </c>
      <c r="D1079" s="662" t="s">
        <v>6235</v>
      </c>
      <c r="E1079" s="662" t="s">
        <v>6236</v>
      </c>
      <c r="F1079" s="665">
        <v>1</v>
      </c>
      <c r="G1079" s="665">
        <v>1366</v>
      </c>
      <c r="H1079" s="665">
        <v>1</v>
      </c>
      <c r="I1079" s="665">
        <v>1366</v>
      </c>
      <c r="J1079" s="665"/>
      <c r="K1079" s="665"/>
      <c r="L1079" s="665"/>
      <c r="M1079" s="665"/>
      <c r="N1079" s="665"/>
      <c r="O1079" s="665"/>
      <c r="P1079" s="678"/>
      <c r="Q1079" s="666"/>
    </row>
    <row r="1080" spans="1:17" ht="14.4" customHeight="1" x14ac:dyDescent="0.3">
      <c r="A1080" s="661" t="s">
        <v>7269</v>
      </c>
      <c r="B1080" s="662" t="s">
        <v>6063</v>
      </c>
      <c r="C1080" s="662" t="s">
        <v>6030</v>
      </c>
      <c r="D1080" s="662" t="s">
        <v>6224</v>
      </c>
      <c r="E1080" s="662" t="s">
        <v>6208</v>
      </c>
      <c r="F1080" s="665"/>
      <c r="G1080" s="665"/>
      <c r="H1080" s="665"/>
      <c r="I1080" s="665"/>
      <c r="J1080" s="665"/>
      <c r="K1080" s="665"/>
      <c r="L1080" s="665"/>
      <c r="M1080" s="665"/>
      <c r="N1080" s="665">
        <v>11</v>
      </c>
      <c r="O1080" s="665">
        <v>9614</v>
      </c>
      <c r="P1080" s="678"/>
      <c r="Q1080" s="666">
        <v>874</v>
      </c>
    </row>
    <row r="1081" spans="1:17" ht="14.4" customHeight="1" x14ac:dyDescent="0.3">
      <c r="A1081" s="661" t="s">
        <v>7269</v>
      </c>
      <c r="B1081" s="662" t="s">
        <v>6063</v>
      </c>
      <c r="C1081" s="662" t="s">
        <v>6030</v>
      </c>
      <c r="D1081" s="662" t="s">
        <v>6227</v>
      </c>
      <c r="E1081" s="662" t="s">
        <v>6228</v>
      </c>
      <c r="F1081" s="665"/>
      <c r="G1081" s="665"/>
      <c r="H1081" s="665"/>
      <c r="I1081" s="665"/>
      <c r="J1081" s="665">
        <v>2</v>
      </c>
      <c r="K1081" s="665">
        <v>690</v>
      </c>
      <c r="L1081" s="665"/>
      <c r="M1081" s="665">
        <v>345</v>
      </c>
      <c r="N1081" s="665"/>
      <c r="O1081" s="665"/>
      <c r="P1081" s="678"/>
      <c r="Q1081" s="666"/>
    </row>
    <row r="1082" spans="1:17" ht="14.4" customHeight="1" x14ac:dyDescent="0.3">
      <c r="A1082" s="661" t="s">
        <v>7272</v>
      </c>
      <c r="B1082" s="662" t="s">
        <v>6063</v>
      </c>
      <c r="C1082" s="662" t="s">
        <v>6098</v>
      </c>
      <c r="D1082" s="662" t="s">
        <v>6149</v>
      </c>
      <c r="E1082" s="662" t="s">
        <v>6150</v>
      </c>
      <c r="F1082" s="665">
        <v>279</v>
      </c>
      <c r="G1082" s="665">
        <v>252425.25</v>
      </c>
      <c r="H1082" s="665">
        <v>1</v>
      </c>
      <c r="I1082" s="665">
        <v>904.75</v>
      </c>
      <c r="J1082" s="665">
        <v>230</v>
      </c>
      <c r="K1082" s="665">
        <v>208092.5</v>
      </c>
      <c r="L1082" s="665">
        <v>0.82437275985663083</v>
      </c>
      <c r="M1082" s="665">
        <v>904.75</v>
      </c>
      <c r="N1082" s="665">
        <v>248</v>
      </c>
      <c r="O1082" s="665">
        <v>224378</v>
      </c>
      <c r="P1082" s="678">
        <v>0.88888888888888884</v>
      </c>
      <c r="Q1082" s="666">
        <v>904.75</v>
      </c>
    </row>
    <row r="1083" spans="1:17" ht="14.4" customHeight="1" x14ac:dyDescent="0.3">
      <c r="A1083" s="661" t="s">
        <v>7272</v>
      </c>
      <c r="B1083" s="662" t="s">
        <v>6063</v>
      </c>
      <c r="C1083" s="662" t="s">
        <v>6098</v>
      </c>
      <c r="D1083" s="662" t="s">
        <v>6101</v>
      </c>
      <c r="E1083" s="662" t="s">
        <v>6102</v>
      </c>
      <c r="F1083" s="665">
        <v>1</v>
      </c>
      <c r="G1083" s="665">
        <v>242.64</v>
      </c>
      <c r="H1083" s="665">
        <v>1</v>
      </c>
      <c r="I1083" s="665">
        <v>242.64</v>
      </c>
      <c r="J1083" s="665"/>
      <c r="K1083" s="665"/>
      <c r="L1083" s="665"/>
      <c r="M1083" s="665"/>
      <c r="N1083" s="665"/>
      <c r="O1083" s="665"/>
      <c r="P1083" s="678"/>
      <c r="Q1083" s="666"/>
    </row>
    <row r="1084" spans="1:17" ht="14.4" customHeight="1" x14ac:dyDescent="0.3">
      <c r="A1084" s="661" t="s">
        <v>7272</v>
      </c>
      <c r="B1084" s="662" t="s">
        <v>6063</v>
      </c>
      <c r="C1084" s="662" t="s">
        <v>6030</v>
      </c>
      <c r="D1084" s="662" t="s">
        <v>6053</v>
      </c>
      <c r="E1084" s="662" t="s">
        <v>6054</v>
      </c>
      <c r="F1084" s="665">
        <v>9</v>
      </c>
      <c r="G1084" s="665">
        <v>1677</v>
      </c>
      <c r="H1084" s="665">
        <v>1</v>
      </c>
      <c r="I1084" s="665">
        <v>186.33333333333334</v>
      </c>
      <c r="J1084" s="665">
        <v>2</v>
      </c>
      <c r="K1084" s="665">
        <v>378</v>
      </c>
      <c r="L1084" s="665">
        <v>0.22540250447227192</v>
      </c>
      <c r="M1084" s="665">
        <v>189</v>
      </c>
      <c r="N1084" s="665"/>
      <c r="O1084" s="665"/>
      <c r="P1084" s="678"/>
      <c r="Q1084" s="666"/>
    </row>
    <row r="1085" spans="1:17" ht="14.4" customHeight="1" x14ac:dyDescent="0.3">
      <c r="A1085" s="661" t="s">
        <v>7272</v>
      </c>
      <c r="B1085" s="662" t="s">
        <v>6063</v>
      </c>
      <c r="C1085" s="662" t="s">
        <v>6030</v>
      </c>
      <c r="D1085" s="662" t="s">
        <v>6193</v>
      </c>
      <c r="E1085" s="662" t="s">
        <v>6194</v>
      </c>
      <c r="F1085" s="665"/>
      <c r="G1085" s="665"/>
      <c r="H1085" s="665"/>
      <c r="I1085" s="665"/>
      <c r="J1085" s="665"/>
      <c r="K1085" s="665"/>
      <c r="L1085" s="665"/>
      <c r="M1085" s="665"/>
      <c r="N1085" s="665">
        <v>1</v>
      </c>
      <c r="O1085" s="665">
        <v>1158</v>
      </c>
      <c r="P1085" s="678"/>
      <c r="Q1085" s="666">
        <v>1158</v>
      </c>
    </row>
    <row r="1086" spans="1:17" ht="14.4" customHeight="1" x14ac:dyDescent="0.3">
      <c r="A1086" s="661" t="s">
        <v>7272</v>
      </c>
      <c r="B1086" s="662" t="s">
        <v>6063</v>
      </c>
      <c r="C1086" s="662" t="s">
        <v>6030</v>
      </c>
      <c r="D1086" s="662" t="s">
        <v>6113</v>
      </c>
      <c r="E1086" s="662" t="s">
        <v>6114</v>
      </c>
      <c r="F1086" s="665"/>
      <c r="G1086" s="665"/>
      <c r="H1086" s="665"/>
      <c r="I1086" s="665"/>
      <c r="J1086" s="665">
        <v>2</v>
      </c>
      <c r="K1086" s="665">
        <v>70</v>
      </c>
      <c r="L1086" s="665"/>
      <c r="M1086" s="665">
        <v>35</v>
      </c>
      <c r="N1086" s="665">
        <v>4</v>
      </c>
      <c r="O1086" s="665">
        <v>148</v>
      </c>
      <c r="P1086" s="678"/>
      <c r="Q1086" s="666">
        <v>37</v>
      </c>
    </row>
    <row r="1087" spans="1:17" ht="14.4" customHeight="1" x14ac:dyDescent="0.3">
      <c r="A1087" s="661" t="s">
        <v>7272</v>
      </c>
      <c r="B1087" s="662" t="s">
        <v>6063</v>
      </c>
      <c r="C1087" s="662" t="s">
        <v>6030</v>
      </c>
      <c r="D1087" s="662" t="s">
        <v>6031</v>
      </c>
      <c r="E1087" s="662" t="s">
        <v>6032</v>
      </c>
      <c r="F1087" s="665">
        <v>1533</v>
      </c>
      <c r="G1087" s="665">
        <v>357916</v>
      </c>
      <c r="H1087" s="665">
        <v>1</v>
      </c>
      <c r="I1087" s="665">
        <v>233.47423352902806</v>
      </c>
      <c r="J1087" s="665">
        <v>1779</v>
      </c>
      <c r="K1087" s="665">
        <v>418065</v>
      </c>
      <c r="L1087" s="665">
        <v>1.1680533980040009</v>
      </c>
      <c r="M1087" s="665">
        <v>235</v>
      </c>
      <c r="N1087" s="665">
        <v>1846</v>
      </c>
      <c r="O1087" s="665">
        <v>463346</v>
      </c>
      <c r="P1087" s="678">
        <v>1.2945663228243498</v>
      </c>
      <c r="Q1087" s="666">
        <v>251</v>
      </c>
    </row>
    <row r="1088" spans="1:17" ht="14.4" customHeight="1" x14ac:dyDescent="0.3">
      <c r="A1088" s="661" t="s">
        <v>7272</v>
      </c>
      <c r="B1088" s="662" t="s">
        <v>6063</v>
      </c>
      <c r="C1088" s="662" t="s">
        <v>6030</v>
      </c>
      <c r="D1088" s="662" t="s">
        <v>6033</v>
      </c>
      <c r="E1088" s="662" t="s">
        <v>6034</v>
      </c>
      <c r="F1088" s="665">
        <v>3401</v>
      </c>
      <c r="G1088" s="665">
        <v>399610</v>
      </c>
      <c r="H1088" s="665">
        <v>1</v>
      </c>
      <c r="I1088" s="665">
        <v>117.49779476624522</v>
      </c>
      <c r="J1088" s="665">
        <v>3852</v>
      </c>
      <c r="K1088" s="665">
        <v>454536</v>
      </c>
      <c r="L1088" s="665">
        <v>1.1374490127874677</v>
      </c>
      <c r="M1088" s="665">
        <v>118</v>
      </c>
      <c r="N1088" s="665">
        <v>4080</v>
      </c>
      <c r="O1088" s="665">
        <v>514080</v>
      </c>
      <c r="P1088" s="678">
        <v>1.2864542929356122</v>
      </c>
      <c r="Q1088" s="666">
        <v>126</v>
      </c>
    </row>
    <row r="1089" spans="1:17" ht="14.4" customHeight="1" x14ac:dyDescent="0.3">
      <c r="A1089" s="661" t="s">
        <v>7272</v>
      </c>
      <c r="B1089" s="662" t="s">
        <v>6063</v>
      </c>
      <c r="C1089" s="662" t="s">
        <v>6030</v>
      </c>
      <c r="D1089" s="662" t="s">
        <v>6151</v>
      </c>
      <c r="E1089" s="662" t="s">
        <v>6036</v>
      </c>
      <c r="F1089" s="665">
        <v>5</v>
      </c>
      <c r="G1089" s="665">
        <v>2424</v>
      </c>
      <c r="H1089" s="665">
        <v>1</v>
      </c>
      <c r="I1089" s="665">
        <v>484.8</v>
      </c>
      <c r="J1089" s="665">
        <v>27</v>
      </c>
      <c r="K1089" s="665">
        <v>13149</v>
      </c>
      <c r="L1089" s="665">
        <v>5.4245049504950495</v>
      </c>
      <c r="M1089" s="665">
        <v>487</v>
      </c>
      <c r="N1089" s="665">
        <v>7</v>
      </c>
      <c r="O1089" s="665">
        <v>3465</v>
      </c>
      <c r="P1089" s="678">
        <v>1.4294554455445545</v>
      </c>
      <c r="Q1089" s="666">
        <v>495</v>
      </c>
    </row>
    <row r="1090" spans="1:17" ht="14.4" customHeight="1" x14ac:dyDescent="0.3">
      <c r="A1090" s="661" t="s">
        <v>7272</v>
      </c>
      <c r="B1090" s="662" t="s">
        <v>6063</v>
      </c>
      <c r="C1090" s="662" t="s">
        <v>6030</v>
      </c>
      <c r="D1090" s="662" t="s">
        <v>6152</v>
      </c>
      <c r="E1090" s="662" t="s">
        <v>6153</v>
      </c>
      <c r="F1090" s="665">
        <v>52</v>
      </c>
      <c r="G1090" s="665">
        <v>35286</v>
      </c>
      <c r="H1090" s="665">
        <v>1</v>
      </c>
      <c r="I1090" s="665">
        <v>678.57692307692309</v>
      </c>
      <c r="J1090" s="665">
        <v>26</v>
      </c>
      <c r="K1090" s="665">
        <v>17680</v>
      </c>
      <c r="L1090" s="665">
        <v>0.50104857450546958</v>
      </c>
      <c r="M1090" s="665">
        <v>680</v>
      </c>
      <c r="N1090" s="665">
        <v>67</v>
      </c>
      <c r="O1090" s="665">
        <v>46096</v>
      </c>
      <c r="P1090" s="678">
        <v>1.3063537947061157</v>
      </c>
      <c r="Q1090" s="666">
        <v>688</v>
      </c>
    </row>
    <row r="1091" spans="1:17" ht="14.4" customHeight="1" x14ac:dyDescent="0.3">
      <c r="A1091" s="661" t="s">
        <v>7272</v>
      </c>
      <c r="B1091" s="662" t="s">
        <v>6063</v>
      </c>
      <c r="C1091" s="662" t="s">
        <v>6030</v>
      </c>
      <c r="D1091" s="662" t="s">
        <v>6035</v>
      </c>
      <c r="E1091" s="662" t="s">
        <v>6036</v>
      </c>
      <c r="F1091" s="665">
        <v>50</v>
      </c>
      <c r="G1091" s="665">
        <v>27802</v>
      </c>
      <c r="H1091" s="665">
        <v>1</v>
      </c>
      <c r="I1091" s="665">
        <v>556.04</v>
      </c>
      <c r="J1091" s="665">
        <v>78</v>
      </c>
      <c r="K1091" s="665">
        <v>43602</v>
      </c>
      <c r="L1091" s="665">
        <v>1.5683044385296021</v>
      </c>
      <c r="M1091" s="665">
        <v>559</v>
      </c>
      <c r="N1091" s="665">
        <v>52</v>
      </c>
      <c r="O1091" s="665">
        <v>29536</v>
      </c>
      <c r="P1091" s="678">
        <v>1.0623696136968563</v>
      </c>
      <c r="Q1091" s="666">
        <v>568</v>
      </c>
    </row>
    <row r="1092" spans="1:17" ht="14.4" customHeight="1" x14ac:dyDescent="0.3">
      <c r="A1092" s="661" t="s">
        <v>7272</v>
      </c>
      <c r="B1092" s="662" t="s">
        <v>6063</v>
      </c>
      <c r="C1092" s="662" t="s">
        <v>6030</v>
      </c>
      <c r="D1092" s="662" t="s">
        <v>6154</v>
      </c>
      <c r="E1092" s="662" t="s">
        <v>6153</v>
      </c>
      <c r="F1092" s="665">
        <v>430</v>
      </c>
      <c r="G1092" s="665">
        <v>322088</v>
      </c>
      <c r="H1092" s="665">
        <v>1</v>
      </c>
      <c r="I1092" s="665">
        <v>749.04186046511632</v>
      </c>
      <c r="J1092" s="665">
        <v>576</v>
      </c>
      <c r="K1092" s="665">
        <v>433152</v>
      </c>
      <c r="L1092" s="665">
        <v>1.3448250167656044</v>
      </c>
      <c r="M1092" s="665">
        <v>752</v>
      </c>
      <c r="N1092" s="665">
        <v>516</v>
      </c>
      <c r="O1092" s="665">
        <v>392676</v>
      </c>
      <c r="P1092" s="678">
        <v>1.2191574973299222</v>
      </c>
      <c r="Q1092" s="666">
        <v>761</v>
      </c>
    </row>
    <row r="1093" spans="1:17" ht="14.4" customHeight="1" x14ac:dyDescent="0.3">
      <c r="A1093" s="661" t="s">
        <v>7272</v>
      </c>
      <c r="B1093" s="662" t="s">
        <v>6063</v>
      </c>
      <c r="C1093" s="662" t="s">
        <v>6030</v>
      </c>
      <c r="D1093" s="662" t="s">
        <v>6195</v>
      </c>
      <c r="E1093" s="662" t="s">
        <v>6196</v>
      </c>
      <c r="F1093" s="665">
        <v>1444</v>
      </c>
      <c r="G1093" s="665">
        <v>1163424</v>
      </c>
      <c r="H1093" s="665">
        <v>1</v>
      </c>
      <c r="I1093" s="665">
        <v>805.6952908587258</v>
      </c>
      <c r="J1093" s="665">
        <v>2247</v>
      </c>
      <c r="K1093" s="665">
        <v>1817823</v>
      </c>
      <c r="L1093" s="665">
        <v>1.5624767926396568</v>
      </c>
      <c r="M1093" s="665">
        <v>809</v>
      </c>
      <c r="N1093" s="665">
        <v>2228</v>
      </c>
      <c r="O1093" s="665">
        <v>1822504</v>
      </c>
      <c r="P1093" s="678">
        <v>1.5665002612976868</v>
      </c>
      <c r="Q1093" s="666">
        <v>818</v>
      </c>
    </row>
    <row r="1094" spans="1:17" ht="14.4" customHeight="1" x14ac:dyDescent="0.3">
      <c r="A1094" s="661" t="s">
        <v>7272</v>
      </c>
      <c r="B1094" s="662" t="s">
        <v>6063</v>
      </c>
      <c r="C1094" s="662" t="s">
        <v>6030</v>
      </c>
      <c r="D1094" s="662" t="s">
        <v>6037</v>
      </c>
      <c r="E1094" s="662" t="s">
        <v>6038</v>
      </c>
      <c r="F1094" s="665">
        <v>4</v>
      </c>
      <c r="G1094" s="665">
        <v>1784</v>
      </c>
      <c r="H1094" s="665">
        <v>1</v>
      </c>
      <c r="I1094" s="665">
        <v>446</v>
      </c>
      <c r="J1094" s="665">
        <v>9</v>
      </c>
      <c r="K1094" s="665">
        <v>4041</v>
      </c>
      <c r="L1094" s="665">
        <v>2.2651345291479821</v>
      </c>
      <c r="M1094" s="665">
        <v>449</v>
      </c>
      <c r="N1094" s="665">
        <v>2</v>
      </c>
      <c r="O1094" s="665">
        <v>924</v>
      </c>
      <c r="P1094" s="678">
        <v>0.51793721973094176</v>
      </c>
      <c r="Q1094" s="666">
        <v>462</v>
      </c>
    </row>
    <row r="1095" spans="1:17" ht="14.4" customHeight="1" x14ac:dyDescent="0.3">
      <c r="A1095" s="661" t="s">
        <v>7272</v>
      </c>
      <c r="B1095" s="662" t="s">
        <v>6063</v>
      </c>
      <c r="C1095" s="662" t="s">
        <v>6030</v>
      </c>
      <c r="D1095" s="662" t="s">
        <v>6055</v>
      </c>
      <c r="E1095" s="662" t="s">
        <v>6056</v>
      </c>
      <c r="F1095" s="665">
        <v>1</v>
      </c>
      <c r="G1095" s="665">
        <v>431</v>
      </c>
      <c r="H1095" s="665">
        <v>1</v>
      </c>
      <c r="I1095" s="665">
        <v>431</v>
      </c>
      <c r="J1095" s="665">
        <v>1</v>
      </c>
      <c r="K1095" s="665">
        <v>437</v>
      </c>
      <c r="L1095" s="665">
        <v>1.0139211136890951</v>
      </c>
      <c r="M1095" s="665">
        <v>437</v>
      </c>
      <c r="N1095" s="665">
        <v>3</v>
      </c>
      <c r="O1095" s="665">
        <v>1338</v>
      </c>
      <c r="P1095" s="678">
        <v>3.1044083526682136</v>
      </c>
      <c r="Q1095" s="666">
        <v>446</v>
      </c>
    </row>
    <row r="1096" spans="1:17" ht="14.4" customHeight="1" x14ac:dyDescent="0.3">
      <c r="A1096" s="661" t="s">
        <v>7272</v>
      </c>
      <c r="B1096" s="662" t="s">
        <v>6063</v>
      </c>
      <c r="C1096" s="662" t="s">
        <v>6030</v>
      </c>
      <c r="D1096" s="662" t="s">
        <v>6197</v>
      </c>
      <c r="E1096" s="662" t="s">
        <v>6140</v>
      </c>
      <c r="F1096" s="665">
        <v>41</v>
      </c>
      <c r="G1096" s="665">
        <v>29136</v>
      </c>
      <c r="H1096" s="665">
        <v>1</v>
      </c>
      <c r="I1096" s="665">
        <v>710.63414634146341</v>
      </c>
      <c r="J1096" s="665">
        <v>62</v>
      </c>
      <c r="K1096" s="665">
        <v>44330</v>
      </c>
      <c r="L1096" s="665">
        <v>1.5214854475562878</v>
      </c>
      <c r="M1096" s="665">
        <v>715</v>
      </c>
      <c r="N1096" s="665">
        <v>89</v>
      </c>
      <c r="O1096" s="665">
        <v>64792</v>
      </c>
      <c r="P1096" s="678">
        <v>2.2237781438769906</v>
      </c>
      <c r="Q1096" s="666">
        <v>728</v>
      </c>
    </row>
    <row r="1097" spans="1:17" ht="14.4" customHeight="1" x14ac:dyDescent="0.3">
      <c r="A1097" s="661" t="s">
        <v>7272</v>
      </c>
      <c r="B1097" s="662" t="s">
        <v>6063</v>
      </c>
      <c r="C1097" s="662" t="s">
        <v>6030</v>
      </c>
      <c r="D1097" s="662" t="s">
        <v>6161</v>
      </c>
      <c r="E1097" s="662" t="s">
        <v>6162</v>
      </c>
      <c r="F1097" s="665">
        <v>5</v>
      </c>
      <c r="G1097" s="665">
        <v>4110</v>
      </c>
      <c r="H1097" s="665">
        <v>1</v>
      </c>
      <c r="I1097" s="665">
        <v>822</v>
      </c>
      <c r="J1097" s="665">
        <v>3</v>
      </c>
      <c r="K1097" s="665">
        <v>2472</v>
      </c>
      <c r="L1097" s="665">
        <v>0.60145985401459856</v>
      </c>
      <c r="M1097" s="665">
        <v>824</v>
      </c>
      <c r="N1097" s="665">
        <v>2</v>
      </c>
      <c r="O1097" s="665">
        <v>1666</v>
      </c>
      <c r="P1097" s="678">
        <v>0.40535279805352797</v>
      </c>
      <c r="Q1097" s="666">
        <v>833</v>
      </c>
    </row>
    <row r="1098" spans="1:17" ht="14.4" customHeight="1" x14ac:dyDescent="0.3">
      <c r="A1098" s="661" t="s">
        <v>7272</v>
      </c>
      <c r="B1098" s="662" t="s">
        <v>6063</v>
      </c>
      <c r="C1098" s="662" t="s">
        <v>6030</v>
      </c>
      <c r="D1098" s="662" t="s">
        <v>6047</v>
      </c>
      <c r="E1098" s="662" t="s">
        <v>6048</v>
      </c>
      <c r="F1098" s="665">
        <v>582</v>
      </c>
      <c r="G1098" s="665">
        <v>121310</v>
      </c>
      <c r="H1098" s="665">
        <v>1</v>
      </c>
      <c r="I1098" s="665">
        <v>208.43642611683848</v>
      </c>
      <c r="J1098" s="665">
        <v>655</v>
      </c>
      <c r="K1098" s="665">
        <v>137550</v>
      </c>
      <c r="L1098" s="665">
        <v>1.133871898442008</v>
      </c>
      <c r="M1098" s="665">
        <v>210</v>
      </c>
      <c r="N1098" s="665">
        <v>712</v>
      </c>
      <c r="O1098" s="665">
        <v>153080</v>
      </c>
      <c r="P1098" s="678">
        <v>1.2618910229989284</v>
      </c>
      <c r="Q1098" s="666">
        <v>215</v>
      </c>
    </row>
    <row r="1099" spans="1:17" ht="14.4" customHeight="1" x14ac:dyDescent="0.3">
      <c r="A1099" s="661" t="s">
        <v>7272</v>
      </c>
      <c r="B1099" s="662" t="s">
        <v>6063</v>
      </c>
      <c r="C1099" s="662" t="s">
        <v>6030</v>
      </c>
      <c r="D1099" s="662" t="s">
        <v>6121</v>
      </c>
      <c r="E1099" s="662" t="s">
        <v>6122</v>
      </c>
      <c r="F1099" s="665">
        <v>5</v>
      </c>
      <c r="G1099" s="665">
        <v>1647</v>
      </c>
      <c r="H1099" s="665">
        <v>1</v>
      </c>
      <c r="I1099" s="665">
        <v>329.4</v>
      </c>
      <c r="J1099" s="665">
        <v>5</v>
      </c>
      <c r="K1099" s="665">
        <v>1655</v>
      </c>
      <c r="L1099" s="665">
        <v>1.0048573163327261</v>
      </c>
      <c r="M1099" s="665">
        <v>331</v>
      </c>
      <c r="N1099" s="665">
        <v>5</v>
      </c>
      <c r="O1099" s="665">
        <v>1770</v>
      </c>
      <c r="P1099" s="678">
        <v>1.0746812386156648</v>
      </c>
      <c r="Q1099" s="666">
        <v>354</v>
      </c>
    </row>
    <row r="1100" spans="1:17" ht="14.4" customHeight="1" x14ac:dyDescent="0.3">
      <c r="A1100" s="661" t="s">
        <v>7272</v>
      </c>
      <c r="B1100" s="662" t="s">
        <v>6063</v>
      </c>
      <c r="C1100" s="662" t="s">
        <v>6030</v>
      </c>
      <c r="D1100" s="662" t="s">
        <v>6039</v>
      </c>
      <c r="E1100" s="662" t="s">
        <v>6040</v>
      </c>
      <c r="F1100" s="665">
        <v>4156</v>
      </c>
      <c r="G1100" s="665">
        <v>347124</v>
      </c>
      <c r="H1100" s="665">
        <v>1</v>
      </c>
      <c r="I1100" s="665">
        <v>83.523580365736279</v>
      </c>
      <c r="J1100" s="665">
        <v>4584</v>
      </c>
      <c r="K1100" s="665">
        <v>389640</v>
      </c>
      <c r="L1100" s="665">
        <v>1.1224807273481523</v>
      </c>
      <c r="M1100" s="665">
        <v>85</v>
      </c>
      <c r="N1100" s="665">
        <v>4724</v>
      </c>
      <c r="O1100" s="665">
        <v>401540</v>
      </c>
      <c r="P1100" s="678">
        <v>1.1567624249547712</v>
      </c>
      <c r="Q1100" s="666">
        <v>85</v>
      </c>
    </row>
    <row r="1101" spans="1:17" ht="14.4" customHeight="1" x14ac:dyDescent="0.3">
      <c r="A1101" s="661" t="s">
        <v>7272</v>
      </c>
      <c r="B1101" s="662" t="s">
        <v>6063</v>
      </c>
      <c r="C1101" s="662" t="s">
        <v>6030</v>
      </c>
      <c r="D1101" s="662" t="s">
        <v>6057</v>
      </c>
      <c r="E1101" s="662" t="s">
        <v>6058</v>
      </c>
      <c r="F1101" s="665"/>
      <c r="G1101" s="665"/>
      <c r="H1101" s="665"/>
      <c r="I1101" s="665"/>
      <c r="J1101" s="665">
        <v>2</v>
      </c>
      <c r="K1101" s="665">
        <v>1414</v>
      </c>
      <c r="L1101" s="665"/>
      <c r="M1101" s="665">
        <v>707</v>
      </c>
      <c r="N1101" s="665">
        <v>9</v>
      </c>
      <c r="O1101" s="665">
        <v>6471</v>
      </c>
      <c r="P1101" s="678"/>
      <c r="Q1101" s="666">
        <v>719</v>
      </c>
    </row>
    <row r="1102" spans="1:17" ht="14.4" customHeight="1" x14ac:dyDescent="0.3">
      <c r="A1102" s="661" t="s">
        <v>7272</v>
      </c>
      <c r="B1102" s="662" t="s">
        <v>6063</v>
      </c>
      <c r="C1102" s="662" t="s">
        <v>6030</v>
      </c>
      <c r="D1102" s="662" t="s">
        <v>6125</v>
      </c>
      <c r="E1102" s="662" t="s">
        <v>6126</v>
      </c>
      <c r="F1102" s="665">
        <v>4</v>
      </c>
      <c r="G1102" s="665">
        <v>0</v>
      </c>
      <c r="H1102" s="665"/>
      <c r="I1102" s="665">
        <v>0</v>
      </c>
      <c r="J1102" s="665"/>
      <c r="K1102" s="665"/>
      <c r="L1102" s="665"/>
      <c r="M1102" s="665"/>
      <c r="N1102" s="665"/>
      <c r="O1102" s="665"/>
      <c r="P1102" s="678"/>
      <c r="Q1102" s="666"/>
    </row>
    <row r="1103" spans="1:17" ht="14.4" customHeight="1" x14ac:dyDescent="0.3">
      <c r="A1103" s="661" t="s">
        <v>7272</v>
      </c>
      <c r="B1103" s="662" t="s">
        <v>6063</v>
      </c>
      <c r="C1103" s="662" t="s">
        <v>6030</v>
      </c>
      <c r="D1103" s="662" t="s">
        <v>6198</v>
      </c>
      <c r="E1103" s="662" t="s">
        <v>6196</v>
      </c>
      <c r="F1103" s="665">
        <v>2021</v>
      </c>
      <c r="G1103" s="665">
        <v>1884249</v>
      </c>
      <c r="H1103" s="665">
        <v>1</v>
      </c>
      <c r="I1103" s="665">
        <v>932.33498268184064</v>
      </c>
      <c r="J1103" s="665">
        <v>1486</v>
      </c>
      <c r="K1103" s="665">
        <v>1389410</v>
      </c>
      <c r="L1103" s="665">
        <v>0.73738131213019087</v>
      </c>
      <c r="M1103" s="665">
        <v>935</v>
      </c>
      <c r="N1103" s="665">
        <v>1734</v>
      </c>
      <c r="O1103" s="665">
        <v>1650768</v>
      </c>
      <c r="P1103" s="678">
        <v>0.87608803295105897</v>
      </c>
      <c r="Q1103" s="666">
        <v>952</v>
      </c>
    </row>
    <row r="1104" spans="1:17" ht="14.4" customHeight="1" x14ac:dyDescent="0.3">
      <c r="A1104" s="661" t="s">
        <v>7272</v>
      </c>
      <c r="B1104" s="662" t="s">
        <v>6063</v>
      </c>
      <c r="C1104" s="662" t="s">
        <v>6030</v>
      </c>
      <c r="D1104" s="662" t="s">
        <v>6129</v>
      </c>
      <c r="E1104" s="662" t="s">
        <v>6130</v>
      </c>
      <c r="F1104" s="665">
        <v>3</v>
      </c>
      <c r="G1104" s="665">
        <v>336</v>
      </c>
      <c r="H1104" s="665">
        <v>1</v>
      </c>
      <c r="I1104" s="665">
        <v>112</v>
      </c>
      <c r="J1104" s="665">
        <v>2</v>
      </c>
      <c r="K1104" s="665">
        <v>228</v>
      </c>
      <c r="L1104" s="665">
        <v>0.6785714285714286</v>
      </c>
      <c r="M1104" s="665">
        <v>114</v>
      </c>
      <c r="N1104" s="665">
        <v>6</v>
      </c>
      <c r="O1104" s="665">
        <v>720</v>
      </c>
      <c r="P1104" s="678">
        <v>2.1428571428571428</v>
      </c>
      <c r="Q1104" s="666">
        <v>120</v>
      </c>
    </row>
    <row r="1105" spans="1:17" ht="14.4" customHeight="1" x14ac:dyDescent="0.3">
      <c r="A1105" s="661" t="s">
        <v>7272</v>
      </c>
      <c r="B1105" s="662" t="s">
        <v>6063</v>
      </c>
      <c r="C1105" s="662" t="s">
        <v>6030</v>
      </c>
      <c r="D1105" s="662" t="s">
        <v>6199</v>
      </c>
      <c r="E1105" s="662" t="s">
        <v>6196</v>
      </c>
      <c r="F1105" s="665">
        <v>145</v>
      </c>
      <c r="G1105" s="665">
        <v>106620</v>
      </c>
      <c r="H1105" s="665">
        <v>1</v>
      </c>
      <c r="I1105" s="665">
        <v>735.31034482758616</v>
      </c>
      <c r="J1105" s="665">
        <v>156</v>
      </c>
      <c r="K1105" s="665">
        <v>114972</v>
      </c>
      <c r="L1105" s="665">
        <v>1.0783342712436692</v>
      </c>
      <c r="M1105" s="665">
        <v>737</v>
      </c>
      <c r="N1105" s="665">
        <v>117</v>
      </c>
      <c r="O1105" s="665">
        <v>87165</v>
      </c>
      <c r="P1105" s="678">
        <v>0.81752954417557677</v>
      </c>
      <c r="Q1105" s="666">
        <v>745</v>
      </c>
    </row>
    <row r="1106" spans="1:17" ht="14.4" customHeight="1" x14ac:dyDescent="0.3">
      <c r="A1106" s="661" t="s">
        <v>7272</v>
      </c>
      <c r="B1106" s="662" t="s">
        <v>6063</v>
      </c>
      <c r="C1106" s="662" t="s">
        <v>6030</v>
      </c>
      <c r="D1106" s="662" t="s">
        <v>6200</v>
      </c>
      <c r="E1106" s="662" t="s">
        <v>6201</v>
      </c>
      <c r="F1106" s="665">
        <v>2</v>
      </c>
      <c r="G1106" s="665">
        <v>114</v>
      </c>
      <c r="H1106" s="665">
        <v>1</v>
      </c>
      <c r="I1106" s="665">
        <v>57</v>
      </c>
      <c r="J1106" s="665"/>
      <c r="K1106" s="665"/>
      <c r="L1106" s="665"/>
      <c r="M1106" s="665"/>
      <c r="N1106" s="665"/>
      <c r="O1106" s="665"/>
      <c r="P1106" s="678"/>
      <c r="Q1106" s="666"/>
    </row>
    <row r="1107" spans="1:17" ht="14.4" customHeight="1" x14ac:dyDescent="0.3">
      <c r="A1107" s="661" t="s">
        <v>7272</v>
      </c>
      <c r="B1107" s="662" t="s">
        <v>6063</v>
      </c>
      <c r="C1107" s="662" t="s">
        <v>6030</v>
      </c>
      <c r="D1107" s="662" t="s">
        <v>6202</v>
      </c>
      <c r="E1107" s="662" t="s">
        <v>6203</v>
      </c>
      <c r="F1107" s="665">
        <v>17</v>
      </c>
      <c r="G1107" s="665">
        <v>8936</v>
      </c>
      <c r="H1107" s="665">
        <v>1</v>
      </c>
      <c r="I1107" s="665">
        <v>525.64705882352939</v>
      </c>
      <c r="J1107" s="665">
        <v>36</v>
      </c>
      <c r="K1107" s="665">
        <v>18972</v>
      </c>
      <c r="L1107" s="665">
        <v>2.1230975828111012</v>
      </c>
      <c r="M1107" s="665">
        <v>527</v>
      </c>
      <c r="N1107" s="665">
        <v>29</v>
      </c>
      <c r="O1107" s="665">
        <v>15747</v>
      </c>
      <c r="P1107" s="678">
        <v>1.7621978513876455</v>
      </c>
      <c r="Q1107" s="666">
        <v>543</v>
      </c>
    </row>
    <row r="1108" spans="1:17" ht="14.4" customHeight="1" x14ac:dyDescent="0.3">
      <c r="A1108" s="661" t="s">
        <v>7272</v>
      </c>
      <c r="B1108" s="662" t="s">
        <v>6063</v>
      </c>
      <c r="C1108" s="662" t="s">
        <v>6030</v>
      </c>
      <c r="D1108" s="662" t="s">
        <v>6045</v>
      </c>
      <c r="E1108" s="662" t="s">
        <v>6042</v>
      </c>
      <c r="F1108" s="665">
        <v>7</v>
      </c>
      <c r="G1108" s="665">
        <v>2080</v>
      </c>
      <c r="H1108" s="665">
        <v>1</v>
      </c>
      <c r="I1108" s="665">
        <v>297.14285714285717</v>
      </c>
      <c r="J1108" s="665">
        <v>15</v>
      </c>
      <c r="K1108" s="665">
        <v>4485</v>
      </c>
      <c r="L1108" s="665">
        <v>2.15625</v>
      </c>
      <c r="M1108" s="665">
        <v>299</v>
      </c>
      <c r="N1108" s="665">
        <v>2</v>
      </c>
      <c r="O1108" s="665">
        <v>614</v>
      </c>
      <c r="P1108" s="678">
        <v>0.2951923076923077</v>
      </c>
      <c r="Q1108" s="666">
        <v>307</v>
      </c>
    </row>
    <row r="1109" spans="1:17" ht="14.4" customHeight="1" x14ac:dyDescent="0.3">
      <c r="A1109" s="661" t="s">
        <v>7272</v>
      </c>
      <c r="B1109" s="662" t="s">
        <v>6063</v>
      </c>
      <c r="C1109" s="662" t="s">
        <v>6030</v>
      </c>
      <c r="D1109" s="662" t="s">
        <v>6155</v>
      </c>
      <c r="E1109" s="662" t="s">
        <v>6048</v>
      </c>
      <c r="F1109" s="665">
        <v>55</v>
      </c>
      <c r="G1109" s="665">
        <v>9542</v>
      </c>
      <c r="H1109" s="665">
        <v>1</v>
      </c>
      <c r="I1109" s="665">
        <v>173.4909090909091</v>
      </c>
      <c r="J1109" s="665">
        <v>60</v>
      </c>
      <c r="K1109" s="665">
        <v>10440</v>
      </c>
      <c r="L1109" s="665">
        <v>1.094110249423601</v>
      </c>
      <c r="M1109" s="665">
        <v>174</v>
      </c>
      <c r="N1109" s="665">
        <v>52</v>
      </c>
      <c r="O1109" s="665">
        <v>9256</v>
      </c>
      <c r="P1109" s="678">
        <v>0.97002724795640327</v>
      </c>
      <c r="Q1109" s="666">
        <v>178</v>
      </c>
    </row>
    <row r="1110" spans="1:17" ht="14.4" customHeight="1" x14ac:dyDescent="0.3">
      <c r="A1110" s="661" t="s">
        <v>7272</v>
      </c>
      <c r="B1110" s="662" t="s">
        <v>6063</v>
      </c>
      <c r="C1110" s="662" t="s">
        <v>6030</v>
      </c>
      <c r="D1110" s="662" t="s">
        <v>6041</v>
      </c>
      <c r="E1110" s="662" t="s">
        <v>6042</v>
      </c>
      <c r="F1110" s="665">
        <v>13</v>
      </c>
      <c r="G1110" s="665">
        <v>4793</v>
      </c>
      <c r="H1110" s="665">
        <v>1</v>
      </c>
      <c r="I1110" s="665">
        <v>368.69230769230768</v>
      </c>
      <c r="J1110" s="665">
        <v>11</v>
      </c>
      <c r="K1110" s="665">
        <v>4081</v>
      </c>
      <c r="L1110" s="665">
        <v>0.85145003129563945</v>
      </c>
      <c r="M1110" s="665">
        <v>371</v>
      </c>
      <c r="N1110" s="665">
        <v>41</v>
      </c>
      <c r="O1110" s="665">
        <v>15580</v>
      </c>
      <c r="P1110" s="678">
        <v>3.2505737533903609</v>
      </c>
      <c r="Q1110" s="666">
        <v>380</v>
      </c>
    </row>
    <row r="1111" spans="1:17" ht="14.4" customHeight="1" x14ac:dyDescent="0.3">
      <c r="A1111" s="661" t="s">
        <v>7272</v>
      </c>
      <c r="B1111" s="662" t="s">
        <v>6063</v>
      </c>
      <c r="C1111" s="662" t="s">
        <v>6030</v>
      </c>
      <c r="D1111" s="662" t="s">
        <v>6139</v>
      </c>
      <c r="E1111" s="662" t="s">
        <v>6140</v>
      </c>
      <c r="F1111" s="665">
        <v>9</v>
      </c>
      <c r="G1111" s="665">
        <v>5433</v>
      </c>
      <c r="H1111" s="665">
        <v>1</v>
      </c>
      <c r="I1111" s="665">
        <v>603.66666666666663</v>
      </c>
      <c r="J1111" s="665">
        <v>3</v>
      </c>
      <c r="K1111" s="665">
        <v>1818</v>
      </c>
      <c r="L1111" s="665">
        <v>0.33462175593594701</v>
      </c>
      <c r="M1111" s="665">
        <v>606</v>
      </c>
      <c r="N1111" s="665">
        <v>9</v>
      </c>
      <c r="O1111" s="665">
        <v>5562</v>
      </c>
      <c r="P1111" s="678">
        <v>1.0237437879624516</v>
      </c>
      <c r="Q1111" s="666">
        <v>618</v>
      </c>
    </row>
    <row r="1112" spans="1:17" ht="14.4" customHeight="1" x14ac:dyDescent="0.3">
      <c r="A1112" s="661" t="s">
        <v>7272</v>
      </c>
      <c r="B1112" s="662" t="s">
        <v>6063</v>
      </c>
      <c r="C1112" s="662" t="s">
        <v>6030</v>
      </c>
      <c r="D1112" s="662" t="s">
        <v>6204</v>
      </c>
      <c r="E1112" s="662" t="s">
        <v>6205</v>
      </c>
      <c r="F1112" s="665">
        <v>18</v>
      </c>
      <c r="G1112" s="665">
        <v>1800</v>
      </c>
      <c r="H1112" s="665">
        <v>1</v>
      </c>
      <c r="I1112" s="665">
        <v>100</v>
      </c>
      <c r="J1112" s="665">
        <v>6</v>
      </c>
      <c r="K1112" s="665">
        <v>600</v>
      </c>
      <c r="L1112" s="665">
        <v>0.33333333333333331</v>
      </c>
      <c r="M1112" s="665">
        <v>100</v>
      </c>
      <c r="N1112" s="665">
        <v>6</v>
      </c>
      <c r="O1112" s="665">
        <v>600</v>
      </c>
      <c r="P1112" s="678">
        <v>0.33333333333333331</v>
      </c>
      <c r="Q1112" s="666">
        <v>100</v>
      </c>
    </row>
    <row r="1113" spans="1:17" ht="14.4" customHeight="1" x14ac:dyDescent="0.3">
      <c r="A1113" s="661" t="s">
        <v>7272</v>
      </c>
      <c r="B1113" s="662" t="s">
        <v>6063</v>
      </c>
      <c r="C1113" s="662" t="s">
        <v>6030</v>
      </c>
      <c r="D1113" s="662" t="s">
        <v>6221</v>
      </c>
      <c r="E1113" s="662" t="s">
        <v>6196</v>
      </c>
      <c r="F1113" s="665">
        <v>23</v>
      </c>
      <c r="G1113" s="665">
        <v>23344</v>
      </c>
      <c r="H1113" s="665">
        <v>1</v>
      </c>
      <c r="I1113" s="665">
        <v>1014.9565217391304</v>
      </c>
      <c r="J1113" s="665">
        <v>34</v>
      </c>
      <c r="K1113" s="665">
        <v>34612</v>
      </c>
      <c r="L1113" s="665">
        <v>1.4826936257710761</v>
      </c>
      <c r="M1113" s="665">
        <v>1018</v>
      </c>
      <c r="N1113" s="665">
        <v>36</v>
      </c>
      <c r="O1113" s="665">
        <v>37260</v>
      </c>
      <c r="P1113" s="678">
        <v>1.5961274845784783</v>
      </c>
      <c r="Q1113" s="666">
        <v>1035</v>
      </c>
    </row>
    <row r="1114" spans="1:17" ht="14.4" customHeight="1" x14ac:dyDescent="0.3">
      <c r="A1114" s="661" t="s">
        <v>7272</v>
      </c>
      <c r="B1114" s="662" t="s">
        <v>6063</v>
      </c>
      <c r="C1114" s="662" t="s">
        <v>6030</v>
      </c>
      <c r="D1114" s="662" t="s">
        <v>6141</v>
      </c>
      <c r="E1114" s="662" t="s">
        <v>6038</v>
      </c>
      <c r="F1114" s="665">
        <v>1</v>
      </c>
      <c r="G1114" s="665">
        <v>339</v>
      </c>
      <c r="H1114" s="665">
        <v>1</v>
      </c>
      <c r="I1114" s="665">
        <v>339</v>
      </c>
      <c r="J1114" s="665"/>
      <c r="K1114" s="665"/>
      <c r="L1114" s="665"/>
      <c r="M1114" s="665"/>
      <c r="N1114" s="665"/>
      <c r="O1114" s="665"/>
      <c r="P1114" s="678"/>
      <c r="Q1114" s="666"/>
    </row>
    <row r="1115" spans="1:17" ht="14.4" customHeight="1" x14ac:dyDescent="0.3">
      <c r="A1115" s="661" t="s">
        <v>7272</v>
      </c>
      <c r="B1115" s="662" t="s">
        <v>6063</v>
      </c>
      <c r="C1115" s="662" t="s">
        <v>6030</v>
      </c>
      <c r="D1115" s="662" t="s">
        <v>6142</v>
      </c>
      <c r="E1115" s="662" t="s">
        <v>6056</v>
      </c>
      <c r="F1115" s="665">
        <v>1</v>
      </c>
      <c r="G1115" s="665">
        <v>364</v>
      </c>
      <c r="H1115" s="665">
        <v>1</v>
      </c>
      <c r="I1115" s="665">
        <v>364</v>
      </c>
      <c r="J1115" s="665"/>
      <c r="K1115" s="665"/>
      <c r="L1115" s="665"/>
      <c r="M1115" s="665"/>
      <c r="N1115" s="665"/>
      <c r="O1115" s="665"/>
      <c r="P1115" s="678"/>
      <c r="Q1115" s="666"/>
    </row>
    <row r="1116" spans="1:17" ht="14.4" customHeight="1" x14ac:dyDescent="0.3">
      <c r="A1116" s="661" t="s">
        <v>7272</v>
      </c>
      <c r="B1116" s="662" t="s">
        <v>6063</v>
      </c>
      <c r="C1116" s="662" t="s">
        <v>6030</v>
      </c>
      <c r="D1116" s="662" t="s">
        <v>6206</v>
      </c>
      <c r="E1116" s="662" t="s">
        <v>6196</v>
      </c>
      <c r="F1116" s="665">
        <v>40</v>
      </c>
      <c r="G1116" s="665">
        <v>34460</v>
      </c>
      <c r="H1116" s="665">
        <v>1</v>
      </c>
      <c r="I1116" s="665">
        <v>861.5</v>
      </c>
      <c r="J1116" s="665">
        <v>20</v>
      </c>
      <c r="K1116" s="665">
        <v>17260</v>
      </c>
      <c r="L1116" s="665">
        <v>0.50087057457922224</v>
      </c>
      <c r="M1116" s="665">
        <v>863</v>
      </c>
      <c r="N1116" s="665">
        <v>9</v>
      </c>
      <c r="O1116" s="665">
        <v>7911</v>
      </c>
      <c r="P1116" s="678">
        <v>0.22957051654091701</v>
      </c>
      <c r="Q1116" s="666">
        <v>879</v>
      </c>
    </row>
    <row r="1117" spans="1:17" ht="14.4" customHeight="1" x14ac:dyDescent="0.3">
      <c r="A1117" s="661" t="s">
        <v>7272</v>
      </c>
      <c r="B1117" s="662" t="s">
        <v>6063</v>
      </c>
      <c r="C1117" s="662" t="s">
        <v>6030</v>
      </c>
      <c r="D1117" s="662" t="s">
        <v>6212</v>
      </c>
      <c r="E1117" s="662" t="s">
        <v>6208</v>
      </c>
      <c r="F1117" s="665">
        <v>14</v>
      </c>
      <c r="G1117" s="665">
        <v>7296</v>
      </c>
      <c r="H1117" s="665">
        <v>1</v>
      </c>
      <c r="I1117" s="665">
        <v>521.14285714285711</v>
      </c>
      <c r="J1117" s="665">
        <v>2</v>
      </c>
      <c r="K1117" s="665">
        <v>1046</v>
      </c>
      <c r="L1117" s="665">
        <v>0.14336622807017543</v>
      </c>
      <c r="M1117" s="665">
        <v>523</v>
      </c>
      <c r="N1117" s="665">
        <v>24</v>
      </c>
      <c r="O1117" s="665">
        <v>12744</v>
      </c>
      <c r="P1117" s="678">
        <v>1.7467105263157894</v>
      </c>
      <c r="Q1117" s="666">
        <v>531</v>
      </c>
    </row>
    <row r="1118" spans="1:17" ht="14.4" customHeight="1" x14ac:dyDescent="0.3">
      <c r="A1118" s="661" t="s">
        <v>7272</v>
      </c>
      <c r="B1118" s="662" t="s">
        <v>6063</v>
      </c>
      <c r="C1118" s="662" t="s">
        <v>6030</v>
      </c>
      <c r="D1118" s="662" t="s">
        <v>6222</v>
      </c>
      <c r="E1118" s="662" t="s">
        <v>6208</v>
      </c>
      <c r="F1118" s="665">
        <v>19</v>
      </c>
      <c r="G1118" s="665">
        <v>15267</v>
      </c>
      <c r="H1118" s="665">
        <v>1</v>
      </c>
      <c r="I1118" s="665">
        <v>803.52631578947364</v>
      </c>
      <c r="J1118" s="665">
        <v>19</v>
      </c>
      <c r="K1118" s="665">
        <v>15333</v>
      </c>
      <c r="L1118" s="665">
        <v>1.0043230497150717</v>
      </c>
      <c r="M1118" s="665">
        <v>807</v>
      </c>
      <c r="N1118" s="665">
        <v>11</v>
      </c>
      <c r="O1118" s="665">
        <v>9064</v>
      </c>
      <c r="P1118" s="678">
        <v>0.5936988275365167</v>
      </c>
      <c r="Q1118" s="666">
        <v>824</v>
      </c>
    </row>
    <row r="1119" spans="1:17" ht="14.4" customHeight="1" x14ac:dyDescent="0.3">
      <c r="A1119" s="661" t="s">
        <v>7272</v>
      </c>
      <c r="B1119" s="662" t="s">
        <v>6063</v>
      </c>
      <c r="C1119" s="662" t="s">
        <v>6030</v>
      </c>
      <c r="D1119" s="662" t="s">
        <v>6207</v>
      </c>
      <c r="E1119" s="662" t="s">
        <v>6208</v>
      </c>
      <c r="F1119" s="665">
        <v>123</v>
      </c>
      <c r="G1119" s="665">
        <v>72871</v>
      </c>
      <c r="H1119" s="665">
        <v>1</v>
      </c>
      <c r="I1119" s="665">
        <v>592.44715447154476</v>
      </c>
      <c r="J1119" s="665">
        <v>180</v>
      </c>
      <c r="K1119" s="665">
        <v>107100</v>
      </c>
      <c r="L1119" s="665">
        <v>1.4697204649311797</v>
      </c>
      <c r="M1119" s="665">
        <v>595</v>
      </c>
      <c r="N1119" s="665">
        <v>255</v>
      </c>
      <c r="O1119" s="665">
        <v>154020</v>
      </c>
      <c r="P1119" s="678">
        <v>2.1135980019486489</v>
      </c>
      <c r="Q1119" s="666">
        <v>604</v>
      </c>
    </row>
    <row r="1120" spans="1:17" ht="14.4" customHeight="1" x14ac:dyDescent="0.3">
      <c r="A1120" s="661" t="s">
        <v>7272</v>
      </c>
      <c r="B1120" s="662" t="s">
        <v>6063</v>
      </c>
      <c r="C1120" s="662" t="s">
        <v>6030</v>
      </c>
      <c r="D1120" s="662" t="s">
        <v>6061</v>
      </c>
      <c r="E1120" s="662" t="s">
        <v>6051</v>
      </c>
      <c r="F1120" s="665"/>
      <c r="G1120" s="665"/>
      <c r="H1120" s="665"/>
      <c r="I1120" s="665"/>
      <c r="J1120" s="665">
        <v>4</v>
      </c>
      <c r="K1120" s="665">
        <v>1580</v>
      </c>
      <c r="L1120" s="665"/>
      <c r="M1120" s="665">
        <v>395</v>
      </c>
      <c r="N1120" s="665"/>
      <c r="O1120" s="665"/>
      <c r="P1120" s="678"/>
      <c r="Q1120" s="666"/>
    </row>
    <row r="1121" spans="1:17" ht="14.4" customHeight="1" x14ac:dyDescent="0.3">
      <c r="A1121" s="661" t="s">
        <v>7272</v>
      </c>
      <c r="B1121" s="662" t="s">
        <v>6063</v>
      </c>
      <c r="C1121" s="662" t="s">
        <v>6030</v>
      </c>
      <c r="D1121" s="662" t="s">
        <v>6234</v>
      </c>
      <c r="E1121" s="662" t="s">
        <v>6208</v>
      </c>
      <c r="F1121" s="665">
        <v>4</v>
      </c>
      <c r="G1121" s="665">
        <v>2930</v>
      </c>
      <c r="H1121" s="665">
        <v>1</v>
      </c>
      <c r="I1121" s="665">
        <v>732.5</v>
      </c>
      <c r="J1121" s="665">
        <v>2</v>
      </c>
      <c r="K1121" s="665">
        <v>1470</v>
      </c>
      <c r="L1121" s="665">
        <v>0.50170648464163825</v>
      </c>
      <c r="M1121" s="665">
        <v>735</v>
      </c>
      <c r="N1121" s="665"/>
      <c r="O1121" s="665"/>
      <c r="P1121" s="678"/>
      <c r="Q1121" s="666"/>
    </row>
    <row r="1122" spans="1:17" ht="14.4" customHeight="1" x14ac:dyDescent="0.3">
      <c r="A1122" s="661" t="s">
        <v>7272</v>
      </c>
      <c r="B1122" s="662" t="s">
        <v>6063</v>
      </c>
      <c r="C1122" s="662" t="s">
        <v>6030</v>
      </c>
      <c r="D1122" s="662" t="s">
        <v>6145</v>
      </c>
      <c r="E1122" s="662" t="s">
        <v>6146</v>
      </c>
      <c r="F1122" s="665"/>
      <c r="G1122" s="665"/>
      <c r="H1122" s="665"/>
      <c r="I1122" s="665"/>
      <c r="J1122" s="665">
        <v>1</v>
      </c>
      <c r="K1122" s="665">
        <v>611</v>
      </c>
      <c r="L1122" s="665"/>
      <c r="M1122" s="665">
        <v>611</v>
      </c>
      <c r="N1122" s="665">
        <v>2</v>
      </c>
      <c r="O1122" s="665">
        <v>1246</v>
      </c>
      <c r="P1122" s="678"/>
      <c r="Q1122" s="666">
        <v>623</v>
      </c>
    </row>
    <row r="1123" spans="1:17" ht="14.4" customHeight="1" x14ac:dyDescent="0.3">
      <c r="A1123" s="661" t="s">
        <v>7272</v>
      </c>
      <c r="B1123" s="662" t="s">
        <v>6063</v>
      </c>
      <c r="C1123" s="662" t="s">
        <v>6030</v>
      </c>
      <c r="D1123" s="662" t="s">
        <v>6209</v>
      </c>
      <c r="E1123" s="662" t="s">
        <v>6146</v>
      </c>
      <c r="F1123" s="665"/>
      <c r="G1123" s="665"/>
      <c r="H1123" s="665"/>
      <c r="I1123" s="665"/>
      <c r="J1123" s="665">
        <v>1</v>
      </c>
      <c r="K1123" s="665">
        <v>525</v>
      </c>
      <c r="L1123" s="665"/>
      <c r="M1123" s="665">
        <v>525</v>
      </c>
      <c r="N1123" s="665">
        <v>2</v>
      </c>
      <c r="O1123" s="665">
        <v>1074</v>
      </c>
      <c r="P1123" s="678"/>
      <c r="Q1123" s="666">
        <v>537</v>
      </c>
    </row>
    <row r="1124" spans="1:17" ht="14.4" customHeight="1" x14ac:dyDescent="0.3">
      <c r="A1124" s="661" t="s">
        <v>7273</v>
      </c>
      <c r="B1124" s="662" t="s">
        <v>6063</v>
      </c>
      <c r="C1124" s="662" t="s">
        <v>6098</v>
      </c>
      <c r="D1124" s="662" t="s">
        <v>6149</v>
      </c>
      <c r="E1124" s="662" t="s">
        <v>6150</v>
      </c>
      <c r="F1124" s="665">
        <v>21</v>
      </c>
      <c r="G1124" s="665">
        <v>18999.75</v>
      </c>
      <c r="H1124" s="665">
        <v>1</v>
      </c>
      <c r="I1124" s="665">
        <v>904.75</v>
      </c>
      <c r="J1124" s="665">
        <v>23</v>
      </c>
      <c r="K1124" s="665">
        <v>20809.25</v>
      </c>
      <c r="L1124" s="665">
        <v>1.0952380952380953</v>
      </c>
      <c r="M1124" s="665">
        <v>904.75</v>
      </c>
      <c r="N1124" s="665">
        <v>26</v>
      </c>
      <c r="O1124" s="665">
        <v>23523.5</v>
      </c>
      <c r="P1124" s="678">
        <v>1.2380952380952381</v>
      </c>
      <c r="Q1124" s="666">
        <v>904.75</v>
      </c>
    </row>
    <row r="1125" spans="1:17" ht="14.4" customHeight="1" x14ac:dyDescent="0.3">
      <c r="A1125" s="661" t="s">
        <v>7273</v>
      </c>
      <c r="B1125" s="662" t="s">
        <v>6063</v>
      </c>
      <c r="C1125" s="662" t="s">
        <v>6030</v>
      </c>
      <c r="D1125" s="662" t="s">
        <v>6193</v>
      </c>
      <c r="E1125" s="662" t="s">
        <v>6194</v>
      </c>
      <c r="F1125" s="665">
        <v>5</v>
      </c>
      <c r="G1125" s="665">
        <v>5690</v>
      </c>
      <c r="H1125" s="665">
        <v>1</v>
      </c>
      <c r="I1125" s="665">
        <v>1138</v>
      </c>
      <c r="J1125" s="665"/>
      <c r="K1125" s="665"/>
      <c r="L1125" s="665"/>
      <c r="M1125" s="665"/>
      <c r="N1125" s="665"/>
      <c r="O1125" s="665"/>
      <c r="P1125" s="678"/>
      <c r="Q1125" s="666"/>
    </row>
    <row r="1126" spans="1:17" ht="14.4" customHeight="1" x14ac:dyDescent="0.3">
      <c r="A1126" s="661" t="s">
        <v>7273</v>
      </c>
      <c r="B1126" s="662" t="s">
        <v>6063</v>
      </c>
      <c r="C1126" s="662" t="s">
        <v>6030</v>
      </c>
      <c r="D1126" s="662" t="s">
        <v>6113</v>
      </c>
      <c r="E1126" s="662" t="s">
        <v>6114</v>
      </c>
      <c r="F1126" s="665">
        <v>4</v>
      </c>
      <c r="G1126" s="665">
        <v>140</v>
      </c>
      <c r="H1126" s="665">
        <v>1</v>
      </c>
      <c r="I1126" s="665">
        <v>35</v>
      </c>
      <c r="J1126" s="665">
        <v>1</v>
      </c>
      <c r="K1126" s="665">
        <v>35</v>
      </c>
      <c r="L1126" s="665">
        <v>0.25</v>
      </c>
      <c r="M1126" s="665">
        <v>35</v>
      </c>
      <c r="N1126" s="665">
        <v>3</v>
      </c>
      <c r="O1126" s="665">
        <v>111</v>
      </c>
      <c r="P1126" s="678">
        <v>0.79285714285714282</v>
      </c>
      <c r="Q1126" s="666">
        <v>37</v>
      </c>
    </row>
    <row r="1127" spans="1:17" ht="14.4" customHeight="1" x14ac:dyDescent="0.3">
      <c r="A1127" s="661" t="s">
        <v>7273</v>
      </c>
      <c r="B1127" s="662" t="s">
        <v>6063</v>
      </c>
      <c r="C1127" s="662" t="s">
        <v>6030</v>
      </c>
      <c r="D1127" s="662" t="s">
        <v>6031</v>
      </c>
      <c r="E1127" s="662" t="s">
        <v>6032</v>
      </c>
      <c r="F1127" s="665">
        <v>1734</v>
      </c>
      <c r="G1127" s="665">
        <v>404718</v>
      </c>
      <c r="H1127" s="665">
        <v>1</v>
      </c>
      <c r="I1127" s="665">
        <v>233.40138408304497</v>
      </c>
      <c r="J1127" s="665">
        <v>1426</v>
      </c>
      <c r="K1127" s="665">
        <v>335110</v>
      </c>
      <c r="L1127" s="665">
        <v>0.82800863811345182</v>
      </c>
      <c r="M1127" s="665">
        <v>235</v>
      </c>
      <c r="N1127" s="665">
        <v>1413</v>
      </c>
      <c r="O1127" s="665">
        <v>354663</v>
      </c>
      <c r="P1127" s="678">
        <v>0.87632129037996831</v>
      </c>
      <c r="Q1127" s="666">
        <v>251</v>
      </c>
    </row>
    <row r="1128" spans="1:17" ht="14.4" customHeight="1" x14ac:dyDescent="0.3">
      <c r="A1128" s="661" t="s">
        <v>7273</v>
      </c>
      <c r="B1128" s="662" t="s">
        <v>6063</v>
      </c>
      <c r="C1128" s="662" t="s">
        <v>6030</v>
      </c>
      <c r="D1128" s="662" t="s">
        <v>6033</v>
      </c>
      <c r="E1128" s="662" t="s">
        <v>6034</v>
      </c>
      <c r="F1128" s="665">
        <v>1056</v>
      </c>
      <c r="G1128" s="665">
        <v>124050</v>
      </c>
      <c r="H1128" s="665">
        <v>1</v>
      </c>
      <c r="I1128" s="665">
        <v>117.47159090909091</v>
      </c>
      <c r="J1128" s="665">
        <v>800</v>
      </c>
      <c r="K1128" s="665">
        <v>94400</v>
      </c>
      <c r="L1128" s="665">
        <v>0.76098347440548164</v>
      </c>
      <c r="M1128" s="665">
        <v>118</v>
      </c>
      <c r="N1128" s="665">
        <v>1032</v>
      </c>
      <c r="O1128" s="665">
        <v>130032</v>
      </c>
      <c r="P1128" s="678">
        <v>1.0482224909310762</v>
      </c>
      <c r="Q1128" s="666">
        <v>126</v>
      </c>
    </row>
    <row r="1129" spans="1:17" ht="14.4" customHeight="1" x14ac:dyDescent="0.3">
      <c r="A1129" s="661" t="s">
        <v>7273</v>
      </c>
      <c r="B1129" s="662" t="s">
        <v>6063</v>
      </c>
      <c r="C1129" s="662" t="s">
        <v>6030</v>
      </c>
      <c r="D1129" s="662" t="s">
        <v>6050</v>
      </c>
      <c r="E1129" s="662" t="s">
        <v>6051</v>
      </c>
      <c r="F1129" s="665">
        <v>114</v>
      </c>
      <c r="G1129" s="665">
        <v>36686</v>
      </c>
      <c r="H1129" s="665">
        <v>1</v>
      </c>
      <c r="I1129" s="665">
        <v>321.80701754385967</v>
      </c>
      <c r="J1129" s="665">
        <v>1</v>
      </c>
      <c r="K1129" s="665">
        <v>323</v>
      </c>
      <c r="L1129" s="665">
        <v>8.804448563484708E-3</v>
      </c>
      <c r="M1129" s="665">
        <v>323</v>
      </c>
      <c r="N1129" s="665">
        <v>5</v>
      </c>
      <c r="O1129" s="665">
        <v>1655</v>
      </c>
      <c r="P1129" s="678">
        <v>4.5112577004851988E-2</v>
      </c>
      <c r="Q1129" s="666">
        <v>331</v>
      </c>
    </row>
    <row r="1130" spans="1:17" ht="14.4" customHeight="1" x14ac:dyDescent="0.3">
      <c r="A1130" s="661" t="s">
        <v>7273</v>
      </c>
      <c r="B1130" s="662" t="s">
        <v>6063</v>
      </c>
      <c r="C1130" s="662" t="s">
        <v>6030</v>
      </c>
      <c r="D1130" s="662" t="s">
        <v>6151</v>
      </c>
      <c r="E1130" s="662" t="s">
        <v>6036</v>
      </c>
      <c r="F1130" s="665">
        <v>57</v>
      </c>
      <c r="G1130" s="665">
        <v>27658</v>
      </c>
      <c r="H1130" s="665">
        <v>1</v>
      </c>
      <c r="I1130" s="665">
        <v>485.22807017543857</v>
      </c>
      <c r="J1130" s="665">
        <v>2</v>
      </c>
      <c r="K1130" s="665">
        <v>974</v>
      </c>
      <c r="L1130" s="665">
        <v>3.5215850748427216E-2</v>
      </c>
      <c r="M1130" s="665">
        <v>487</v>
      </c>
      <c r="N1130" s="665">
        <v>6</v>
      </c>
      <c r="O1130" s="665">
        <v>2970</v>
      </c>
      <c r="P1130" s="678">
        <v>0.1073830356497216</v>
      </c>
      <c r="Q1130" s="666">
        <v>495</v>
      </c>
    </row>
    <row r="1131" spans="1:17" ht="14.4" customHeight="1" x14ac:dyDescent="0.3">
      <c r="A1131" s="661" t="s">
        <v>7273</v>
      </c>
      <c r="B1131" s="662" t="s">
        <v>6063</v>
      </c>
      <c r="C1131" s="662" t="s">
        <v>6030</v>
      </c>
      <c r="D1131" s="662" t="s">
        <v>6152</v>
      </c>
      <c r="E1131" s="662" t="s">
        <v>6153</v>
      </c>
      <c r="F1131" s="665">
        <v>50</v>
      </c>
      <c r="G1131" s="665">
        <v>33944</v>
      </c>
      <c r="H1131" s="665">
        <v>1</v>
      </c>
      <c r="I1131" s="665">
        <v>678.88</v>
      </c>
      <c r="J1131" s="665">
        <v>15</v>
      </c>
      <c r="K1131" s="665">
        <v>10200</v>
      </c>
      <c r="L1131" s="665">
        <v>0.3004949328305444</v>
      </c>
      <c r="M1131" s="665">
        <v>680</v>
      </c>
      <c r="N1131" s="665">
        <v>4</v>
      </c>
      <c r="O1131" s="665">
        <v>2752</v>
      </c>
      <c r="P1131" s="678">
        <v>8.1074711289182186E-2</v>
      </c>
      <c r="Q1131" s="666">
        <v>688</v>
      </c>
    </row>
    <row r="1132" spans="1:17" ht="14.4" customHeight="1" x14ac:dyDescent="0.3">
      <c r="A1132" s="661" t="s">
        <v>7273</v>
      </c>
      <c r="B1132" s="662" t="s">
        <v>6063</v>
      </c>
      <c r="C1132" s="662" t="s">
        <v>6030</v>
      </c>
      <c r="D1132" s="662" t="s">
        <v>6035</v>
      </c>
      <c r="E1132" s="662" t="s">
        <v>6036</v>
      </c>
      <c r="F1132" s="665">
        <v>41</v>
      </c>
      <c r="G1132" s="665">
        <v>22749</v>
      </c>
      <c r="H1132" s="665">
        <v>1</v>
      </c>
      <c r="I1132" s="665">
        <v>554.85365853658539</v>
      </c>
      <c r="J1132" s="665">
        <v>7</v>
      </c>
      <c r="K1132" s="665">
        <v>3913</v>
      </c>
      <c r="L1132" s="665">
        <v>0.17200756077190207</v>
      </c>
      <c r="M1132" s="665">
        <v>559</v>
      </c>
      <c r="N1132" s="665">
        <v>8</v>
      </c>
      <c r="O1132" s="665">
        <v>4544</v>
      </c>
      <c r="P1132" s="678">
        <v>0.1997450437381863</v>
      </c>
      <c r="Q1132" s="666">
        <v>568</v>
      </c>
    </row>
    <row r="1133" spans="1:17" ht="14.4" customHeight="1" x14ac:dyDescent="0.3">
      <c r="A1133" s="661" t="s">
        <v>7273</v>
      </c>
      <c r="B1133" s="662" t="s">
        <v>6063</v>
      </c>
      <c r="C1133" s="662" t="s">
        <v>6030</v>
      </c>
      <c r="D1133" s="662" t="s">
        <v>6154</v>
      </c>
      <c r="E1133" s="662" t="s">
        <v>6153</v>
      </c>
      <c r="F1133" s="665">
        <v>193</v>
      </c>
      <c r="G1133" s="665">
        <v>144502</v>
      </c>
      <c r="H1133" s="665">
        <v>1</v>
      </c>
      <c r="I1133" s="665">
        <v>748.71502590673572</v>
      </c>
      <c r="J1133" s="665">
        <v>1</v>
      </c>
      <c r="K1133" s="665">
        <v>752</v>
      </c>
      <c r="L1133" s="665">
        <v>5.2040802203429711E-3</v>
      </c>
      <c r="M1133" s="665">
        <v>752</v>
      </c>
      <c r="N1133" s="665">
        <v>31</v>
      </c>
      <c r="O1133" s="665">
        <v>23591</v>
      </c>
      <c r="P1133" s="678">
        <v>0.16325725595493487</v>
      </c>
      <c r="Q1133" s="666">
        <v>761</v>
      </c>
    </row>
    <row r="1134" spans="1:17" ht="14.4" customHeight="1" x14ac:dyDescent="0.3">
      <c r="A1134" s="661" t="s">
        <v>7273</v>
      </c>
      <c r="B1134" s="662" t="s">
        <v>6063</v>
      </c>
      <c r="C1134" s="662" t="s">
        <v>6030</v>
      </c>
      <c r="D1134" s="662" t="s">
        <v>6195</v>
      </c>
      <c r="E1134" s="662" t="s">
        <v>6196</v>
      </c>
      <c r="F1134" s="665">
        <v>1464</v>
      </c>
      <c r="G1134" s="665">
        <v>1180000</v>
      </c>
      <c r="H1134" s="665">
        <v>1</v>
      </c>
      <c r="I1134" s="665">
        <v>806.01092896174862</v>
      </c>
      <c r="J1134" s="665">
        <v>1108</v>
      </c>
      <c r="K1134" s="665">
        <v>896372</v>
      </c>
      <c r="L1134" s="665">
        <v>0.75963728813559317</v>
      </c>
      <c r="M1134" s="665">
        <v>809</v>
      </c>
      <c r="N1134" s="665">
        <v>1089</v>
      </c>
      <c r="O1134" s="665">
        <v>890802</v>
      </c>
      <c r="P1134" s="678">
        <v>0.75491694915254237</v>
      </c>
      <c r="Q1134" s="666">
        <v>818</v>
      </c>
    </row>
    <row r="1135" spans="1:17" ht="14.4" customHeight="1" x14ac:dyDescent="0.3">
      <c r="A1135" s="661" t="s">
        <v>7273</v>
      </c>
      <c r="B1135" s="662" t="s">
        <v>6063</v>
      </c>
      <c r="C1135" s="662" t="s">
        <v>6030</v>
      </c>
      <c r="D1135" s="662" t="s">
        <v>6047</v>
      </c>
      <c r="E1135" s="662" t="s">
        <v>6048</v>
      </c>
      <c r="F1135" s="665">
        <v>493</v>
      </c>
      <c r="G1135" s="665">
        <v>102773</v>
      </c>
      <c r="H1135" s="665">
        <v>1</v>
      </c>
      <c r="I1135" s="665">
        <v>208.46450304259636</v>
      </c>
      <c r="J1135" s="665">
        <v>256</v>
      </c>
      <c r="K1135" s="665">
        <v>53760</v>
      </c>
      <c r="L1135" s="665">
        <v>0.52309458709972467</v>
      </c>
      <c r="M1135" s="665">
        <v>210</v>
      </c>
      <c r="N1135" s="665">
        <v>280</v>
      </c>
      <c r="O1135" s="665">
        <v>60200</v>
      </c>
      <c r="P1135" s="678">
        <v>0.58575695951271245</v>
      </c>
      <c r="Q1135" s="666">
        <v>215</v>
      </c>
    </row>
    <row r="1136" spans="1:17" ht="14.4" customHeight="1" x14ac:dyDescent="0.3">
      <c r="A1136" s="661" t="s">
        <v>7273</v>
      </c>
      <c r="B1136" s="662" t="s">
        <v>6063</v>
      </c>
      <c r="C1136" s="662" t="s">
        <v>6030</v>
      </c>
      <c r="D1136" s="662" t="s">
        <v>6119</v>
      </c>
      <c r="E1136" s="662" t="s">
        <v>6120</v>
      </c>
      <c r="F1136" s="665">
        <v>1</v>
      </c>
      <c r="G1136" s="665">
        <v>645</v>
      </c>
      <c r="H1136" s="665">
        <v>1</v>
      </c>
      <c r="I1136" s="665">
        <v>645</v>
      </c>
      <c r="J1136" s="665"/>
      <c r="K1136" s="665"/>
      <c r="L1136" s="665"/>
      <c r="M1136" s="665"/>
      <c r="N1136" s="665">
        <v>2</v>
      </c>
      <c r="O1136" s="665">
        <v>1402</v>
      </c>
      <c r="P1136" s="678">
        <v>2.1736434108527134</v>
      </c>
      <c r="Q1136" s="666">
        <v>701</v>
      </c>
    </row>
    <row r="1137" spans="1:17" ht="14.4" customHeight="1" x14ac:dyDescent="0.3">
      <c r="A1137" s="661" t="s">
        <v>7273</v>
      </c>
      <c r="B1137" s="662" t="s">
        <v>6063</v>
      </c>
      <c r="C1137" s="662" t="s">
        <v>6030</v>
      </c>
      <c r="D1137" s="662" t="s">
        <v>6121</v>
      </c>
      <c r="E1137" s="662" t="s">
        <v>6122</v>
      </c>
      <c r="F1137" s="665">
        <v>5</v>
      </c>
      <c r="G1137" s="665">
        <v>1650</v>
      </c>
      <c r="H1137" s="665">
        <v>1</v>
      </c>
      <c r="I1137" s="665">
        <v>330</v>
      </c>
      <c r="J1137" s="665">
        <v>2</v>
      </c>
      <c r="K1137" s="665">
        <v>662</v>
      </c>
      <c r="L1137" s="665">
        <v>0.40121212121212119</v>
      </c>
      <c r="M1137" s="665">
        <v>331</v>
      </c>
      <c r="N1137" s="665">
        <v>3</v>
      </c>
      <c r="O1137" s="665">
        <v>1062</v>
      </c>
      <c r="P1137" s="678">
        <v>0.64363636363636367</v>
      </c>
      <c r="Q1137" s="666">
        <v>354</v>
      </c>
    </row>
    <row r="1138" spans="1:17" ht="14.4" customHeight="1" x14ac:dyDescent="0.3">
      <c r="A1138" s="661" t="s">
        <v>7273</v>
      </c>
      <c r="B1138" s="662" t="s">
        <v>6063</v>
      </c>
      <c r="C1138" s="662" t="s">
        <v>6030</v>
      </c>
      <c r="D1138" s="662" t="s">
        <v>6039</v>
      </c>
      <c r="E1138" s="662" t="s">
        <v>6040</v>
      </c>
      <c r="F1138" s="665">
        <v>3984</v>
      </c>
      <c r="G1138" s="665">
        <v>332294</v>
      </c>
      <c r="H1138" s="665">
        <v>1</v>
      </c>
      <c r="I1138" s="665">
        <v>83.407128514056225</v>
      </c>
      <c r="J1138" s="665">
        <v>3254</v>
      </c>
      <c r="K1138" s="665">
        <v>276590</v>
      </c>
      <c r="L1138" s="665">
        <v>0.83236531505233313</v>
      </c>
      <c r="M1138" s="665">
        <v>85</v>
      </c>
      <c r="N1138" s="665">
        <v>3143</v>
      </c>
      <c r="O1138" s="665">
        <v>267155</v>
      </c>
      <c r="P1138" s="678">
        <v>0.8039717840225824</v>
      </c>
      <c r="Q1138" s="666">
        <v>85</v>
      </c>
    </row>
    <row r="1139" spans="1:17" ht="14.4" customHeight="1" x14ac:dyDescent="0.3">
      <c r="A1139" s="661" t="s">
        <v>7273</v>
      </c>
      <c r="B1139" s="662" t="s">
        <v>6063</v>
      </c>
      <c r="C1139" s="662" t="s">
        <v>6030</v>
      </c>
      <c r="D1139" s="662" t="s">
        <v>6057</v>
      </c>
      <c r="E1139" s="662" t="s">
        <v>6058</v>
      </c>
      <c r="F1139" s="665">
        <v>3</v>
      </c>
      <c r="G1139" s="665">
        <v>2112</v>
      </c>
      <c r="H1139" s="665">
        <v>1</v>
      </c>
      <c r="I1139" s="665">
        <v>704</v>
      </c>
      <c r="J1139" s="665">
        <v>3</v>
      </c>
      <c r="K1139" s="665">
        <v>2121</v>
      </c>
      <c r="L1139" s="665">
        <v>1.0042613636363635</v>
      </c>
      <c r="M1139" s="665">
        <v>707</v>
      </c>
      <c r="N1139" s="665">
        <v>9</v>
      </c>
      <c r="O1139" s="665">
        <v>6471</v>
      </c>
      <c r="P1139" s="678">
        <v>3.0639204545454546</v>
      </c>
      <c r="Q1139" s="666">
        <v>719</v>
      </c>
    </row>
    <row r="1140" spans="1:17" ht="14.4" customHeight="1" x14ac:dyDescent="0.3">
      <c r="A1140" s="661" t="s">
        <v>7273</v>
      </c>
      <c r="B1140" s="662" t="s">
        <v>6063</v>
      </c>
      <c r="C1140" s="662" t="s">
        <v>6030</v>
      </c>
      <c r="D1140" s="662" t="s">
        <v>6125</v>
      </c>
      <c r="E1140" s="662" t="s">
        <v>6126</v>
      </c>
      <c r="F1140" s="665">
        <v>1</v>
      </c>
      <c r="G1140" s="665">
        <v>0</v>
      </c>
      <c r="H1140" s="665"/>
      <c r="I1140" s="665">
        <v>0</v>
      </c>
      <c r="J1140" s="665"/>
      <c r="K1140" s="665"/>
      <c r="L1140" s="665"/>
      <c r="M1140" s="665"/>
      <c r="N1140" s="665"/>
      <c r="O1140" s="665"/>
      <c r="P1140" s="678"/>
      <c r="Q1140" s="666"/>
    </row>
    <row r="1141" spans="1:17" ht="14.4" customHeight="1" x14ac:dyDescent="0.3">
      <c r="A1141" s="661" t="s">
        <v>7273</v>
      </c>
      <c r="B1141" s="662" t="s">
        <v>6063</v>
      </c>
      <c r="C1141" s="662" t="s">
        <v>6030</v>
      </c>
      <c r="D1141" s="662" t="s">
        <v>6198</v>
      </c>
      <c r="E1141" s="662" t="s">
        <v>6196</v>
      </c>
      <c r="F1141" s="665">
        <v>141</v>
      </c>
      <c r="G1141" s="665">
        <v>131361</v>
      </c>
      <c r="H1141" s="665">
        <v>1</v>
      </c>
      <c r="I1141" s="665">
        <v>931.63829787234044</v>
      </c>
      <c r="J1141" s="665">
        <v>107</v>
      </c>
      <c r="K1141" s="665">
        <v>100045</v>
      </c>
      <c r="L1141" s="665">
        <v>0.76160352007064502</v>
      </c>
      <c r="M1141" s="665">
        <v>935</v>
      </c>
      <c r="N1141" s="665">
        <v>125</v>
      </c>
      <c r="O1141" s="665">
        <v>119000</v>
      </c>
      <c r="P1141" s="678">
        <v>0.90590053364392775</v>
      </c>
      <c r="Q1141" s="666">
        <v>952</v>
      </c>
    </row>
    <row r="1142" spans="1:17" ht="14.4" customHeight="1" x14ac:dyDescent="0.3">
      <c r="A1142" s="661" t="s">
        <v>7273</v>
      </c>
      <c r="B1142" s="662" t="s">
        <v>6063</v>
      </c>
      <c r="C1142" s="662" t="s">
        <v>6030</v>
      </c>
      <c r="D1142" s="662" t="s">
        <v>6129</v>
      </c>
      <c r="E1142" s="662" t="s">
        <v>6130</v>
      </c>
      <c r="F1142" s="665">
        <v>5</v>
      </c>
      <c r="G1142" s="665">
        <v>560</v>
      </c>
      <c r="H1142" s="665">
        <v>1</v>
      </c>
      <c r="I1142" s="665">
        <v>112</v>
      </c>
      <c r="J1142" s="665"/>
      <c r="K1142" s="665"/>
      <c r="L1142" s="665"/>
      <c r="M1142" s="665"/>
      <c r="N1142" s="665">
        <v>8</v>
      </c>
      <c r="O1142" s="665">
        <v>960</v>
      </c>
      <c r="P1142" s="678">
        <v>1.7142857142857142</v>
      </c>
      <c r="Q1142" s="666">
        <v>120</v>
      </c>
    </row>
    <row r="1143" spans="1:17" ht="14.4" customHeight="1" x14ac:dyDescent="0.3">
      <c r="A1143" s="661" t="s">
        <v>7273</v>
      </c>
      <c r="B1143" s="662" t="s">
        <v>6063</v>
      </c>
      <c r="C1143" s="662" t="s">
        <v>6030</v>
      </c>
      <c r="D1143" s="662" t="s">
        <v>6199</v>
      </c>
      <c r="E1143" s="662" t="s">
        <v>6196</v>
      </c>
      <c r="F1143" s="665">
        <v>1998</v>
      </c>
      <c r="G1143" s="665">
        <v>1469180</v>
      </c>
      <c r="H1143" s="665">
        <v>1</v>
      </c>
      <c r="I1143" s="665">
        <v>735.32532532532537</v>
      </c>
      <c r="J1143" s="665">
        <v>1986</v>
      </c>
      <c r="K1143" s="665">
        <v>1463682</v>
      </c>
      <c r="L1143" s="665">
        <v>0.99625777644672542</v>
      </c>
      <c r="M1143" s="665">
        <v>737</v>
      </c>
      <c r="N1143" s="665">
        <v>1916</v>
      </c>
      <c r="O1143" s="665">
        <v>1427420</v>
      </c>
      <c r="P1143" s="678">
        <v>0.97157598115955834</v>
      </c>
      <c r="Q1143" s="666">
        <v>745</v>
      </c>
    </row>
    <row r="1144" spans="1:17" ht="14.4" customHeight="1" x14ac:dyDescent="0.3">
      <c r="A1144" s="661" t="s">
        <v>7273</v>
      </c>
      <c r="B1144" s="662" t="s">
        <v>6063</v>
      </c>
      <c r="C1144" s="662" t="s">
        <v>6030</v>
      </c>
      <c r="D1144" s="662" t="s">
        <v>6200</v>
      </c>
      <c r="E1144" s="662" t="s">
        <v>6201</v>
      </c>
      <c r="F1144" s="665"/>
      <c r="G1144" s="665"/>
      <c r="H1144" s="665"/>
      <c r="I1144" s="665"/>
      <c r="J1144" s="665">
        <v>2</v>
      </c>
      <c r="K1144" s="665">
        <v>114</v>
      </c>
      <c r="L1144" s="665"/>
      <c r="M1144" s="665">
        <v>57</v>
      </c>
      <c r="N1144" s="665"/>
      <c r="O1144" s="665"/>
      <c r="P1144" s="678"/>
      <c r="Q1144" s="666"/>
    </row>
    <row r="1145" spans="1:17" ht="14.4" customHeight="1" x14ac:dyDescent="0.3">
      <c r="A1145" s="661" t="s">
        <v>7273</v>
      </c>
      <c r="B1145" s="662" t="s">
        <v>6063</v>
      </c>
      <c r="C1145" s="662" t="s">
        <v>6030</v>
      </c>
      <c r="D1145" s="662" t="s">
        <v>6202</v>
      </c>
      <c r="E1145" s="662" t="s">
        <v>6203</v>
      </c>
      <c r="F1145" s="665">
        <v>16</v>
      </c>
      <c r="G1145" s="665">
        <v>8416</v>
      </c>
      <c r="H1145" s="665">
        <v>1</v>
      </c>
      <c r="I1145" s="665">
        <v>526</v>
      </c>
      <c r="J1145" s="665">
        <v>26</v>
      </c>
      <c r="K1145" s="665">
        <v>13702</v>
      </c>
      <c r="L1145" s="665">
        <v>1.6280893536121672</v>
      </c>
      <c r="M1145" s="665">
        <v>527</v>
      </c>
      <c r="N1145" s="665">
        <v>27</v>
      </c>
      <c r="O1145" s="665">
        <v>14661</v>
      </c>
      <c r="P1145" s="678">
        <v>1.7420389733840305</v>
      </c>
      <c r="Q1145" s="666">
        <v>543</v>
      </c>
    </row>
    <row r="1146" spans="1:17" ht="14.4" customHeight="1" x14ac:dyDescent="0.3">
      <c r="A1146" s="661" t="s">
        <v>7273</v>
      </c>
      <c r="B1146" s="662" t="s">
        <v>6063</v>
      </c>
      <c r="C1146" s="662" t="s">
        <v>6030</v>
      </c>
      <c r="D1146" s="662" t="s">
        <v>6045</v>
      </c>
      <c r="E1146" s="662" t="s">
        <v>6042</v>
      </c>
      <c r="F1146" s="665">
        <v>8</v>
      </c>
      <c r="G1146" s="665">
        <v>2382</v>
      </c>
      <c r="H1146" s="665">
        <v>1</v>
      </c>
      <c r="I1146" s="665">
        <v>297.75</v>
      </c>
      <c r="J1146" s="665">
        <v>4</v>
      </c>
      <c r="K1146" s="665">
        <v>1196</v>
      </c>
      <c r="L1146" s="665">
        <v>0.50209907640638118</v>
      </c>
      <c r="M1146" s="665">
        <v>299</v>
      </c>
      <c r="N1146" s="665">
        <v>3</v>
      </c>
      <c r="O1146" s="665">
        <v>921</v>
      </c>
      <c r="P1146" s="678">
        <v>0.38664987405541562</v>
      </c>
      <c r="Q1146" s="666">
        <v>307</v>
      </c>
    </row>
    <row r="1147" spans="1:17" ht="14.4" customHeight="1" x14ac:dyDescent="0.3">
      <c r="A1147" s="661" t="s">
        <v>7273</v>
      </c>
      <c r="B1147" s="662" t="s">
        <v>6063</v>
      </c>
      <c r="C1147" s="662" t="s">
        <v>6030</v>
      </c>
      <c r="D1147" s="662" t="s">
        <v>6155</v>
      </c>
      <c r="E1147" s="662" t="s">
        <v>6048</v>
      </c>
      <c r="F1147" s="665">
        <v>590</v>
      </c>
      <c r="G1147" s="665">
        <v>102274</v>
      </c>
      <c r="H1147" s="665">
        <v>1</v>
      </c>
      <c r="I1147" s="665">
        <v>173.34576271186441</v>
      </c>
      <c r="J1147" s="665">
        <v>504</v>
      </c>
      <c r="K1147" s="665">
        <v>87696</v>
      </c>
      <c r="L1147" s="665">
        <v>0.85746132937012343</v>
      </c>
      <c r="M1147" s="665">
        <v>174</v>
      </c>
      <c r="N1147" s="665">
        <v>478</v>
      </c>
      <c r="O1147" s="665">
        <v>85084</v>
      </c>
      <c r="P1147" s="678">
        <v>0.83192209163619302</v>
      </c>
      <c r="Q1147" s="666">
        <v>178</v>
      </c>
    </row>
    <row r="1148" spans="1:17" ht="14.4" customHeight="1" x14ac:dyDescent="0.3">
      <c r="A1148" s="661" t="s">
        <v>7273</v>
      </c>
      <c r="B1148" s="662" t="s">
        <v>6063</v>
      </c>
      <c r="C1148" s="662" t="s">
        <v>6030</v>
      </c>
      <c r="D1148" s="662" t="s">
        <v>6041</v>
      </c>
      <c r="E1148" s="662" t="s">
        <v>6042</v>
      </c>
      <c r="F1148" s="665">
        <v>1</v>
      </c>
      <c r="G1148" s="665">
        <v>369</v>
      </c>
      <c r="H1148" s="665">
        <v>1</v>
      </c>
      <c r="I1148" s="665">
        <v>369</v>
      </c>
      <c r="J1148" s="665"/>
      <c r="K1148" s="665"/>
      <c r="L1148" s="665"/>
      <c r="M1148" s="665"/>
      <c r="N1148" s="665">
        <v>5</v>
      </c>
      <c r="O1148" s="665">
        <v>1900</v>
      </c>
      <c r="P1148" s="678">
        <v>5.1490514905149052</v>
      </c>
      <c r="Q1148" s="666">
        <v>380</v>
      </c>
    </row>
    <row r="1149" spans="1:17" ht="14.4" customHeight="1" x14ac:dyDescent="0.3">
      <c r="A1149" s="661" t="s">
        <v>7273</v>
      </c>
      <c r="B1149" s="662" t="s">
        <v>6063</v>
      </c>
      <c r="C1149" s="662" t="s">
        <v>6030</v>
      </c>
      <c r="D1149" s="662" t="s">
        <v>6156</v>
      </c>
      <c r="E1149" s="662" t="s">
        <v>6157</v>
      </c>
      <c r="F1149" s="665">
        <v>16</v>
      </c>
      <c r="G1149" s="665">
        <v>4318</v>
      </c>
      <c r="H1149" s="665">
        <v>1</v>
      </c>
      <c r="I1149" s="665">
        <v>269.875</v>
      </c>
      <c r="J1149" s="665"/>
      <c r="K1149" s="665"/>
      <c r="L1149" s="665"/>
      <c r="M1149" s="665"/>
      <c r="N1149" s="665"/>
      <c r="O1149" s="665"/>
      <c r="P1149" s="678"/>
      <c r="Q1149" s="666"/>
    </row>
    <row r="1150" spans="1:17" ht="14.4" customHeight="1" x14ac:dyDescent="0.3">
      <c r="A1150" s="661" t="s">
        <v>7273</v>
      </c>
      <c r="B1150" s="662" t="s">
        <v>6063</v>
      </c>
      <c r="C1150" s="662" t="s">
        <v>6030</v>
      </c>
      <c r="D1150" s="662" t="s">
        <v>6204</v>
      </c>
      <c r="E1150" s="662" t="s">
        <v>6205</v>
      </c>
      <c r="F1150" s="665"/>
      <c r="G1150" s="665"/>
      <c r="H1150" s="665"/>
      <c r="I1150" s="665"/>
      <c r="J1150" s="665">
        <v>2</v>
      </c>
      <c r="K1150" s="665">
        <v>200</v>
      </c>
      <c r="L1150" s="665"/>
      <c r="M1150" s="665">
        <v>100</v>
      </c>
      <c r="N1150" s="665">
        <v>1</v>
      </c>
      <c r="O1150" s="665">
        <v>100</v>
      </c>
      <c r="P1150" s="678"/>
      <c r="Q1150" s="666">
        <v>100</v>
      </c>
    </row>
    <row r="1151" spans="1:17" ht="14.4" customHeight="1" x14ac:dyDescent="0.3">
      <c r="A1151" s="661" t="s">
        <v>7273</v>
      </c>
      <c r="B1151" s="662" t="s">
        <v>6063</v>
      </c>
      <c r="C1151" s="662" t="s">
        <v>6030</v>
      </c>
      <c r="D1151" s="662" t="s">
        <v>6141</v>
      </c>
      <c r="E1151" s="662" t="s">
        <v>6038</v>
      </c>
      <c r="F1151" s="665">
        <v>2</v>
      </c>
      <c r="G1151" s="665">
        <v>674</v>
      </c>
      <c r="H1151" s="665">
        <v>1</v>
      </c>
      <c r="I1151" s="665">
        <v>337</v>
      </c>
      <c r="J1151" s="665"/>
      <c r="K1151" s="665"/>
      <c r="L1151" s="665"/>
      <c r="M1151" s="665"/>
      <c r="N1151" s="665">
        <v>2</v>
      </c>
      <c r="O1151" s="665">
        <v>704</v>
      </c>
      <c r="P1151" s="678">
        <v>1.0445103857566767</v>
      </c>
      <c r="Q1151" s="666">
        <v>352</v>
      </c>
    </row>
    <row r="1152" spans="1:17" ht="14.4" customHeight="1" x14ac:dyDescent="0.3">
      <c r="A1152" s="661" t="s">
        <v>7273</v>
      </c>
      <c r="B1152" s="662" t="s">
        <v>6063</v>
      </c>
      <c r="C1152" s="662" t="s">
        <v>6030</v>
      </c>
      <c r="D1152" s="662" t="s">
        <v>6206</v>
      </c>
      <c r="E1152" s="662" t="s">
        <v>6196</v>
      </c>
      <c r="F1152" s="665"/>
      <c r="G1152" s="665"/>
      <c r="H1152" s="665"/>
      <c r="I1152" s="665"/>
      <c r="J1152" s="665">
        <v>18</v>
      </c>
      <c r="K1152" s="665">
        <v>15534</v>
      </c>
      <c r="L1152" s="665"/>
      <c r="M1152" s="665">
        <v>863</v>
      </c>
      <c r="N1152" s="665">
        <v>1</v>
      </c>
      <c r="O1152" s="665">
        <v>879</v>
      </c>
      <c r="P1152" s="678"/>
      <c r="Q1152" s="666">
        <v>879</v>
      </c>
    </row>
    <row r="1153" spans="1:17" ht="14.4" customHeight="1" x14ac:dyDescent="0.3">
      <c r="A1153" s="661" t="s">
        <v>7273</v>
      </c>
      <c r="B1153" s="662" t="s">
        <v>6063</v>
      </c>
      <c r="C1153" s="662" t="s">
        <v>6030</v>
      </c>
      <c r="D1153" s="662" t="s">
        <v>6143</v>
      </c>
      <c r="E1153" s="662" t="s">
        <v>6144</v>
      </c>
      <c r="F1153" s="665"/>
      <c r="G1153" s="665"/>
      <c r="H1153" s="665"/>
      <c r="I1153" s="665"/>
      <c r="J1153" s="665">
        <v>1</v>
      </c>
      <c r="K1153" s="665">
        <v>165</v>
      </c>
      <c r="L1153" s="665"/>
      <c r="M1153" s="665">
        <v>165</v>
      </c>
      <c r="N1153" s="665">
        <v>1</v>
      </c>
      <c r="O1153" s="665">
        <v>177</v>
      </c>
      <c r="P1153" s="678"/>
      <c r="Q1153" s="666">
        <v>177</v>
      </c>
    </row>
    <row r="1154" spans="1:17" ht="14.4" customHeight="1" x14ac:dyDescent="0.3">
      <c r="A1154" s="661" t="s">
        <v>7273</v>
      </c>
      <c r="B1154" s="662" t="s">
        <v>6063</v>
      </c>
      <c r="C1154" s="662" t="s">
        <v>6030</v>
      </c>
      <c r="D1154" s="662" t="s">
        <v>6061</v>
      </c>
      <c r="E1154" s="662" t="s">
        <v>6051</v>
      </c>
      <c r="F1154" s="665">
        <v>6</v>
      </c>
      <c r="G1154" s="665">
        <v>2350</v>
      </c>
      <c r="H1154" s="665">
        <v>1</v>
      </c>
      <c r="I1154" s="665">
        <v>391.66666666666669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7274</v>
      </c>
      <c r="B1155" s="662" t="s">
        <v>6063</v>
      </c>
      <c r="C1155" s="662" t="s">
        <v>6098</v>
      </c>
      <c r="D1155" s="662" t="s">
        <v>6149</v>
      </c>
      <c r="E1155" s="662" t="s">
        <v>6150</v>
      </c>
      <c r="F1155" s="665">
        <v>18</v>
      </c>
      <c r="G1155" s="665">
        <v>16285.5</v>
      </c>
      <c r="H1155" s="665">
        <v>1</v>
      </c>
      <c r="I1155" s="665">
        <v>904.75</v>
      </c>
      <c r="J1155" s="665">
        <v>43</v>
      </c>
      <c r="K1155" s="665">
        <v>38904.25</v>
      </c>
      <c r="L1155" s="665">
        <v>2.3888888888888888</v>
      </c>
      <c r="M1155" s="665">
        <v>904.75</v>
      </c>
      <c r="N1155" s="665">
        <v>32</v>
      </c>
      <c r="O1155" s="665">
        <v>28952</v>
      </c>
      <c r="P1155" s="678">
        <v>1.7777777777777777</v>
      </c>
      <c r="Q1155" s="666">
        <v>904.75</v>
      </c>
    </row>
    <row r="1156" spans="1:17" ht="14.4" customHeight="1" x14ac:dyDescent="0.3">
      <c r="A1156" s="661" t="s">
        <v>7274</v>
      </c>
      <c r="B1156" s="662" t="s">
        <v>6063</v>
      </c>
      <c r="C1156" s="662" t="s">
        <v>6030</v>
      </c>
      <c r="D1156" s="662" t="s">
        <v>6113</v>
      </c>
      <c r="E1156" s="662" t="s">
        <v>6114</v>
      </c>
      <c r="F1156" s="665"/>
      <c r="G1156" s="665"/>
      <c r="H1156" s="665"/>
      <c r="I1156" s="665"/>
      <c r="J1156" s="665">
        <v>2</v>
      </c>
      <c r="K1156" s="665">
        <v>70</v>
      </c>
      <c r="L1156" s="665"/>
      <c r="M1156" s="665">
        <v>35</v>
      </c>
      <c r="N1156" s="665"/>
      <c r="O1156" s="665"/>
      <c r="P1156" s="678"/>
      <c r="Q1156" s="666"/>
    </row>
    <row r="1157" spans="1:17" ht="14.4" customHeight="1" x14ac:dyDescent="0.3">
      <c r="A1157" s="661" t="s">
        <v>7274</v>
      </c>
      <c r="B1157" s="662" t="s">
        <v>6063</v>
      </c>
      <c r="C1157" s="662" t="s">
        <v>6030</v>
      </c>
      <c r="D1157" s="662" t="s">
        <v>6031</v>
      </c>
      <c r="E1157" s="662" t="s">
        <v>6032</v>
      </c>
      <c r="F1157" s="665">
        <v>279</v>
      </c>
      <c r="G1157" s="665">
        <v>65116</v>
      </c>
      <c r="H1157" s="665">
        <v>1</v>
      </c>
      <c r="I1157" s="665">
        <v>233.39068100358423</v>
      </c>
      <c r="J1157" s="665">
        <v>300</v>
      </c>
      <c r="K1157" s="665">
        <v>70500</v>
      </c>
      <c r="L1157" s="665">
        <v>1.0826832114994778</v>
      </c>
      <c r="M1157" s="665">
        <v>235</v>
      </c>
      <c r="N1157" s="665">
        <v>249</v>
      </c>
      <c r="O1157" s="665">
        <v>62499</v>
      </c>
      <c r="P1157" s="678">
        <v>0.9598101849007924</v>
      </c>
      <c r="Q1157" s="666">
        <v>251</v>
      </c>
    </row>
    <row r="1158" spans="1:17" ht="14.4" customHeight="1" x14ac:dyDescent="0.3">
      <c r="A1158" s="661" t="s">
        <v>7274</v>
      </c>
      <c r="B1158" s="662" t="s">
        <v>6063</v>
      </c>
      <c r="C1158" s="662" t="s">
        <v>6030</v>
      </c>
      <c r="D1158" s="662" t="s">
        <v>6033</v>
      </c>
      <c r="E1158" s="662" t="s">
        <v>6034</v>
      </c>
      <c r="F1158" s="665">
        <v>524</v>
      </c>
      <c r="G1158" s="665">
        <v>61524</v>
      </c>
      <c r="H1158" s="665">
        <v>1</v>
      </c>
      <c r="I1158" s="665">
        <v>117.41221374045801</v>
      </c>
      <c r="J1158" s="665">
        <v>318</v>
      </c>
      <c r="K1158" s="665">
        <v>37524</v>
      </c>
      <c r="L1158" s="665">
        <v>0.60990832845718745</v>
      </c>
      <c r="M1158" s="665">
        <v>118</v>
      </c>
      <c r="N1158" s="665">
        <v>272</v>
      </c>
      <c r="O1158" s="665">
        <v>34272</v>
      </c>
      <c r="P1158" s="678">
        <v>0.55705090696313631</v>
      </c>
      <c r="Q1158" s="666">
        <v>126</v>
      </c>
    </row>
    <row r="1159" spans="1:17" ht="14.4" customHeight="1" x14ac:dyDescent="0.3">
      <c r="A1159" s="661" t="s">
        <v>7274</v>
      </c>
      <c r="B1159" s="662" t="s">
        <v>6063</v>
      </c>
      <c r="C1159" s="662" t="s">
        <v>6030</v>
      </c>
      <c r="D1159" s="662" t="s">
        <v>6050</v>
      </c>
      <c r="E1159" s="662" t="s">
        <v>6051</v>
      </c>
      <c r="F1159" s="665">
        <v>4</v>
      </c>
      <c r="G1159" s="665">
        <v>1288</v>
      </c>
      <c r="H1159" s="665">
        <v>1</v>
      </c>
      <c r="I1159" s="665">
        <v>322</v>
      </c>
      <c r="J1159" s="665"/>
      <c r="K1159" s="665"/>
      <c r="L1159" s="665"/>
      <c r="M1159" s="665"/>
      <c r="N1159" s="665"/>
      <c r="O1159" s="665"/>
      <c r="P1159" s="678"/>
      <c r="Q1159" s="666"/>
    </row>
    <row r="1160" spans="1:17" ht="14.4" customHeight="1" x14ac:dyDescent="0.3">
      <c r="A1160" s="661" t="s">
        <v>7274</v>
      </c>
      <c r="B1160" s="662" t="s">
        <v>6063</v>
      </c>
      <c r="C1160" s="662" t="s">
        <v>6030</v>
      </c>
      <c r="D1160" s="662" t="s">
        <v>6151</v>
      </c>
      <c r="E1160" s="662" t="s">
        <v>6036</v>
      </c>
      <c r="F1160" s="665"/>
      <c r="G1160" s="665"/>
      <c r="H1160" s="665"/>
      <c r="I1160" s="665"/>
      <c r="J1160" s="665">
        <v>11</v>
      </c>
      <c r="K1160" s="665">
        <v>5357</v>
      </c>
      <c r="L1160" s="665"/>
      <c r="M1160" s="665">
        <v>487</v>
      </c>
      <c r="N1160" s="665">
        <v>1</v>
      </c>
      <c r="O1160" s="665">
        <v>495</v>
      </c>
      <c r="P1160" s="678"/>
      <c r="Q1160" s="666">
        <v>495</v>
      </c>
    </row>
    <row r="1161" spans="1:17" ht="14.4" customHeight="1" x14ac:dyDescent="0.3">
      <c r="A1161" s="661" t="s">
        <v>7274</v>
      </c>
      <c r="B1161" s="662" t="s">
        <v>6063</v>
      </c>
      <c r="C1161" s="662" t="s">
        <v>6030</v>
      </c>
      <c r="D1161" s="662" t="s">
        <v>6152</v>
      </c>
      <c r="E1161" s="662" t="s">
        <v>6153</v>
      </c>
      <c r="F1161" s="665">
        <v>17</v>
      </c>
      <c r="G1161" s="665">
        <v>11537</v>
      </c>
      <c r="H1161" s="665">
        <v>1</v>
      </c>
      <c r="I1161" s="665">
        <v>678.64705882352939</v>
      </c>
      <c r="J1161" s="665">
        <v>7</v>
      </c>
      <c r="K1161" s="665">
        <v>4760</v>
      </c>
      <c r="L1161" s="665">
        <v>0.41258559417526219</v>
      </c>
      <c r="M1161" s="665">
        <v>680</v>
      </c>
      <c r="N1161" s="665">
        <v>11</v>
      </c>
      <c r="O1161" s="665">
        <v>7568</v>
      </c>
      <c r="P1161" s="678">
        <v>0.65597642368033282</v>
      </c>
      <c r="Q1161" s="666">
        <v>688</v>
      </c>
    </row>
    <row r="1162" spans="1:17" ht="14.4" customHeight="1" x14ac:dyDescent="0.3">
      <c r="A1162" s="661" t="s">
        <v>7274</v>
      </c>
      <c r="B1162" s="662" t="s">
        <v>6063</v>
      </c>
      <c r="C1162" s="662" t="s">
        <v>6030</v>
      </c>
      <c r="D1162" s="662" t="s">
        <v>6035</v>
      </c>
      <c r="E1162" s="662" t="s">
        <v>6036</v>
      </c>
      <c r="F1162" s="665">
        <v>1</v>
      </c>
      <c r="G1162" s="665">
        <v>557</v>
      </c>
      <c r="H1162" s="665">
        <v>1</v>
      </c>
      <c r="I1162" s="665">
        <v>557</v>
      </c>
      <c r="J1162" s="665">
        <v>5</v>
      </c>
      <c r="K1162" s="665">
        <v>2795</v>
      </c>
      <c r="L1162" s="665">
        <v>5.0179533213644527</v>
      </c>
      <c r="M1162" s="665">
        <v>559</v>
      </c>
      <c r="N1162" s="665">
        <v>4</v>
      </c>
      <c r="O1162" s="665">
        <v>2272</v>
      </c>
      <c r="P1162" s="678">
        <v>4.0789946140035909</v>
      </c>
      <c r="Q1162" s="666">
        <v>568</v>
      </c>
    </row>
    <row r="1163" spans="1:17" ht="14.4" customHeight="1" x14ac:dyDescent="0.3">
      <c r="A1163" s="661" t="s">
        <v>7274</v>
      </c>
      <c r="B1163" s="662" t="s">
        <v>6063</v>
      </c>
      <c r="C1163" s="662" t="s">
        <v>6030</v>
      </c>
      <c r="D1163" s="662" t="s">
        <v>6154</v>
      </c>
      <c r="E1163" s="662" t="s">
        <v>6153</v>
      </c>
      <c r="F1163" s="665">
        <v>11</v>
      </c>
      <c r="G1163" s="665">
        <v>8234</v>
      </c>
      <c r="H1163" s="665">
        <v>1</v>
      </c>
      <c r="I1163" s="665">
        <v>748.5454545454545</v>
      </c>
      <c r="J1163" s="665">
        <v>12</v>
      </c>
      <c r="K1163" s="665">
        <v>9024</v>
      </c>
      <c r="L1163" s="665">
        <v>1.0959436482875879</v>
      </c>
      <c r="M1163" s="665">
        <v>752</v>
      </c>
      <c r="N1163" s="665">
        <v>16</v>
      </c>
      <c r="O1163" s="665">
        <v>12176</v>
      </c>
      <c r="P1163" s="678">
        <v>1.4787466601894583</v>
      </c>
      <c r="Q1163" s="666">
        <v>761</v>
      </c>
    </row>
    <row r="1164" spans="1:17" ht="14.4" customHeight="1" x14ac:dyDescent="0.3">
      <c r="A1164" s="661" t="s">
        <v>7274</v>
      </c>
      <c r="B1164" s="662" t="s">
        <v>6063</v>
      </c>
      <c r="C1164" s="662" t="s">
        <v>6030</v>
      </c>
      <c r="D1164" s="662" t="s">
        <v>6195</v>
      </c>
      <c r="E1164" s="662" t="s">
        <v>6196</v>
      </c>
      <c r="F1164" s="665">
        <v>604</v>
      </c>
      <c r="G1164" s="665">
        <v>486824</v>
      </c>
      <c r="H1164" s="665">
        <v>1</v>
      </c>
      <c r="I1164" s="665">
        <v>806</v>
      </c>
      <c r="J1164" s="665">
        <v>551</v>
      </c>
      <c r="K1164" s="665">
        <v>445759</v>
      </c>
      <c r="L1164" s="665">
        <v>0.91564713325555025</v>
      </c>
      <c r="M1164" s="665">
        <v>809</v>
      </c>
      <c r="N1164" s="665">
        <v>456</v>
      </c>
      <c r="O1164" s="665">
        <v>373008</v>
      </c>
      <c r="P1164" s="678">
        <v>0.76620708921499348</v>
      </c>
      <c r="Q1164" s="666">
        <v>818</v>
      </c>
    </row>
    <row r="1165" spans="1:17" ht="14.4" customHeight="1" x14ac:dyDescent="0.3">
      <c r="A1165" s="661" t="s">
        <v>7274</v>
      </c>
      <c r="B1165" s="662" t="s">
        <v>6063</v>
      </c>
      <c r="C1165" s="662" t="s">
        <v>6030</v>
      </c>
      <c r="D1165" s="662" t="s">
        <v>6037</v>
      </c>
      <c r="E1165" s="662" t="s">
        <v>6038</v>
      </c>
      <c r="F1165" s="665"/>
      <c r="G1165" s="665"/>
      <c r="H1165" s="665"/>
      <c r="I1165" s="665"/>
      <c r="J1165" s="665"/>
      <c r="K1165" s="665"/>
      <c r="L1165" s="665"/>
      <c r="M1165" s="665"/>
      <c r="N1165" s="665">
        <v>1</v>
      </c>
      <c r="O1165" s="665">
        <v>462</v>
      </c>
      <c r="P1165" s="678"/>
      <c r="Q1165" s="666">
        <v>462</v>
      </c>
    </row>
    <row r="1166" spans="1:17" ht="14.4" customHeight="1" x14ac:dyDescent="0.3">
      <c r="A1166" s="661" t="s">
        <v>7274</v>
      </c>
      <c r="B1166" s="662" t="s">
        <v>6063</v>
      </c>
      <c r="C1166" s="662" t="s">
        <v>6030</v>
      </c>
      <c r="D1166" s="662" t="s">
        <v>6047</v>
      </c>
      <c r="E1166" s="662" t="s">
        <v>6048</v>
      </c>
      <c r="F1166" s="665">
        <v>152</v>
      </c>
      <c r="G1166" s="665">
        <v>31688</v>
      </c>
      <c r="H1166" s="665">
        <v>1</v>
      </c>
      <c r="I1166" s="665">
        <v>208.47368421052633</v>
      </c>
      <c r="J1166" s="665">
        <v>170</v>
      </c>
      <c r="K1166" s="665">
        <v>35700</v>
      </c>
      <c r="L1166" s="665">
        <v>1.1266094420600858</v>
      </c>
      <c r="M1166" s="665">
        <v>210</v>
      </c>
      <c r="N1166" s="665">
        <v>137</v>
      </c>
      <c r="O1166" s="665">
        <v>29455</v>
      </c>
      <c r="P1166" s="678">
        <v>0.92953168391820251</v>
      </c>
      <c r="Q1166" s="666">
        <v>215</v>
      </c>
    </row>
    <row r="1167" spans="1:17" ht="14.4" customHeight="1" x14ac:dyDescent="0.3">
      <c r="A1167" s="661" t="s">
        <v>7274</v>
      </c>
      <c r="B1167" s="662" t="s">
        <v>6063</v>
      </c>
      <c r="C1167" s="662" t="s">
        <v>6030</v>
      </c>
      <c r="D1167" s="662" t="s">
        <v>6121</v>
      </c>
      <c r="E1167" s="662" t="s">
        <v>6122</v>
      </c>
      <c r="F1167" s="665"/>
      <c r="G1167" s="665"/>
      <c r="H1167" s="665"/>
      <c r="I1167" s="665"/>
      <c r="J1167" s="665"/>
      <c r="K1167" s="665"/>
      <c r="L1167" s="665"/>
      <c r="M1167" s="665"/>
      <c r="N1167" s="665">
        <v>1</v>
      </c>
      <c r="O1167" s="665">
        <v>354</v>
      </c>
      <c r="P1167" s="678"/>
      <c r="Q1167" s="666">
        <v>354</v>
      </c>
    </row>
    <row r="1168" spans="1:17" ht="14.4" customHeight="1" x14ac:dyDescent="0.3">
      <c r="A1168" s="661" t="s">
        <v>7274</v>
      </c>
      <c r="B1168" s="662" t="s">
        <v>6063</v>
      </c>
      <c r="C1168" s="662" t="s">
        <v>6030</v>
      </c>
      <c r="D1168" s="662" t="s">
        <v>6039</v>
      </c>
      <c r="E1168" s="662" t="s">
        <v>6040</v>
      </c>
      <c r="F1168" s="665">
        <v>815</v>
      </c>
      <c r="G1168" s="665">
        <v>68028</v>
      </c>
      <c r="H1168" s="665">
        <v>1</v>
      </c>
      <c r="I1168" s="665">
        <v>83.469938650306744</v>
      </c>
      <c r="J1168" s="665">
        <v>844</v>
      </c>
      <c r="K1168" s="665">
        <v>71740</v>
      </c>
      <c r="L1168" s="665">
        <v>1.0545657670371025</v>
      </c>
      <c r="M1168" s="665">
        <v>85</v>
      </c>
      <c r="N1168" s="665">
        <v>695</v>
      </c>
      <c r="O1168" s="665">
        <v>59075</v>
      </c>
      <c r="P1168" s="678">
        <v>0.86839242664785088</v>
      </c>
      <c r="Q1168" s="666">
        <v>85</v>
      </c>
    </row>
    <row r="1169" spans="1:17" ht="14.4" customHeight="1" x14ac:dyDescent="0.3">
      <c r="A1169" s="661" t="s">
        <v>7274</v>
      </c>
      <c r="B1169" s="662" t="s">
        <v>6063</v>
      </c>
      <c r="C1169" s="662" t="s">
        <v>6030</v>
      </c>
      <c r="D1169" s="662" t="s">
        <v>6198</v>
      </c>
      <c r="E1169" s="662" t="s">
        <v>6196</v>
      </c>
      <c r="F1169" s="665">
        <v>87</v>
      </c>
      <c r="G1169" s="665">
        <v>81131</v>
      </c>
      <c r="H1169" s="665">
        <v>1</v>
      </c>
      <c r="I1169" s="665">
        <v>932.54022988505744</v>
      </c>
      <c r="J1169" s="665">
        <v>169</v>
      </c>
      <c r="K1169" s="665">
        <v>158015</v>
      </c>
      <c r="L1169" s="665">
        <v>1.9476525619060532</v>
      </c>
      <c r="M1169" s="665">
        <v>935</v>
      </c>
      <c r="N1169" s="665">
        <v>110</v>
      </c>
      <c r="O1169" s="665">
        <v>104720</v>
      </c>
      <c r="P1169" s="678">
        <v>1.2907519936892187</v>
      </c>
      <c r="Q1169" s="666">
        <v>952</v>
      </c>
    </row>
    <row r="1170" spans="1:17" ht="14.4" customHeight="1" x14ac:dyDescent="0.3">
      <c r="A1170" s="661" t="s">
        <v>7274</v>
      </c>
      <c r="B1170" s="662" t="s">
        <v>6063</v>
      </c>
      <c r="C1170" s="662" t="s">
        <v>6030</v>
      </c>
      <c r="D1170" s="662" t="s">
        <v>6129</v>
      </c>
      <c r="E1170" s="662" t="s">
        <v>6130</v>
      </c>
      <c r="F1170" s="665"/>
      <c r="G1170" s="665"/>
      <c r="H1170" s="665"/>
      <c r="I1170" s="665"/>
      <c r="J1170" s="665">
        <v>2</v>
      </c>
      <c r="K1170" s="665">
        <v>228</v>
      </c>
      <c r="L1170" s="665"/>
      <c r="M1170" s="665">
        <v>114</v>
      </c>
      <c r="N1170" s="665"/>
      <c r="O1170" s="665"/>
      <c r="P1170" s="678"/>
      <c r="Q1170" s="666"/>
    </row>
    <row r="1171" spans="1:17" ht="14.4" customHeight="1" x14ac:dyDescent="0.3">
      <c r="A1171" s="661" t="s">
        <v>7274</v>
      </c>
      <c r="B1171" s="662" t="s">
        <v>6063</v>
      </c>
      <c r="C1171" s="662" t="s">
        <v>6030</v>
      </c>
      <c r="D1171" s="662" t="s">
        <v>6199</v>
      </c>
      <c r="E1171" s="662" t="s">
        <v>6196</v>
      </c>
      <c r="F1171" s="665">
        <v>108</v>
      </c>
      <c r="G1171" s="665">
        <v>79392</v>
      </c>
      <c r="H1171" s="665">
        <v>1</v>
      </c>
      <c r="I1171" s="665">
        <v>735.11111111111109</v>
      </c>
      <c r="J1171" s="665">
        <v>94</v>
      </c>
      <c r="K1171" s="665">
        <v>69278</v>
      </c>
      <c r="L1171" s="665">
        <v>0.87260681176944777</v>
      </c>
      <c r="M1171" s="665">
        <v>737</v>
      </c>
      <c r="N1171" s="665">
        <v>93</v>
      </c>
      <c r="O1171" s="665">
        <v>69285</v>
      </c>
      <c r="P1171" s="678">
        <v>0.87269498186215233</v>
      </c>
      <c r="Q1171" s="666">
        <v>745</v>
      </c>
    </row>
    <row r="1172" spans="1:17" ht="14.4" customHeight="1" x14ac:dyDescent="0.3">
      <c r="A1172" s="661" t="s">
        <v>7274</v>
      </c>
      <c r="B1172" s="662" t="s">
        <v>6063</v>
      </c>
      <c r="C1172" s="662" t="s">
        <v>6030</v>
      </c>
      <c r="D1172" s="662" t="s">
        <v>6155</v>
      </c>
      <c r="E1172" s="662" t="s">
        <v>6048</v>
      </c>
      <c r="F1172" s="665">
        <v>30</v>
      </c>
      <c r="G1172" s="665">
        <v>5192</v>
      </c>
      <c r="H1172" s="665">
        <v>1</v>
      </c>
      <c r="I1172" s="665">
        <v>173.06666666666666</v>
      </c>
      <c r="J1172" s="665">
        <v>26</v>
      </c>
      <c r="K1172" s="665">
        <v>4524</v>
      </c>
      <c r="L1172" s="665">
        <v>0.87134052388289673</v>
      </c>
      <c r="M1172" s="665">
        <v>174</v>
      </c>
      <c r="N1172" s="665">
        <v>28</v>
      </c>
      <c r="O1172" s="665">
        <v>4984</v>
      </c>
      <c r="P1172" s="678">
        <v>0.95993836671802768</v>
      </c>
      <c r="Q1172" s="666">
        <v>178</v>
      </c>
    </row>
    <row r="1173" spans="1:17" ht="14.4" customHeight="1" x14ac:dyDescent="0.3">
      <c r="A1173" s="661" t="s">
        <v>7274</v>
      </c>
      <c r="B1173" s="662" t="s">
        <v>6063</v>
      </c>
      <c r="C1173" s="662" t="s">
        <v>6030</v>
      </c>
      <c r="D1173" s="662" t="s">
        <v>6156</v>
      </c>
      <c r="E1173" s="662" t="s">
        <v>6157</v>
      </c>
      <c r="F1173" s="665">
        <v>2</v>
      </c>
      <c r="G1173" s="665">
        <v>542</v>
      </c>
      <c r="H1173" s="665">
        <v>1</v>
      </c>
      <c r="I1173" s="665">
        <v>271</v>
      </c>
      <c r="J1173" s="665"/>
      <c r="K1173" s="665"/>
      <c r="L1173" s="665"/>
      <c r="M1173" s="665"/>
      <c r="N1173" s="665"/>
      <c r="O1173" s="665"/>
      <c r="P1173" s="678"/>
      <c r="Q1173" s="666"/>
    </row>
    <row r="1174" spans="1:17" ht="14.4" customHeight="1" x14ac:dyDescent="0.3">
      <c r="A1174" s="661" t="s">
        <v>7274</v>
      </c>
      <c r="B1174" s="662" t="s">
        <v>6063</v>
      </c>
      <c r="C1174" s="662" t="s">
        <v>6030</v>
      </c>
      <c r="D1174" s="662" t="s">
        <v>6221</v>
      </c>
      <c r="E1174" s="662" t="s">
        <v>6196</v>
      </c>
      <c r="F1174" s="665"/>
      <c r="G1174" s="665"/>
      <c r="H1174" s="665"/>
      <c r="I1174" s="665"/>
      <c r="J1174" s="665"/>
      <c r="K1174" s="665"/>
      <c r="L1174" s="665"/>
      <c r="M1174" s="665"/>
      <c r="N1174" s="665">
        <v>7</v>
      </c>
      <c r="O1174" s="665">
        <v>7245</v>
      </c>
      <c r="P1174" s="678"/>
      <c r="Q1174" s="666">
        <v>1035</v>
      </c>
    </row>
    <row r="1175" spans="1:17" ht="14.4" customHeight="1" x14ac:dyDescent="0.3">
      <c r="A1175" s="661" t="s">
        <v>7274</v>
      </c>
      <c r="B1175" s="662" t="s">
        <v>6063</v>
      </c>
      <c r="C1175" s="662" t="s">
        <v>6030</v>
      </c>
      <c r="D1175" s="662" t="s">
        <v>6206</v>
      </c>
      <c r="E1175" s="662" t="s">
        <v>6196</v>
      </c>
      <c r="F1175" s="665"/>
      <c r="G1175" s="665"/>
      <c r="H1175" s="665"/>
      <c r="I1175" s="665"/>
      <c r="J1175" s="665"/>
      <c r="K1175" s="665"/>
      <c r="L1175" s="665"/>
      <c r="M1175" s="665"/>
      <c r="N1175" s="665">
        <v>4</v>
      </c>
      <c r="O1175" s="665">
        <v>3516</v>
      </c>
      <c r="P1175" s="678"/>
      <c r="Q1175" s="666">
        <v>879</v>
      </c>
    </row>
    <row r="1176" spans="1:17" ht="14.4" customHeight="1" x14ac:dyDescent="0.3">
      <c r="A1176" s="661" t="s">
        <v>7274</v>
      </c>
      <c r="B1176" s="662" t="s">
        <v>6063</v>
      </c>
      <c r="C1176" s="662" t="s">
        <v>6030</v>
      </c>
      <c r="D1176" s="662" t="s">
        <v>6143</v>
      </c>
      <c r="E1176" s="662" t="s">
        <v>6144</v>
      </c>
      <c r="F1176" s="665"/>
      <c r="G1176" s="665"/>
      <c r="H1176" s="665"/>
      <c r="I1176" s="665"/>
      <c r="J1176" s="665">
        <v>1</v>
      </c>
      <c r="K1176" s="665">
        <v>165</v>
      </c>
      <c r="L1176" s="665"/>
      <c r="M1176" s="665">
        <v>165</v>
      </c>
      <c r="N1176" s="665"/>
      <c r="O1176" s="665"/>
      <c r="P1176" s="678"/>
      <c r="Q1176" s="666"/>
    </row>
    <row r="1177" spans="1:17" ht="14.4" customHeight="1" x14ac:dyDescent="0.3">
      <c r="A1177" s="661" t="s">
        <v>7275</v>
      </c>
      <c r="B1177" s="662" t="s">
        <v>6063</v>
      </c>
      <c r="C1177" s="662" t="s">
        <v>6098</v>
      </c>
      <c r="D1177" s="662" t="s">
        <v>6215</v>
      </c>
      <c r="E1177" s="662" t="s">
        <v>6216</v>
      </c>
      <c r="F1177" s="665"/>
      <c r="G1177" s="665"/>
      <c r="H1177" s="665"/>
      <c r="I1177" s="665"/>
      <c r="J1177" s="665">
        <v>1</v>
      </c>
      <c r="K1177" s="665">
        <v>2310</v>
      </c>
      <c r="L1177" s="665"/>
      <c r="M1177" s="665">
        <v>2310</v>
      </c>
      <c r="N1177" s="665">
        <v>2</v>
      </c>
      <c r="O1177" s="665">
        <v>4620</v>
      </c>
      <c r="P1177" s="678"/>
      <c r="Q1177" s="666">
        <v>2310</v>
      </c>
    </row>
    <row r="1178" spans="1:17" ht="14.4" customHeight="1" x14ac:dyDescent="0.3">
      <c r="A1178" s="661" t="s">
        <v>7275</v>
      </c>
      <c r="B1178" s="662" t="s">
        <v>6063</v>
      </c>
      <c r="C1178" s="662" t="s">
        <v>6098</v>
      </c>
      <c r="D1178" s="662" t="s">
        <v>6217</v>
      </c>
      <c r="E1178" s="662" t="s">
        <v>6218</v>
      </c>
      <c r="F1178" s="665"/>
      <c r="G1178" s="665"/>
      <c r="H1178" s="665"/>
      <c r="I1178" s="665"/>
      <c r="J1178" s="665"/>
      <c r="K1178" s="665"/>
      <c r="L1178" s="665"/>
      <c r="M1178" s="665"/>
      <c r="N1178" s="665">
        <v>1</v>
      </c>
      <c r="O1178" s="665">
        <v>2310</v>
      </c>
      <c r="P1178" s="678"/>
      <c r="Q1178" s="666">
        <v>2310</v>
      </c>
    </row>
    <row r="1179" spans="1:17" ht="14.4" customHeight="1" x14ac:dyDescent="0.3">
      <c r="A1179" s="661" t="s">
        <v>7275</v>
      </c>
      <c r="B1179" s="662" t="s">
        <v>6063</v>
      </c>
      <c r="C1179" s="662" t="s">
        <v>6098</v>
      </c>
      <c r="D1179" s="662" t="s">
        <v>6149</v>
      </c>
      <c r="E1179" s="662" t="s">
        <v>6150</v>
      </c>
      <c r="F1179" s="665">
        <v>15</v>
      </c>
      <c r="G1179" s="665">
        <v>13571.25</v>
      </c>
      <c r="H1179" s="665">
        <v>1</v>
      </c>
      <c r="I1179" s="665">
        <v>904.75</v>
      </c>
      <c r="J1179" s="665">
        <v>19</v>
      </c>
      <c r="K1179" s="665">
        <v>17190.25</v>
      </c>
      <c r="L1179" s="665">
        <v>1.2666666666666666</v>
      </c>
      <c r="M1179" s="665">
        <v>904.75</v>
      </c>
      <c r="N1179" s="665">
        <v>8</v>
      </c>
      <c r="O1179" s="665">
        <v>7238</v>
      </c>
      <c r="P1179" s="678">
        <v>0.53333333333333333</v>
      </c>
      <c r="Q1179" s="666">
        <v>904.75</v>
      </c>
    </row>
    <row r="1180" spans="1:17" ht="14.4" customHeight="1" x14ac:dyDescent="0.3">
      <c r="A1180" s="661" t="s">
        <v>7275</v>
      </c>
      <c r="B1180" s="662" t="s">
        <v>6063</v>
      </c>
      <c r="C1180" s="662" t="s">
        <v>6030</v>
      </c>
      <c r="D1180" s="662" t="s">
        <v>6113</v>
      </c>
      <c r="E1180" s="662" t="s">
        <v>6114</v>
      </c>
      <c r="F1180" s="665">
        <v>2</v>
      </c>
      <c r="G1180" s="665">
        <v>68</v>
      </c>
      <c r="H1180" s="665">
        <v>1</v>
      </c>
      <c r="I1180" s="665">
        <v>34</v>
      </c>
      <c r="J1180" s="665">
        <v>2</v>
      </c>
      <c r="K1180" s="665">
        <v>70</v>
      </c>
      <c r="L1180" s="665">
        <v>1.0294117647058822</v>
      </c>
      <c r="M1180" s="665">
        <v>35</v>
      </c>
      <c r="N1180" s="665">
        <v>1</v>
      </c>
      <c r="O1180" s="665">
        <v>37</v>
      </c>
      <c r="P1180" s="678">
        <v>0.54411764705882348</v>
      </c>
      <c r="Q1180" s="666">
        <v>37</v>
      </c>
    </row>
    <row r="1181" spans="1:17" ht="14.4" customHeight="1" x14ac:dyDescent="0.3">
      <c r="A1181" s="661" t="s">
        <v>7275</v>
      </c>
      <c r="B1181" s="662" t="s">
        <v>6063</v>
      </c>
      <c r="C1181" s="662" t="s">
        <v>6030</v>
      </c>
      <c r="D1181" s="662" t="s">
        <v>6031</v>
      </c>
      <c r="E1181" s="662" t="s">
        <v>6032</v>
      </c>
      <c r="F1181" s="665">
        <v>408</v>
      </c>
      <c r="G1181" s="665">
        <v>95202</v>
      </c>
      <c r="H1181" s="665">
        <v>1</v>
      </c>
      <c r="I1181" s="665">
        <v>233.33823529411765</v>
      </c>
      <c r="J1181" s="665">
        <v>539</v>
      </c>
      <c r="K1181" s="665">
        <v>126665</v>
      </c>
      <c r="L1181" s="665">
        <v>1.3304867544799479</v>
      </c>
      <c r="M1181" s="665">
        <v>235</v>
      </c>
      <c r="N1181" s="665">
        <v>522</v>
      </c>
      <c r="O1181" s="665">
        <v>131022</v>
      </c>
      <c r="P1181" s="678">
        <v>1.3762525997352997</v>
      </c>
      <c r="Q1181" s="666">
        <v>251</v>
      </c>
    </row>
    <row r="1182" spans="1:17" ht="14.4" customHeight="1" x14ac:dyDescent="0.3">
      <c r="A1182" s="661" t="s">
        <v>7275</v>
      </c>
      <c r="B1182" s="662" t="s">
        <v>6063</v>
      </c>
      <c r="C1182" s="662" t="s">
        <v>6030</v>
      </c>
      <c r="D1182" s="662" t="s">
        <v>6033</v>
      </c>
      <c r="E1182" s="662" t="s">
        <v>6034</v>
      </c>
      <c r="F1182" s="665">
        <v>75</v>
      </c>
      <c r="G1182" s="665">
        <v>8798</v>
      </c>
      <c r="H1182" s="665">
        <v>1</v>
      </c>
      <c r="I1182" s="665">
        <v>117.30666666666667</v>
      </c>
      <c r="J1182" s="665">
        <v>166</v>
      </c>
      <c r="K1182" s="665">
        <v>19588</v>
      </c>
      <c r="L1182" s="665">
        <v>2.2264150943396226</v>
      </c>
      <c r="M1182" s="665">
        <v>118</v>
      </c>
      <c r="N1182" s="665">
        <v>153</v>
      </c>
      <c r="O1182" s="665">
        <v>19278</v>
      </c>
      <c r="P1182" s="678">
        <v>2.1911798135939988</v>
      </c>
      <c r="Q1182" s="666">
        <v>126</v>
      </c>
    </row>
    <row r="1183" spans="1:17" ht="14.4" customHeight="1" x14ac:dyDescent="0.3">
      <c r="A1183" s="661" t="s">
        <v>7275</v>
      </c>
      <c r="B1183" s="662" t="s">
        <v>6063</v>
      </c>
      <c r="C1183" s="662" t="s">
        <v>6030</v>
      </c>
      <c r="D1183" s="662" t="s">
        <v>6151</v>
      </c>
      <c r="E1183" s="662" t="s">
        <v>6036</v>
      </c>
      <c r="F1183" s="665">
        <v>2</v>
      </c>
      <c r="G1183" s="665">
        <v>972</v>
      </c>
      <c r="H1183" s="665">
        <v>1</v>
      </c>
      <c r="I1183" s="665">
        <v>486</v>
      </c>
      <c r="J1183" s="665">
        <v>7</v>
      </c>
      <c r="K1183" s="665">
        <v>3409</v>
      </c>
      <c r="L1183" s="665">
        <v>3.5072016460905351</v>
      </c>
      <c r="M1183" s="665">
        <v>487</v>
      </c>
      <c r="N1183" s="665">
        <v>2</v>
      </c>
      <c r="O1183" s="665">
        <v>990</v>
      </c>
      <c r="P1183" s="678">
        <v>1.0185185185185186</v>
      </c>
      <c r="Q1183" s="666">
        <v>495</v>
      </c>
    </row>
    <row r="1184" spans="1:17" ht="14.4" customHeight="1" x14ac:dyDescent="0.3">
      <c r="A1184" s="661" t="s">
        <v>7275</v>
      </c>
      <c r="B1184" s="662" t="s">
        <v>6063</v>
      </c>
      <c r="C1184" s="662" t="s">
        <v>6030</v>
      </c>
      <c r="D1184" s="662" t="s">
        <v>6152</v>
      </c>
      <c r="E1184" s="662" t="s">
        <v>6153</v>
      </c>
      <c r="F1184" s="665">
        <v>53</v>
      </c>
      <c r="G1184" s="665">
        <v>35941</v>
      </c>
      <c r="H1184" s="665">
        <v>1</v>
      </c>
      <c r="I1184" s="665">
        <v>678.13207547169816</v>
      </c>
      <c r="J1184" s="665">
        <v>8</v>
      </c>
      <c r="K1184" s="665">
        <v>5440</v>
      </c>
      <c r="L1184" s="665">
        <v>0.15135917197629448</v>
      </c>
      <c r="M1184" s="665">
        <v>680</v>
      </c>
      <c r="N1184" s="665">
        <v>3</v>
      </c>
      <c r="O1184" s="665">
        <v>2064</v>
      </c>
      <c r="P1184" s="678">
        <v>5.7427450543947024E-2</v>
      </c>
      <c r="Q1184" s="666">
        <v>688</v>
      </c>
    </row>
    <row r="1185" spans="1:17" ht="14.4" customHeight="1" x14ac:dyDescent="0.3">
      <c r="A1185" s="661" t="s">
        <v>7275</v>
      </c>
      <c r="B1185" s="662" t="s">
        <v>6063</v>
      </c>
      <c r="C1185" s="662" t="s">
        <v>6030</v>
      </c>
      <c r="D1185" s="662" t="s">
        <v>6035</v>
      </c>
      <c r="E1185" s="662" t="s">
        <v>6036</v>
      </c>
      <c r="F1185" s="665">
        <v>7</v>
      </c>
      <c r="G1185" s="665">
        <v>3899</v>
      </c>
      <c r="H1185" s="665">
        <v>1</v>
      </c>
      <c r="I1185" s="665">
        <v>557</v>
      </c>
      <c r="J1185" s="665">
        <v>16</v>
      </c>
      <c r="K1185" s="665">
        <v>8944</v>
      </c>
      <c r="L1185" s="665">
        <v>2.2939215183380353</v>
      </c>
      <c r="M1185" s="665">
        <v>559</v>
      </c>
      <c r="N1185" s="665">
        <v>1</v>
      </c>
      <c r="O1185" s="665">
        <v>568</v>
      </c>
      <c r="P1185" s="678">
        <v>0.14567837907155681</v>
      </c>
      <c r="Q1185" s="666">
        <v>568</v>
      </c>
    </row>
    <row r="1186" spans="1:17" ht="14.4" customHeight="1" x14ac:dyDescent="0.3">
      <c r="A1186" s="661" t="s">
        <v>7275</v>
      </c>
      <c r="B1186" s="662" t="s">
        <v>6063</v>
      </c>
      <c r="C1186" s="662" t="s">
        <v>6030</v>
      </c>
      <c r="D1186" s="662" t="s">
        <v>6154</v>
      </c>
      <c r="E1186" s="662" t="s">
        <v>6153</v>
      </c>
      <c r="F1186" s="665">
        <v>15</v>
      </c>
      <c r="G1186" s="665">
        <v>11222</v>
      </c>
      <c r="H1186" s="665">
        <v>1</v>
      </c>
      <c r="I1186" s="665">
        <v>748.13333333333333</v>
      </c>
      <c r="J1186" s="665">
        <v>3</v>
      </c>
      <c r="K1186" s="665">
        <v>2256</v>
      </c>
      <c r="L1186" s="665">
        <v>0.20103368383532347</v>
      </c>
      <c r="M1186" s="665">
        <v>752</v>
      </c>
      <c r="N1186" s="665">
        <v>3</v>
      </c>
      <c r="O1186" s="665">
        <v>2283</v>
      </c>
      <c r="P1186" s="678">
        <v>0.20343967207271432</v>
      </c>
      <c r="Q1186" s="666">
        <v>761</v>
      </c>
    </row>
    <row r="1187" spans="1:17" ht="14.4" customHeight="1" x14ac:dyDescent="0.3">
      <c r="A1187" s="661" t="s">
        <v>7275</v>
      </c>
      <c r="B1187" s="662" t="s">
        <v>6063</v>
      </c>
      <c r="C1187" s="662" t="s">
        <v>6030</v>
      </c>
      <c r="D1187" s="662" t="s">
        <v>6195</v>
      </c>
      <c r="E1187" s="662" t="s">
        <v>6196</v>
      </c>
      <c r="F1187" s="665">
        <v>160</v>
      </c>
      <c r="G1187" s="665">
        <v>128924</v>
      </c>
      <c r="H1187" s="665">
        <v>1</v>
      </c>
      <c r="I1187" s="665">
        <v>805.77499999999998</v>
      </c>
      <c r="J1187" s="665">
        <v>427</v>
      </c>
      <c r="K1187" s="665">
        <v>345443</v>
      </c>
      <c r="L1187" s="665">
        <v>2.679431292854705</v>
      </c>
      <c r="M1187" s="665">
        <v>809</v>
      </c>
      <c r="N1187" s="665">
        <v>598</v>
      </c>
      <c r="O1187" s="665">
        <v>489164</v>
      </c>
      <c r="P1187" s="678">
        <v>3.7942043374391115</v>
      </c>
      <c r="Q1187" s="666">
        <v>818</v>
      </c>
    </row>
    <row r="1188" spans="1:17" ht="14.4" customHeight="1" x14ac:dyDescent="0.3">
      <c r="A1188" s="661" t="s">
        <v>7275</v>
      </c>
      <c r="B1188" s="662" t="s">
        <v>6063</v>
      </c>
      <c r="C1188" s="662" t="s">
        <v>6030</v>
      </c>
      <c r="D1188" s="662" t="s">
        <v>6037</v>
      </c>
      <c r="E1188" s="662" t="s">
        <v>6038</v>
      </c>
      <c r="F1188" s="665"/>
      <c r="G1188" s="665"/>
      <c r="H1188" s="665"/>
      <c r="I1188" s="665"/>
      <c r="J1188" s="665">
        <v>2</v>
      </c>
      <c r="K1188" s="665">
        <v>898</v>
      </c>
      <c r="L1188" s="665"/>
      <c r="M1188" s="665">
        <v>449</v>
      </c>
      <c r="N1188" s="665">
        <v>1</v>
      </c>
      <c r="O1188" s="665">
        <v>462</v>
      </c>
      <c r="P1188" s="678"/>
      <c r="Q1188" s="666">
        <v>462</v>
      </c>
    </row>
    <row r="1189" spans="1:17" ht="14.4" customHeight="1" x14ac:dyDescent="0.3">
      <c r="A1189" s="661" t="s">
        <v>7275</v>
      </c>
      <c r="B1189" s="662" t="s">
        <v>6063</v>
      </c>
      <c r="C1189" s="662" t="s">
        <v>6030</v>
      </c>
      <c r="D1189" s="662" t="s">
        <v>6055</v>
      </c>
      <c r="E1189" s="662" t="s">
        <v>6056</v>
      </c>
      <c r="F1189" s="665"/>
      <c r="G1189" s="665"/>
      <c r="H1189" s="665"/>
      <c r="I1189" s="665"/>
      <c r="J1189" s="665">
        <v>1</v>
      </c>
      <c r="K1189" s="665">
        <v>437</v>
      </c>
      <c r="L1189" s="665"/>
      <c r="M1189" s="665">
        <v>437</v>
      </c>
      <c r="N1189" s="665"/>
      <c r="O1189" s="665"/>
      <c r="P1189" s="678"/>
      <c r="Q1189" s="666"/>
    </row>
    <row r="1190" spans="1:17" ht="14.4" customHeight="1" x14ac:dyDescent="0.3">
      <c r="A1190" s="661" t="s">
        <v>7275</v>
      </c>
      <c r="B1190" s="662" t="s">
        <v>6063</v>
      </c>
      <c r="C1190" s="662" t="s">
        <v>6030</v>
      </c>
      <c r="D1190" s="662" t="s">
        <v>6197</v>
      </c>
      <c r="E1190" s="662" t="s">
        <v>6140</v>
      </c>
      <c r="F1190" s="665"/>
      <c r="G1190" s="665"/>
      <c r="H1190" s="665"/>
      <c r="I1190" s="665"/>
      <c r="J1190" s="665"/>
      <c r="K1190" s="665"/>
      <c r="L1190" s="665"/>
      <c r="M1190" s="665"/>
      <c r="N1190" s="665">
        <v>1</v>
      </c>
      <c r="O1190" s="665">
        <v>728</v>
      </c>
      <c r="P1190" s="678"/>
      <c r="Q1190" s="666">
        <v>728</v>
      </c>
    </row>
    <row r="1191" spans="1:17" ht="14.4" customHeight="1" x14ac:dyDescent="0.3">
      <c r="A1191" s="661" t="s">
        <v>7275</v>
      </c>
      <c r="B1191" s="662" t="s">
        <v>6063</v>
      </c>
      <c r="C1191" s="662" t="s">
        <v>6030</v>
      </c>
      <c r="D1191" s="662" t="s">
        <v>6161</v>
      </c>
      <c r="E1191" s="662" t="s">
        <v>6162</v>
      </c>
      <c r="F1191" s="665"/>
      <c r="G1191" s="665"/>
      <c r="H1191" s="665"/>
      <c r="I1191" s="665"/>
      <c r="J1191" s="665"/>
      <c r="K1191" s="665"/>
      <c r="L1191" s="665"/>
      <c r="M1191" s="665"/>
      <c r="N1191" s="665">
        <v>1</v>
      </c>
      <c r="O1191" s="665">
        <v>833</v>
      </c>
      <c r="P1191" s="678"/>
      <c r="Q1191" s="666">
        <v>833</v>
      </c>
    </row>
    <row r="1192" spans="1:17" ht="14.4" customHeight="1" x14ac:dyDescent="0.3">
      <c r="A1192" s="661" t="s">
        <v>7275</v>
      </c>
      <c r="B1192" s="662" t="s">
        <v>6063</v>
      </c>
      <c r="C1192" s="662" t="s">
        <v>6030</v>
      </c>
      <c r="D1192" s="662" t="s">
        <v>6047</v>
      </c>
      <c r="E1192" s="662" t="s">
        <v>6048</v>
      </c>
      <c r="F1192" s="665">
        <v>58</v>
      </c>
      <c r="G1192" s="665">
        <v>12082</v>
      </c>
      <c r="H1192" s="665">
        <v>1</v>
      </c>
      <c r="I1192" s="665">
        <v>208.31034482758622</v>
      </c>
      <c r="J1192" s="665">
        <v>128</v>
      </c>
      <c r="K1192" s="665">
        <v>26880</v>
      </c>
      <c r="L1192" s="665">
        <v>2.2247972190034764</v>
      </c>
      <c r="M1192" s="665">
        <v>210</v>
      </c>
      <c r="N1192" s="665">
        <v>163</v>
      </c>
      <c r="O1192" s="665">
        <v>35045</v>
      </c>
      <c r="P1192" s="678">
        <v>2.9005959278265188</v>
      </c>
      <c r="Q1192" s="666">
        <v>215</v>
      </c>
    </row>
    <row r="1193" spans="1:17" ht="14.4" customHeight="1" x14ac:dyDescent="0.3">
      <c r="A1193" s="661" t="s">
        <v>7275</v>
      </c>
      <c r="B1193" s="662" t="s">
        <v>6063</v>
      </c>
      <c r="C1193" s="662" t="s">
        <v>6030</v>
      </c>
      <c r="D1193" s="662" t="s">
        <v>6119</v>
      </c>
      <c r="E1193" s="662" t="s">
        <v>6120</v>
      </c>
      <c r="F1193" s="665"/>
      <c r="G1193" s="665"/>
      <c r="H1193" s="665"/>
      <c r="I1193" s="665"/>
      <c r="J1193" s="665">
        <v>1</v>
      </c>
      <c r="K1193" s="665">
        <v>653</v>
      </c>
      <c r="L1193" s="665"/>
      <c r="M1193" s="665">
        <v>653</v>
      </c>
      <c r="N1193" s="665"/>
      <c r="O1193" s="665"/>
      <c r="P1193" s="678"/>
      <c r="Q1193" s="666"/>
    </row>
    <row r="1194" spans="1:17" ht="14.4" customHeight="1" x14ac:dyDescent="0.3">
      <c r="A1194" s="661" t="s">
        <v>7275</v>
      </c>
      <c r="B1194" s="662" t="s">
        <v>6063</v>
      </c>
      <c r="C1194" s="662" t="s">
        <v>6030</v>
      </c>
      <c r="D1194" s="662" t="s">
        <v>6121</v>
      </c>
      <c r="E1194" s="662" t="s">
        <v>6122</v>
      </c>
      <c r="F1194" s="665">
        <v>3</v>
      </c>
      <c r="G1194" s="665">
        <v>987</v>
      </c>
      <c r="H1194" s="665">
        <v>1</v>
      </c>
      <c r="I1194" s="665">
        <v>329</v>
      </c>
      <c r="J1194" s="665">
        <v>11</v>
      </c>
      <c r="K1194" s="665">
        <v>3641</v>
      </c>
      <c r="L1194" s="665">
        <v>3.6889564336372849</v>
      </c>
      <c r="M1194" s="665">
        <v>331</v>
      </c>
      <c r="N1194" s="665">
        <v>5</v>
      </c>
      <c r="O1194" s="665">
        <v>1770</v>
      </c>
      <c r="P1194" s="678">
        <v>1.7933130699088147</v>
      </c>
      <c r="Q1194" s="666">
        <v>354</v>
      </c>
    </row>
    <row r="1195" spans="1:17" ht="14.4" customHeight="1" x14ac:dyDescent="0.3">
      <c r="A1195" s="661" t="s">
        <v>7275</v>
      </c>
      <c r="B1195" s="662" t="s">
        <v>6063</v>
      </c>
      <c r="C1195" s="662" t="s">
        <v>6030</v>
      </c>
      <c r="D1195" s="662" t="s">
        <v>6039</v>
      </c>
      <c r="E1195" s="662" t="s">
        <v>6040</v>
      </c>
      <c r="F1195" s="665">
        <v>70</v>
      </c>
      <c r="G1195" s="665">
        <v>5844</v>
      </c>
      <c r="H1195" s="665">
        <v>1</v>
      </c>
      <c r="I1195" s="665">
        <v>83.48571428571428</v>
      </c>
      <c r="J1195" s="665">
        <v>195</v>
      </c>
      <c r="K1195" s="665">
        <v>16575</v>
      </c>
      <c r="L1195" s="665">
        <v>2.836242299794661</v>
      </c>
      <c r="M1195" s="665">
        <v>85</v>
      </c>
      <c r="N1195" s="665">
        <v>148</v>
      </c>
      <c r="O1195" s="665">
        <v>12580</v>
      </c>
      <c r="P1195" s="678">
        <v>2.1526351813826148</v>
      </c>
      <c r="Q1195" s="666">
        <v>85</v>
      </c>
    </row>
    <row r="1196" spans="1:17" ht="14.4" customHeight="1" x14ac:dyDescent="0.3">
      <c r="A1196" s="661" t="s">
        <v>7275</v>
      </c>
      <c r="B1196" s="662" t="s">
        <v>6063</v>
      </c>
      <c r="C1196" s="662" t="s">
        <v>6030</v>
      </c>
      <c r="D1196" s="662" t="s">
        <v>6057</v>
      </c>
      <c r="E1196" s="662" t="s">
        <v>6058</v>
      </c>
      <c r="F1196" s="665">
        <v>1</v>
      </c>
      <c r="G1196" s="665">
        <v>706</v>
      </c>
      <c r="H1196" s="665">
        <v>1</v>
      </c>
      <c r="I1196" s="665">
        <v>706</v>
      </c>
      <c r="J1196" s="665">
        <v>3</v>
      </c>
      <c r="K1196" s="665">
        <v>2121</v>
      </c>
      <c r="L1196" s="665">
        <v>3.0042492917847023</v>
      </c>
      <c r="M1196" s="665">
        <v>707</v>
      </c>
      <c r="N1196" s="665">
        <v>8</v>
      </c>
      <c r="O1196" s="665">
        <v>5752</v>
      </c>
      <c r="P1196" s="678">
        <v>8.1473087818696879</v>
      </c>
      <c r="Q1196" s="666">
        <v>719</v>
      </c>
    </row>
    <row r="1197" spans="1:17" ht="14.4" customHeight="1" x14ac:dyDescent="0.3">
      <c r="A1197" s="661" t="s">
        <v>7275</v>
      </c>
      <c r="B1197" s="662" t="s">
        <v>6063</v>
      </c>
      <c r="C1197" s="662" t="s">
        <v>6030</v>
      </c>
      <c r="D1197" s="662" t="s">
        <v>6198</v>
      </c>
      <c r="E1197" s="662" t="s">
        <v>6196</v>
      </c>
      <c r="F1197" s="665">
        <v>31</v>
      </c>
      <c r="G1197" s="665">
        <v>28875</v>
      </c>
      <c r="H1197" s="665">
        <v>1</v>
      </c>
      <c r="I1197" s="665">
        <v>931.45161290322585</v>
      </c>
      <c r="J1197" s="665">
        <v>34</v>
      </c>
      <c r="K1197" s="665">
        <v>31790</v>
      </c>
      <c r="L1197" s="665">
        <v>1.1009523809523809</v>
      </c>
      <c r="M1197" s="665">
        <v>935</v>
      </c>
      <c r="N1197" s="665">
        <v>29</v>
      </c>
      <c r="O1197" s="665">
        <v>27608</v>
      </c>
      <c r="P1197" s="678">
        <v>0.95612121212121215</v>
      </c>
      <c r="Q1197" s="666">
        <v>952</v>
      </c>
    </row>
    <row r="1198" spans="1:17" ht="14.4" customHeight="1" x14ac:dyDescent="0.3">
      <c r="A1198" s="661" t="s">
        <v>7275</v>
      </c>
      <c r="B1198" s="662" t="s">
        <v>6063</v>
      </c>
      <c r="C1198" s="662" t="s">
        <v>6030</v>
      </c>
      <c r="D1198" s="662" t="s">
        <v>6129</v>
      </c>
      <c r="E1198" s="662" t="s">
        <v>6130</v>
      </c>
      <c r="F1198" s="665"/>
      <c r="G1198" s="665"/>
      <c r="H1198" s="665"/>
      <c r="I1198" s="665"/>
      <c r="J1198" s="665">
        <v>8</v>
      </c>
      <c r="K1198" s="665">
        <v>912</v>
      </c>
      <c r="L1198" s="665"/>
      <c r="M1198" s="665">
        <v>114</v>
      </c>
      <c r="N1198" s="665"/>
      <c r="O1198" s="665"/>
      <c r="P1198" s="678"/>
      <c r="Q1198" s="666"/>
    </row>
    <row r="1199" spans="1:17" ht="14.4" customHeight="1" x14ac:dyDescent="0.3">
      <c r="A1199" s="661" t="s">
        <v>7275</v>
      </c>
      <c r="B1199" s="662" t="s">
        <v>6063</v>
      </c>
      <c r="C1199" s="662" t="s">
        <v>6030</v>
      </c>
      <c r="D1199" s="662" t="s">
        <v>6199</v>
      </c>
      <c r="E1199" s="662" t="s">
        <v>6196</v>
      </c>
      <c r="F1199" s="665">
        <v>113</v>
      </c>
      <c r="G1199" s="665">
        <v>83104</v>
      </c>
      <c r="H1199" s="665">
        <v>1</v>
      </c>
      <c r="I1199" s="665">
        <v>735.43362831858406</v>
      </c>
      <c r="J1199" s="665">
        <v>144</v>
      </c>
      <c r="K1199" s="665">
        <v>106128</v>
      </c>
      <c r="L1199" s="665">
        <v>1.2770504428186369</v>
      </c>
      <c r="M1199" s="665">
        <v>737</v>
      </c>
      <c r="N1199" s="665">
        <v>36</v>
      </c>
      <c r="O1199" s="665">
        <v>26820</v>
      </c>
      <c r="P1199" s="678">
        <v>0.32272814786291876</v>
      </c>
      <c r="Q1199" s="666">
        <v>745</v>
      </c>
    </row>
    <row r="1200" spans="1:17" ht="14.4" customHeight="1" x14ac:dyDescent="0.3">
      <c r="A1200" s="661" t="s">
        <v>7275</v>
      </c>
      <c r="B1200" s="662" t="s">
        <v>6063</v>
      </c>
      <c r="C1200" s="662" t="s">
        <v>6030</v>
      </c>
      <c r="D1200" s="662" t="s">
        <v>6202</v>
      </c>
      <c r="E1200" s="662" t="s">
        <v>6203</v>
      </c>
      <c r="F1200" s="665">
        <v>2</v>
      </c>
      <c r="G1200" s="665">
        <v>1052</v>
      </c>
      <c r="H1200" s="665">
        <v>1</v>
      </c>
      <c r="I1200" s="665">
        <v>526</v>
      </c>
      <c r="J1200" s="665">
        <v>5</v>
      </c>
      <c r="K1200" s="665">
        <v>2635</v>
      </c>
      <c r="L1200" s="665">
        <v>2.5047528517110265</v>
      </c>
      <c r="M1200" s="665">
        <v>527</v>
      </c>
      <c r="N1200" s="665">
        <v>4</v>
      </c>
      <c r="O1200" s="665">
        <v>2172</v>
      </c>
      <c r="P1200" s="678">
        <v>2.0646387832699622</v>
      </c>
      <c r="Q1200" s="666">
        <v>543</v>
      </c>
    </row>
    <row r="1201" spans="1:17" ht="14.4" customHeight="1" x14ac:dyDescent="0.3">
      <c r="A1201" s="661" t="s">
        <v>7275</v>
      </c>
      <c r="B1201" s="662" t="s">
        <v>6063</v>
      </c>
      <c r="C1201" s="662" t="s">
        <v>6030</v>
      </c>
      <c r="D1201" s="662" t="s">
        <v>6045</v>
      </c>
      <c r="E1201" s="662" t="s">
        <v>6042</v>
      </c>
      <c r="F1201" s="665">
        <v>4</v>
      </c>
      <c r="G1201" s="665">
        <v>1192</v>
      </c>
      <c r="H1201" s="665">
        <v>1</v>
      </c>
      <c r="I1201" s="665">
        <v>298</v>
      </c>
      <c r="J1201" s="665">
        <v>12</v>
      </c>
      <c r="K1201" s="665">
        <v>3588</v>
      </c>
      <c r="L1201" s="665">
        <v>3.0100671140939599</v>
      </c>
      <c r="M1201" s="665">
        <v>299</v>
      </c>
      <c r="N1201" s="665">
        <v>2</v>
      </c>
      <c r="O1201" s="665">
        <v>614</v>
      </c>
      <c r="P1201" s="678">
        <v>0.5151006711409396</v>
      </c>
      <c r="Q1201" s="666">
        <v>307</v>
      </c>
    </row>
    <row r="1202" spans="1:17" ht="14.4" customHeight="1" x14ac:dyDescent="0.3">
      <c r="A1202" s="661" t="s">
        <v>7275</v>
      </c>
      <c r="B1202" s="662" t="s">
        <v>6063</v>
      </c>
      <c r="C1202" s="662" t="s">
        <v>6030</v>
      </c>
      <c r="D1202" s="662" t="s">
        <v>6155</v>
      </c>
      <c r="E1202" s="662" t="s">
        <v>6048</v>
      </c>
      <c r="F1202" s="665">
        <v>30</v>
      </c>
      <c r="G1202" s="665">
        <v>5204</v>
      </c>
      <c r="H1202" s="665">
        <v>1</v>
      </c>
      <c r="I1202" s="665">
        <v>173.46666666666667</v>
      </c>
      <c r="J1202" s="665">
        <v>44</v>
      </c>
      <c r="K1202" s="665">
        <v>7656</v>
      </c>
      <c r="L1202" s="665">
        <v>1.4711760184473481</v>
      </c>
      <c r="M1202" s="665">
        <v>174</v>
      </c>
      <c r="N1202" s="665">
        <v>8</v>
      </c>
      <c r="O1202" s="665">
        <v>1424</v>
      </c>
      <c r="P1202" s="678">
        <v>0.27363566487317448</v>
      </c>
      <c r="Q1202" s="666">
        <v>178</v>
      </c>
    </row>
    <row r="1203" spans="1:17" ht="14.4" customHeight="1" x14ac:dyDescent="0.3">
      <c r="A1203" s="661" t="s">
        <v>7275</v>
      </c>
      <c r="B1203" s="662" t="s">
        <v>6063</v>
      </c>
      <c r="C1203" s="662" t="s">
        <v>6030</v>
      </c>
      <c r="D1203" s="662" t="s">
        <v>6041</v>
      </c>
      <c r="E1203" s="662" t="s">
        <v>6042</v>
      </c>
      <c r="F1203" s="665">
        <v>24</v>
      </c>
      <c r="G1203" s="665">
        <v>8796</v>
      </c>
      <c r="H1203" s="665">
        <v>1</v>
      </c>
      <c r="I1203" s="665">
        <v>366.5</v>
      </c>
      <c r="J1203" s="665">
        <v>28</v>
      </c>
      <c r="K1203" s="665">
        <v>10388</v>
      </c>
      <c r="L1203" s="665">
        <v>1.1809913597089585</v>
      </c>
      <c r="M1203" s="665">
        <v>371</v>
      </c>
      <c r="N1203" s="665">
        <v>28</v>
      </c>
      <c r="O1203" s="665">
        <v>10640</v>
      </c>
      <c r="P1203" s="678">
        <v>1.2096407457935425</v>
      </c>
      <c r="Q1203" s="666">
        <v>380</v>
      </c>
    </row>
    <row r="1204" spans="1:17" ht="14.4" customHeight="1" x14ac:dyDescent="0.3">
      <c r="A1204" s="661" t="s">
        <v>7275</v>
      </c>
      <c r="B1204" s="662" t="s">
        <v>6063</v>
      </c>
      <c r="C1204" s="662" t="s">
        <v>6030</v>
      </c>
      <c r="D1204" s="662" t="s">
        <v>6139</v>
      </c>
      <c r="E1204" s="662" t="s">
        <v>6140</v>
      </c>
      <c r="F1204" s="665"/>
      <c r="G1204" s="665"/>
      <c r="H1204" s="665"/>
      <c r="I1204" s="665"/>
      <c r="J1204" s="665">
        <v>1</v>
      </c>
      <c r="K1204" s="665">
        <v>606</v>
      </c>
      <c r="L1204" s="665"/>
      <c r="M1204" s="665">
        <v>606</v>
      </c>
      <c r="N1204" s="665"/>
      <c r="O1204" s="665"/>
      <c r="P1204" s="678"/>
      <c r="Q1204" s="666"/>
    </row>
    <row r="1205" spans="1:17" ht="14.4" customHeight="1" x14ac:dyDescent="0.3">
      <c r="A1205" s="661" t="s">
        <v>7275</v>
      </c>
      <c r="B1205" s="662" t="s">
        <v>6063</v>
      </c>
      <c r="C1205" s="662" t="s">
        <v>6030</v>
      </c>
      <c r="D1205" s="662" t="s">
        <v>6141</v>
      </c>
      <c r="E1205" s="662" t="s">
        <v>6038</v>
      </c>
      <c r="F1205" s="665"/>
      <c r="G1205" s="665"/>
      <c r="H1205" s="665"/>
      <c r="I1205" s="665"/>
      <c r="J1205" s="665">
        <v>1</v>
      </c>
      <c r="K1205" s="665">
        <v>340</v>
      </c>
      <c r="L1205" s="665"/>
      <c r="M1205" s="665">
        <v>340</v>
      </c>
      <c r="N1205" s="665"/>
      <c r="O1205" s="665"/>
      <c r="P1205" s="678"/>
      <c r="Q1205" s="666"/>
    </row>
    <row r="1206" spans="1:17" ht="14.4" customHeight="1" x14ac:dyDescent="0.3">
      <c r="A1206" s="661" t="s">
        <v>7275</v>
      </c>
      <c r="B1206" s="662" t="s">
        <v>6063</v>
      </c>
      <c r="C1206" s="662" t="s">
        <v>6030</v>
      </c>
      <c r="D1206" s="662" t="s">
        <v>6206</v>
      </c>
      <c r="E1206" s="662" t="s">
        <v>6196</v>
      </c>
      <c r="F1206" s="665">
        <v>10</v>
      </c>
      <c r="G1206" s="665">
        <v>8608</v>
      </c>
      <c r="H1206" s="665">
        <v>1</v>
      </c>
      <c r="I1206" s="665">
        <v>860.8</v>
      </c>
      <c r="J1206" s="665">
        <v>36</v>
      </c>
      <c r="K1206" s="665">
        <v>31068</v>
      </c>
      <c r="L1206" s="665">
        <v>3.6092007434944238</v>
      </c>
      <c r="M1206" s="665">
        <v>863</v>
      </c>
      <c r="N1206" s="665">
        <v>5</v>
      </c>
      <c r="O1206" s="665">
        <v>4395</v>
      </c>
      <c r="P1206" s="678">
        <v>0.51057156133828996</v>
      </c>
      <c r="Q1206" s="666">
        <v>879</v>
      </c>
    </row>
    <row r="1207" spans="1:17" ht="14.4" customHeight="1" x14ac:dyDescent="0.3">
      <c r="A1207" s="661" t="s">
        <v>7275</v>
      </c>
      <c r="B1207" s="662" t="s">
        <v>6063</v>
      </c>
      <c r="C1207" s="662" t="s">
        <v>6030</v>
      </c>
      <c r="D1207" s="662" t="s">
        <v>6223</v>
      </c>
      <c r="E1207" s="662" t="s">
        <v>6196</v>
      </c>
      <c r="F1207" s="665">
        <v>4</v>
      </c>
      <c r="G1207" s="665">
        <v>3780</v>
      </c>
      <c r="H1207" s="665">
        <v>1</v>
      </c>
      <c r="I1207" s="665">
        <v>945</v>
      </c>
      <c r="J1207" s="665"/>
      <c r="K1207" s="665"/>
      <c r="L1207" s="665"/>
      <c r="M1207" s="665"/>
      <c r="N1207" s="665"/>
      <c r="O1207" s="665"/>
      <c r="P1207" s="678"/>
      <c r="Q1207" s="666"/>
    </row>
    <row r="1208" spans="1:17" ht="14.4" customHeight="1" x14ac:dyDescent="0.3">
      <c r="A1208" s="661" t="s">
        <v>7275</v>
      </c>
      <c r="B1208" s="662" t="s">
        <v>6063</v>
      </c>
      <c r="C1208" s="662" t="s">
        <v>6030</v>
      </c>
      <c r="D1208" s="662" t="s">
        <v>6143</v>
      </c>
      <c r="E1208" s="662" t="s">
        <v>6144</v>
      </c>
      <c r="F1208" s="665"/>
      <c r="G1208" s="665"/>
      <c r="H1208" s="665"/>
      <c r="I1208" s="665"/>
      <c r="J1208" s="665"/>
      <c r="K1208" s="665"/>
      <c r="L1208" s="665"/>
      <c r="M1208" s="665"/>
      <c r="N1208" s="665">
        <v>3</v>
      </c>
      <c r="O1208" s="665">
        <v>531</v>
      </c>
      <c r="P1208" s="678"/>
      <c r="Q1208" s="666">
        <v>177</v>
      </c>
    </row>
    <row r="1209" spans="1:17" ht="14.4" customHeight="1" x14ac:dyDescent="0.3">
      <c r="A1209" s="661" t="s">
        <v>7275</v>
      </c>
      <c r="B1209" s="662" t="s">
        <v>6063</v>
      </c>
      <c r="C1209" s="662" t="s">
        <v>6030</v>
      </c>
      <c r="D1209" s="662" t="s">
        <v>6061</v>
      </c>
      <c r="E1209" s="662" t="s">
        <v>6051</v>
      </c>
      <c r="F1209" s="665"/>
      <c r="G1209" s="665"/>
      <c r="H1209" s="665"/>
      <c r="I1209" s="665"/>
      <c r="J1209" s="665">
        <v>2</v>
      </c>
      <c r="K1209" s="665">
        <v>790</v>
      </c>
      <c r="L1209" s="665"/>
      <c r="M1209" s="665">
        <v>395</v>
      </c>
      <c r="N1209" s="665"/>
      <c r="O1209" s="665"/>
      <c r="P1209" s="678"/>
      <c r="Q1209" s="666"/>
    </row>
    <row r="1210" spans="1:17" ht="14.4" customHeight="1" x14ac:dyDescent="0.3">
      <c r="A1210" s="661" t="s">
        <v>7275</v>
      </c>
      <c r="B1210" s="662" t="s">
        <v>6063</v>
      </c>
      <c r="C1210" s="662" t="s">
        <v>6030</v>
      </c>
      <c r="D1210" s="662" t="s">
        <v>6145</v>
      </c>
      <c r="E1210" s="662" t="s">
        <v>6146</v>
      </c>
      <c r="F1210" s="665">
        <v>3</v>
      </c>
      <c r="G1210" s="665">
        <v>1826</v>
      </c>
      <c r="H1210" s="665">
        <v>1</v>
      </c>
      <c r="I1210" s="665">
        <v>608.66666666666663</v>
      </c>
      <c r="J1210" s="665">
        <v>3</v>
      </c>
      <c r="K1210" s="665">
        <v>1833</v>
      </c>
      <c r="L1210" s="665">
        <v>1.0038335158817087</v>
      </c>
      <c r="M1210" s="665">
        <v>611</v>
      </c>
      <c r="N1210" s="665">
        <v>1</v>
      </c>
      <c r="O1210" s="665">
        <v>623</v>
      </c>
      <c r="P1210" s="678">
        <v>0.34118291347207008</v>
      </c>
      <c r="Q1210" s="666">
        <v>623</v>
      </c>
    </row>
    <row r="1211" spans="1:17" ht="14.4" customHeight="1" x14ac:dyDescent="0.3">
      <c r="A1211" s="661" t="s">
        <v>7275</v>
      </c>
      <c r="B1211" s="662" t="s">
        <v>6063</v>
      </c>
      <c r="C1211" s="662" t="s">
        <v>6030</v>
      </c>
      <c r="D1211" s="662" t="s">
        <v>6209</v>
      </c>
      <c r="E1211" s="662" t="s">
        <v>6146</v>
      </c>
      <c r="F1211" s="665"/>
      <c r="G1211" s="665"/>
      <c r="H1211" s="665"/>
      <c r="I1211" s="665"/>
      <c r="J1211" s="665">
        <v>2</v>
      </c>
      <c r="K1211" s="665">
        <v>1050</v>
      </c>
      <c r="L1211" s="665"/>
      <c r="M1211" s="665">
        <v>525</v>
      </c>
      <c r="N1211" s="665"/>
      <c r="O1211" s="665"/>
      <c r="P1211" s="678"/>
      <c r="Q1211" s="666"/>
    </row>
    <row r="1212" spans="1:17" ht="14.4" customHeight="1" x14ac:dyDescent="0.3">
      <c r="A1212" s="661" t="s">
        <v>7276</v>
      </c>
      <c r="B1212" s="662" t="s">
        <v>6063</v>
      </c>
      <c r="C1212" s="662" t="s">
        <v>6098</v>
      </c>
      <c r="D1212" s="662" t="s">
        <v>6149</v>
      </c>
      <c r="E1212" s="662" t="s">
        <v>6150</v>
      </c>
      <c r="F1212" s="665">
        <v>21</v>
      </c>
      <c r="G1212" s="665">
        <v>18999.75</v>
      </c>
      <c r="H1212" s="665">
        <v>1</v>
      </c>
      <c r="I1212" s="665">
        <v>904.75</v>
      </c>
      <c r="J1212" s="665">
        <v>14</v>
      </c>
      <c r="K1212" s="665">
        <v>12666.5</v>
      </c>
      <c r="L1212" s="665">
        <v>0.66666666666666663</v>
      </c>
      <c r="M1212" s="665">
        <v>904.75</v>
      </c>
      <c r="N1212" s="665">
        <v>32</v>
      </c>
      <c r="O1212" s="665">
        <v>28952</v>
      </c>
      <c r="P1212" s="678">
        <v>1.5238095238095237</v>
      </c>
      <c r="Q1212" s="666">
        <v>904.75</v>
      </c>
    </row>
    <row r="1213" spans="1:17" ht="14.4" customHeight="1" x14ac:dyDescent="0.3">
      <c r="A1213" s="661" t="s">
        <v>7276</v>
      </c>
      <c r="B1213" s="662" t="s">
        <v>6063</v>
      </c>
      <c r="C1213" s="662" t="s">
        <v>6098</v>
      </c>
      <c r="D1213" s="662" t="s">
        <v>6101</v>
      </c>
      <c r="E1213" s="662" t="s">
        <v>6102</v>
      </c>
      <c r="F1213" s="665">
        <v>2</v>
      </c>
      <c r="G1213" s="665">
        <v>485.28</v>
      </c>
      <c r="H1213" s="665">
        <v>1</v>
      </c>
      <c r="I1213" s="665">
        <v>242.64</v>
      </c>
      <c r="J1213" s="665">
        <v>1</v>
      </c>
      <c r="K1213" s="665">
        <v>242.64</v>
      </c>
      <c r="L1213" s="665">
        <v>0.5</v>
      </c>
      <c r="M1213" s="665">
        <v>242.64</v>
      </c>
      <c r="N1213" s="665">
        <v>1</v>
      </c>
      <c r="O1213" s="665">
        <v>242.64</v>
      </c>
      <c r="P1213" s="678">
        <v>0.5</v>
      </c>
      <c r="Q1213" s="666">
        <v>242.64</v>
      </c>
    </row>
    <row r="1214" spans="1:17" ht="14.4" customHeight="1" x14ac:dyDescent="0.3">
      <c r="A1214" s="661" t="s">
        <v>7276</v>
      </c>
      <c r="B1214" s="662" t="s">
        <v>6063</v>
      </c>
      <c r="C1214" s="662" t="s">
        <v>6098</v>
      </c>
      <c r="D1214" s="662" t="s">
        <v>6103</v>
      </c>
      <c r="E1214" s="662" t="s">
        <v>6104</v>
      </c>
      <c r="F1214" s="665"/>
      <c r="G1214" s="665"/>
      <c r="H1214" s="665"/>
      <c r="I1214" s="665"/>
      <c r="J1214" s="665"/>
      <c r="K1214" s="665"/>
      <c r="L1214" s="665"/>
      <c r="M1214" s="665"/>
      <c r="N1214" s="665">
        <v>1</v>
      </c>
      <c r="O1214" s="665">
        <v>242.64</v>
      </c>
      <c r="P1214" s="678"/>
      <c r="Q1214" s="666">
        <v>242.64</v>
      </c>
    </row>
    <row r="1215" spans="1:17" ht="14.4" customHeight="1" x14ac:dyDescent="0.3">
      <c r="A1215" s="661" t="s">
        <v>7276</v>
      </c>
      <c r="B1215" s="662" t="s">
        <v>6063</v>
      </c>
      <c r="C1215" s="662" t="s">
        <v>6098</v>
      </c>
      <c r="D1215" s="662" t="s">
        <v>6107</v>
      </c>
      <c r="E1215" s="662" t="s">
        <v>6106</v>
      </c>
      <c r="F1215" s="665">
        <v>3</v>
      </c>
      <c r="G1215" s="665">
        <v>1347</v>
      </c>
      <c r="H1215" s="665">
        <v>1</v>
      </c>
      <c r="I1215" s="665">
        <v>449</v>
      </c>
      <c r="J1215" s="665"/>
      <c r="K1215" s="665"/>
      <c r="L1215" s="665"/>
      <c r="M1215" s="665"/>
      <c r="N1215" s="665"/>
      <c r="O1215" s="665"/>
      <c r="P1215" s="678"/>
      <c r="Q1215" s="666"/>
    </row>
    <row r="1216" spans="1:17" ht="14.4" customHeight="1" x14ac:dyDescent="0.3">
      <c r="A1216" s="661" t="s">
        <v>7276</v>
      </c>
      <c r="B1216" s="662" t="s">
        <v>6063</v>
      </c>
      <c r="C1216" s="662" t="s">
        <v>6030</v>
      </c>
      <c r="D1216" s="662" t="s">
        <v>6053</v>
      </c>
      <c r="E1216" s="662" t="s">
        <v>6054</v>
      </c>
      <c r="F1216" s="665"/>
      <c r="G1216" s="665"/>
      <c r="H1216" s="665"/>
      <c r="I1216" s="665"/>
      <c r="J1216" s="665">
        <v>1</v>
      </c>
      <c r="K1216" s="665">
        <v>189</v>
      </c>
      <c r="L1216" s="665"/>
      <c r="M1216" s="665">
        <v>189</v>
      </c>
      <c r="N1216" s="665">
        <v>2</v>
      </c>
      <c r="O1216" s="665">
        <v>390</v>
      </c>
      <c r="P1216" s="678"/>
      <c r="Q1216" s="666">
        <v>195</v>
      </c>
    </row>
    <row r="1217" spans="1:17" ht="14.4" customHeight="1" x14ac:dyDescent="0.3">
      <c r="A1217" s="661" t="s">
        <v>7276</v>
      </c>
      <c r="B1217" s="662" t="s">
        <v>6063</v>
      </c>
      <c r="C1217" s="662" t="s">
        <v>6030</v>
      </c>
      <c r="D1217" s="662" t="s">
        <v>6193</v>
      </c>
      <c r="E1217" s="662" t="s">
        <v>6194</v>
      </c>
      <c r="F1217" s="665">
        <v>1</v>
      </c>
      <c r="G1217" s="665">
        <v>1138</v>
      </c>
      <c r="H1217" s="665">
        <v>1</v>
      </c>
      <c r="I1217" s="665">
        <v>1138</v>
      </c>
      <c r="J1217" s="665">
        <v>1</v>
      </c>
      <c r="K1217" s="665">
        <v>1140</v>
      </c>
      <c r="L1217" s="665">
        <v>1.0017574692442883</v>
      </c>
      <c r="M1217" s="665">
        <v>1140</v>
      </c>
      <c r="N1217" s="665">
        <v>2</v>
      </c>
      <c r="O1217" s="665">
        <v>2316</v>
      </c>
      <c r="P1217" s="678">
        <v>2.0351493848857647</v>
      </c>
      <c r="Q1217" s="666">
        <v>1158</v>
      </c>
    </row>
    <row r="1218" spans="1:17" ht="14.4" customHeight="1" x14ac:dyDescent="0.3">
      <c r="A1218" s="661" t="s">
        <v>7276</v>
      </c>
      <c r="B1218" s="662" t="s">
        <v>6063</v>
      </c>
      <c r="C1218" s="662" t="s">
        <v>6030</v>
      </c>
      <c r="D1218" s="662" t="s">
        <v>6113</v>
      </c>
      <c r="E1218" s="662" t="s">
        <v>6114</v>
      </c>
      <c r="F1218" s="665"/>
      <c r="G1218" s="665"/>
      <c r="H1218" s="665"/>
      <c r="I1218" s="665"/>
      <c r="J1218" s="665"/>
      <c r="K1218" s="665"/>
      <c r="L1218" s="665"/>
      <c r="M1218" s="665"/>
      <c r="N1218" s="665">
        <v>1</v>
      </c>
      <c r="O1218" s="665">
        <v>37</v>
      </c>
      <c r="P1218" s="678"/>
      <c r="Q1218" s="666">
        <v>37</v>
      </c>
    </row>
    <row r="1219" spans="1:17" ht="14.4" customHeight="1" x14ac:dyDescent="0.3">
      <c r="A1219" s="661" t="s">
        <v>7276</v>
      </c>
      <c r="B1219" s="662" t="s">
        <v>6063</v>
      </c>
      <c r="C1219" s="662" t="s">
        <v>6030</v>
      </c>
      <c r="D1219" s="662" t="s">
        <v>6031</v>
      </c>
      <c r="E1219" s="662" t="s">
        <v>6032</v>
      </c>
      <c r="F1219" s="665">
        <v>250</v>
      </c>
      <c r="G1219" s="665">
        <v>58362</v>
      </c>
      <c r="H1219" s="665">
        <v>1</v>
      </c>
      <c r="I1219" s="665">
        <v>233.44800000000001</v>
      </c>
      <c r="J1219" s="665">
        <v>263</v>
      </c>
      <c r="K1219" s="665">
        <v>61805</v>
      </c>
      <c r="L1219" s="665">
        <v>1.0589938658716287</v>
      </c>
      <c r="M1219" s="665">
        <v>235</v>
      </c>
      <c r="N1219" s="665">
        <v>322</v>
      </c>
      <c r="O1219" s="665">
        <v>80822</v>
      </c>
      <c r="P1219" s="678">
        <v>1.3848394503272679</v>
      </c>
      <c r="Q1219" s="666">
        <v>251</v>
      </c>
    </row>
    <row r="1220" spans="1:17" ht="14.4" customHeight="1" x14ac:dyDescent="0.3">
      <c r="A1220" s="661" t="s">
        <v>7276</v>
      </c>
      <c r="B1220" s="662" t="s">
        <v>6063</v>
      </c>
      <c r="C1220" s="662" t="s">
        <v>6030</v>
      </c>
      <c r="D1220" s="662" t="s">
        <v>6033</v>
      </c>
      <c r="E1220" s="662" t="s">
        <v>6034</v>
      </c>
      <c r="F1220" s="665">
        <v>43</v>
      </c>
      <c r="G1220" s="665">
        <v>5058</v>
      </c>
      <c r="H1220" s="665">
        <v>1</v>
      </c>
      <c r="I1220" s="665">
        <v>117.62790697674419</v>
      </c>
      <c r="J1220" s="665">
        <v>58</v>
      </c>
      <c r="K1220" s="665">
        <v>6844</v>
      </c>
      <c r="L1220" s="665">
        <v>1.3531039936733886</v>
      </c>
      <c r="M1220" s="665">
        <v>118</v>
      </c>
      <c r="N1220" s="665">
        <v>58</v>
      </c>
      <c r="O1220" s="665">
        <v>7308</v>
      </c>
      <c r="P1220" s="678">
        <v>1.4448398576512456</v>
      </c>
      <c r="Q1220" s="666">
        <v>126</v>
      </c>
    </row>
    <row r="1221" spans="1:17" ht="14.4" customHeight="1" x14ac:dyDescent="0.3">
      <c r="A1221" s="661" t="s">
        <v>7276</v>
      </c>
      <c r="B1221" s="662" t="s">
        <v>6063</v>
      </c>
      <c r="C1221" s="662" t="s">
        <v>6030</v>
      </c>
      <c r="D1221" s="662" t="s">
        <v>6050</v>
      </c>
      <c r="E1221" s="662" t="s">
        <v>6051</v>
      </c>
      <c r="F1221" s="665"/>
      <c r="G1221" s="665"/>
      <c r="H1221" s="665"/>
      <c r="I1221" s="665"/>
      <c r="J1221" s="665">
        <v>5</v>
      </c>
      <c r="K1221" s="665">
        <v>1615</v>
      </c>
      <c r="L1221" s="665"/>
      <c r="M1221" s="665">
        <v>323</v>
      </c>
      <c r="N1221" s="665"/>
      <c r="O1221" s="665"/>
      <c r="P1221" s="678"/>
      <c r="Q1221" s="666"/>
    </row>
    <row r="1222" spans="1:17" ht="14.4" customHeight="1" x14ac:dyDescent="0.3">
      <c r="A1222" s="661" t="s">
        <v>7276</v>
      </c>
      <c r="B1222" s="662" t="s">
        <v>6063</v>
      </c>
      <c r="C1222" s="662" t="s">
        <v>6030</v>
      </c>
      <c r="D1222" s="662" t="s">
        <v>6151</v>
      </c>
      <c r="E1222" s="662" t="s">
        <v>6036</v>
      </c>
      <c r="F1222" s="665">
        <v>3</v>
      </c>
      <c r="G1222" s="665">
        <v>1458</v>
      </c>
      <c r="H1222" s="665">
        <v>1</v>
      </c>
      <c r="I1222" s="665">
        <v>486</v>
      </c>
      <c r="J1222" s="665">
        <v>3</v>
      </c>
      <c r="K1222" s="665">
        <v>1461</v>
      </c>
      <c r="L1222" s="665">
        <v>1.0020576131687242</v>
      </c>
      <c r="M1222" s="665">
        <v>487</v>
      </c>
      <c r="N1222" s="665">
        <v>10</v>
      </c>
      <c r="O1222" s="665">
        <v>4950</v>
      </c>
      <c r="P1222" s="678">
        <v>3.3950617283950617</v>
      </c>
      <c r="Q1222" s="666">
        <v>495</v>
      </c>
    </row>
    <row r="1223" spans="1:17" ht="14.4" customHeight="1" x14ac:dyDescent="0.3">
      <c r="A1223" s="661" t="s">
        <v>7276</v>
      </c>
      <c r="B1223" s="662" t="s">
        <v>6063</v>
      </c>
      <c r="C1223" s="662" t="s">
        <v>6030</v>
      </c>
      <c r="D1223" s="662" t="s">
        <v>6152</v>
      </c>
      <c r="E1223" s="662" t="s">
        <v>6153</v>
      </c>
      <c r="F1223" s="665">
        <v>2</v>
      </c>
      <c r="G1223" s="665">
        <v>1358</v>
      </c>
      <c r="H1223" s="665">
        <v>1</v>
      </c>
      <c r="I1223" s="665">
        <v>679</v>
      </c>
      <c r="J1223" s="665">
        <v>11</v>
      </c>
      <c r="K1223" s="665">
        <v>7480</v>
      </c>
      <c r="L1223" s="665">
        <v>5.508100147275405</v>
      </c>
      <c r="M1223" s="665">
        <v>680</v>
      </c>
      <c r="N1223" s="665">
        <v>3</v>
      </c>
      <c r="O1223" s="665">
        <v>2064</v>
      </c>
      <c r="P1223" s="678">
        <v>1.519882179675994</v>
      </c>
      <c r="Q1223" s="666">
        <v>688</v>
      </c>
    </row>
    <row r="1224" spans="1:17" ht="14.4" customHeight="1" x14ac:dyDescent="0.3">
      <c r="A1224" s="661" t="s">
        <v>7276</v>
      </c>
      <c r="B1224" s="662" t="s">
        <v>6063</v>
      </c>
      <c r="C1224" s="662" t="s">
        <v>6030</v>
      </c>
      <c r="D1224" s="662" t="s">
        <v>6035</v>
      </c>
      <c r="E1224" s="662" t="s">
        <v>6036</v>
      </c>
      <c r="F1224" s="665">
        <v>48</v>
      </c>
      <c r="G1224" s="665">
        <v>26700</v>
      </c>
      <c r="H1224" s="665">
        <v>1</v>
      </c>
      <c r="I1224" s="665">
        <v>556.25</v>
      </c>
      <c r="J1224" s="665">
        <v>33</v>
      </c>
      <c r="K1224" s="665">
        <v>18447</v>
      </c>
      <c r="L1224" s="665">
        <v>0.69089887640449443</v>
      </c>
      <c r="M1224" s="665">
        <v>559</v>
      </c>
      <c r="N1224" s="665">
        <v>39</v>
      </c>
      <c r="O1224" s="665">
        <v>22152</v>
      </c>
      <c r="P1224" s="678">
        <v>0.82966292134831465</v>
      </c>
      <c r="Q1224" s="666">
        <v>568</v>
      </c>
    </row>
    <row r="1225" spans="1:17" ht="14.4" customHeight="1" x14ac:dyDescent="0.3">
      <c r="A1225" s="661" t="s">
        <v>7276</v>
      </c>
      <c r="B1225" s="662" t="s">
        <v>6063</v>
      </c>
      <c r="C1225" s="662" t="s">
        <v>6030</v>
      </c>
      <c r="D1225" s="662" t="s">
        <v>6154</v>
      </c>
      <c r="E1225" s="662" t="s">
        <v>6153</v>
      </c>
      <c r="F1225" s="665">
        <v>1</v>
      </c>
      <c r="G1225" s="665">
        <v>750</v>
      </c>
      <c r="H1225" s="665">
        <v>1</v>
      </c>
      <c r="I1225" s="665">
        <v>750</v>
      </c>
      <c r="J1225" s="665">
        <v>3</v>
      </c>
      <c r="K1225" s="665">
        <v>2256</v>
      </c>
      <c r="L1225" s="665">
        <v>3.008</v>
      </c>
      <c r="M1225" s="665">
        <v>752</v>
      </c>
      <c r="N1225" s="665">
        <v>26</v>
      </c>
      <c r="O1225" s="665">
        <v>19786</v>
      </c>
      <c r="P1225" s="678">
        <v>26.381333333333334</v>
      </c>
      <c r="Q1225" s="666">
        <v>761</v>
      </c>
    </row>
    <row r="1226" spans="1:17" ht="14.4" customHeight="1" x14ac:dyDescent="0.3">
      <c r="A1226" s="661" t="s">
        <v>7276</v>
      </c>
      <c r="B1226" s="662" t="s">
        <v>6063</v>
      </c>
      <c r="C1226" s="662" t="s">
        <v>6030</v>
      </c>
      <c r="D1226" s="662" t="s">
        <v>6195</v>
      </c>
      <c r="E1226" s="662" t="s">
        <v>6196</v>
      </c>
      <c r="F1226" s="665">
        <v>116</v>
      </c>
      <c r="G1226" s="665">
        <v>93432</v>
      </c>
      <c r="H1226" s="665">
        <v>1</v>
      </c>
      <c r="I1226" s="665">
        <v>805.44827586206895</v>
      </c>
      <c r="J1226" s="665">
        <v>132</v>
      </c>
      <c r="K1226" s="665">
        <v>106788</v>
      </c>
      <c r="L1226" s="665">
        <v>1.1429488826098124</v>
      </c>
      <c r="M1226" s="665">
        <v>809</v>
      </c>
      <c r="N1226" s="665">
        <v>162</v>
      </c>
      <c r="O1226" s="665">
        <v>132516</v>
      </c>
      <c r="P1226" s="678">
        <v>1.4183149242229642</v>
      </c>
      <c r="Q1226" s="666">
        <v>818</v>
      </c>
    </row>
    <row r="1227" spans="1:17" ht="14.4" customHeight="1" x14ac:dyDescent="0.3">
      <c r="A1227" s="661" t="s">
        <v>7276</v>
      </c>
      <c r="B1227" s="662" t="s">
        <v>6063</v>
      </c>
      <c r="C1227" s="662" t="s">
        <v>6030</v>
      </c>
      <c r="D1227" s="662" t="s">
        <v>6037</v>
      </c>
      <c r="E1227" s="662" t="s">
        <v>6038</v>
      </c>
      <c r="F1227" s="665">
        <v>9</v>
      </c>
      <c r="G1227" s="665">
        <v>4007</v>
      </c>
      <c r="H1227" s="665">
        <v>1</v>
      </c>
      <c r="I1227" s="665">
        <v>445.22222222222223</v>
      </c>
      <c r="J1227" s="665">
        <v>26</v>
      </c>
      <c r="K1227" s="665">
        <v>11674</v>
      </c>
      <c r="L1227" s="665">
        <v>2.9134015472922385</v>
      </c>
      <c r="M1227" s="665">
        <v>449</v>
      </c>
      <c r="N1227" s="665">
        <v>20</v>
      </c>
      <c r="O1227" s="665">
        <v>9240</v>
      </c>
      <c r="P1227" s="678">
        <v>2.305964562016471</v>
      </c>
      <c r="Q1227" s="666">
        <v>462</v>
      </c>
    </row>
    <row r="1228" spans="1:17" ht="14.4" customHeight="1" x14ac:dyDescent="0.3">
      <c r="A1228" s="661" t="s">
        <v>7276</v>
      </c>
      <c r="B1228" s="662" t="s">
        <v>6063</v>
      </c>
      <c r="C1228" s="662" t="s">
        <v>6030</v>
      </c>
      <c r="D1228" s="662" t="s">
        <v>6055</v>
      </c>
      <c r="E1228" s="662" t="s">
        <v>6056</v>
      </c>
      <c r="F1228" s="665">
        <v>3</v>
      </c>
      <c r="G1228" s="665">
        <v>1297</v>
      </c>
      <c r="H1228" s="665">
        <v>1</v>
      </c>
      <c r="I1228" s="665">
        <v>432.33333333333331</v>
      </c>
      <c r="J1228" s="665">
        <v>2</v>
      </c>
      <c r="K1228" s="665">
        <v>874</v>
      </c>
      <c r="L1228" s="665">
        <v>0.67386276021588276</v>
      </c>
      <c r="M1228" s="665">
        <v>437</v>
      </c>
      <c r="N1228" s="665">
        <v>1</v>
      </c>
      <c r="O1228" s="665">
        <v>446</v>
      </c>
      <c r="P1228" s="678">
        <v>0.34387047031611412</v>
      </c>
      <c r="Q1228" s="666">
        <v>446</v>
      </c>
    </row>
    <row r="1229" spans="1:17" ht="14.4" customHeight="1" x14ac:dyDescent="0.3">
      <c r="A1229" s="661" t="s">
        <v>7276</v>
      </c>
      <c r="B1229" s="662" t="s">
        <v>6063</v>
      </c>
      <c r="C1229" s="662" t="s">
        <v>6030</v>
      </c>
      <c r="D1229" s="662" t="s">
        <v>6197</v>
      </c>
      <c r="E1229" s="662" t="s">
        <v>6140</v>
      </c>
      <c r="F1229" s="665">
        <v>1</v>
      </c>
      <c r="G1229" s="665">
        <v>712</v>
      </c>
      <c r="H1229" s="665">
        <v>1</v>
      </c>
      <c r="I1229" s="665">
        <v>712</v>
      </c>
      <c r="J1229" s="665">
        <v>2</v>
      </c>
      <c r="K1229" s="665">
        <v>1430</v>
      </c>
      <c r="L1229" s="665">
        <v>2.0084269662921348</v>
      </c>
      <c r="M1229" s="665">
        <v>715</v>
      </c>
      <c r="N1229" s="665"/>
      <c r="O1229" s="665"/>
      <c r="P1229" s="678"/>
      <c r="Q1229" s="666"/>
    </row>
    <row r="1230" spans="1:17" ht="14.4" customHeight="1" x14ac:dyDescent="0.3">
      <c r="A1230" s="661" t="s">
        <v>7276</v>
      </c>
      <c r="B1230" s="662" t="s">
        <v>6063</v>
      </c>
      <c r="C1230" s="662" t="s">
        <v>6030</v>
      </c>
      <c r="D1230" s="662" t="s">
        <v>6047</v>
      </c>
      <c r="E1230" s="662" t="s">
        <v>6048</v>
      </c>
      <c r="F1230" s="665">
        <v>31</v>
      </c>
      <c r="G1230" s="665">
        <v>6461</v>
      </c>
      <c r="H1230" s="665">
        <v>1</v>
      </c>
      <c r="I1230" s="665">
        <v>208.41935483870967</v>
      </c>
      <c r="J1230" s="665">
        <v>35</v>
      </c>
      <c r="K1230" s="665">
        <v>7350</v>
      </c>
      <c r="L1230" s="665">
        <v>1.1375947995666305</v>
      </c>
      <c r="M1230" s="665">
        <v>210</v>
      </c>
      <c r="N1230" s="665">
        <v>52</v>
      </c>
      <c r="O1230" s="665">
        <v>11180</v>
      </c>
      <c r="P1230" s="678">
        <v>1.7303822937625755</v>
      </c>
      <c r="Q1230" s="666">
        <v>215</v>
      </c>
    </row>
    <row r="1231" spans="1:17" ht="14.4" customHeight="1" x14ac:dyDescent="0.3">
      <c r="A1231" s="661" t="s">
        <v>7276</v>
      </c>
      <c r="B1231" s="662" t="s">
        <v>6063</v>
      </c>
      <c r="C1231" s="662" t="s">
        <v>6030</v>
      </c>
      <c r="D1231" s="662" t="s">
        <v>6119</v>
      </c>
      <c r="E1231" s="662" t="s">
        <v>6120</v>
      </c>
      <c r="F1231" s="665"/>
      <c r="G1231" s="665"/>
      <c r="H1231" s="665"/>
      <c r="I1231" s="665"/>
      <c r="J1231" s="665">
        <v>1</v>
      </c>
      <c r="K1231" s="665">
        <v>653</v>
      </c>
      <c r="L1231" s="665"/>
      <c r="M1231" s="665">
        <v>653</v>
      </c>
      <c r="N1231" s="665"/>
      <c r="O1231" s="665"/>
      <c r="P1231" s="678"/>
      <c r="Q1231" s="666"/>
    </row>
    <row r="1232" spans="1:17" ht="14.4" customHeight="1" x14ac:dyDescent="0.3">
      <c r="A1232" s="661" t="s">
        <v>7276</v>
      </c>
      <c r="B1232" s="662" t="s">
        <v>6063</v>
      </c>
      <c r="C1232" s="662" t="s">
        <v>6030</v>
      </c>
      <c r="D1232" s="662" t="s">
        <v>6121</v>
      </c>
      <c r="E1232" s="662" t="s">
        <v>6122</v>
      </c>
      <c r="F1232" s="665">
        <v>11</v>
      </c>
      <c r="G1232" s="665">
        <v>3621</v>
      </c>
      <c r="H1232" s="665">
        <v>1</v>
      </c>
      <c r="I1232" s="665">
        <v>329.18181818181819</v>
      </c>
      <c r="J1232" s="665">
        <v>14</v>
      </c>
      <c r="K1232" s="665">
        <v>4634</v>
      </c>
      <c r="L1232" s="665">
        <v>1.2797569732118199</v>
      </c>
      <c r="M1232" s="665">
        <v>331</v>
      </c>
      <c r="N1232" s="665">
        <v>62</v>
      </c>
      <c r="O1232" s="665">
        <v>21948</v>
      </c>
      <c r="P1232" s="678">
        <v>6.061309030654515</v>
      </c>
      <c r="Q1232" s="666">
        <v>354</v>
      </c>
    </row>
    <row r="1233" spans="1:17" ht="14.4" customHeight="1" x14ac:dyDescent="0.3">
      <c r="A1233" s="661" t="s">
        <v>7276</v>
      </c>
      <c r="B1233" s="662" t="s">
        <v>6063</v>
      </c>
      <c r="C1233" s="662" t="s">
        <v>6030</v>
      </c>
      <c r="D1233" s="662" t="s">
        <v>6039</v>
      </c>
      <c r="E1233" s="662" t="s">
        <v>6040</v>
      </c>
      <c r="F1233" s="665">
        <v>303</v>
      </c>
      <c r="G1233" s="665">
        <v>25290</v>
      </c>
      <c r="H1233" s="665">
        <v>1</v>
      </c>
      <c r="I1233" s="665">
        <v>83.465346534653463</v>
      </c>
      <c r="J1233" s="665">
        <v>300</v>
      </c>
      <c r="K1233" s="665">
        <v>25500</v>
      </c>
      <c r="L1233" s="665">
        <v>1.0083036773428233</v>
      </c>
      <c r="M1233" s="665">
        <v>85</v>
      </c>
      <c r="N1233" s="665">
        <v>502</v>
      </c>
      <c r="O1233" s="665">
        <v>42670</v>
      </c>
      <c r="P1233" s="678">
        <v>1.6872281534203242</v>
      </c>
      <c r="Q1233" s="666">
        <v>85</v>
      </c>
    </row>
    <row r="1234" spans="1:17" ht="14.4" customHeight="1" x14ac:dyDescent="0.3">
      <c r="A1234" s="661" t="s">
        <v>7276</v>
      </c>
      <c r="B1234" s="662" t="s">
        <v>6063</v>
      </c>
      <c r="C1234" s="662" t="s">
        <v>6030</v>
      </c>
      <c r="D1234" s="662" t="s">
        <v>6057</v>
      </c>
      <c r="E1234" s="662" t="s">
        <v>6058</v>
      </c>
      <c r="F1234" s="665"/>
      <c r="G1234" s="665"/>
      <c r="H1234" s="665"/>
      <c r="I1234" s="665"/>
      <c r="J1234" s="665">
        <v>1</v>
      </c>
      <c r="K1234" s="665">
        <v>707</v>
      </c>
      <c r="L1234" s="665"/>
      <c r="M1234" s="665">
        <v>707</v>
      </c>
      <c r="N1234" s="665">
        <v>8</v>
      </c>
      <c r="O1234" s="665">
        <v>5752</v>
      </c>
      <c r="P1234" s="678"/>
      <c r="Q1234" s="666">
        <v>719</v>
      </c>
    </row>
    <row r="1235" spans="1:17" ht="14.4" customHeight="1" x14ac:dyDescent="0.3">
      <c r="A1235" s="661" t="s">
        <v>7276</v>
      </c>
      <c r="B1235" s="662" t="s">
        <v>6063</v>
      </c>
      <c r="C1235" s="662" t="s">
        <v>6030</v>
      </c>
      <c r="D1235" s="662" t="s">
        <v>6125</v>
      </c>
      <c r="E1235" s="662" t="s">
        <v>6126</v>
      </c>
      <c r="F1235" s="665">
        <v>1</v>
      </c>
      <c r="G1235" s="665">
        <v>0</v>
      </c>
      <c r="H1235" s="665"/>
      <c r="I1235" s="665">
        <v>0</v>
      </c>
      <c r="J1235" s="665"/>
      <c r="K1235" s="665"/>
      <c r="L1235" s="665"/>
      <c r="M1235" s="665"/>
      <c r="N1235" s="665"/>
      <c r="O1235" s="665"/>
      <c r="P1235" s="678"/>
      <c r="Q1235" s="666"/>
    </row>
    <row r="1236" spans="1:17" ht="14.4" customHeight="1" x14ac:dyDescent="0.3">
      <c r="A1236" s="661" t="s">
        <v>7276</v>
      </c>
      <c r="B1236" s="662" t="s">
        <v>6063</v>
      </c>
      <c r="C1236" s="662" t="s">
        <v>6030</v>
      </c>
      <c r="D1236" s="662" t="s">
        <v>6198</v>
      </c>
      <c r="E1236" s="662" t="s">
        <v>6196</v>
      </c>
      <c r="F1236" s="665">
        <v>94</v>
      </c>
      <c r="G1236" s="665">
        <v>87614</v>
      </c>
      <c r="H1236" s="665">
        <v>1</v>
      </c>
      <c r="I1236" s="665">
        <v>932.063829787234</v>
      </c>
      <c r="J1236" s="665">
        <v>94</v>
      </c>
      <c r="K1236" s="665">
        <v>87890</v>
      </c>
      <c r="L1236" s="665">
        <v>1.0031501814778461</v>
      </c>
      <c r="M1236" s="665">
        <v>935</v>
      </c>
      <c r="N1236" s="665">
        <v>202</v>
      </c>
      <c r="O1236" s="665">
        <v>192304</v>
      </c>
      <c r="P1236" s="678">
        <v>2.1949003583902118</v>
      </c>
      <c r="Q1236" s="666">
        <v>952</v>
      </c>
    </row>
    <row r="1237" spans="1:17" ht="14.4" customHeight="1" x14ac:dyDescent="0.3">
      <c r="A1237" s="661" t="s">
        <v>7276</v>
      </c>
      <c r="B1237" s="662" t="s">
        <v>6063</v>
      </c>
      <c r="C1237" s="662" t="s">
        <v>6030</v>
      </c>
      <c r="D1237" s="662" t="s">
        <v>6129</v>
      </c>
      <c r="E1237" s="662" t="s">
        <v>6130</v>
      </c>
      <c r="F1237" s="665">
        <v>89</v>
      </c>
      <c r="G1237" s="665">
        <v>10025</v>
      </c>
      <c r="H1237" s="665">
        <v>1</v>
      </c>
      <c r="I1237" s="665">
        <v>112.64044943820225</v>
      </c>
      <c r="J1237" s="665">
        <v>111</v>
      </c>
      <c r="K1237" s="665">
        <v>12654</v>
      </c>
      <c r="L1237" s="665">
        <v>1.2622443890274315</v>
      </c>
      <c r="M1237" s="665">
        <v>114</v>
      </c>
      <c r="N1237" s="665">
        <v>342</v>
      </c>
      <c r="O1237" s="665">
        <v>41040</v>
      </c>
      <c r="P1237" s="678">
        <v>4.0937655860349125</v>
      </c>
      <c r="Q1237" s="666">
        <v>120</v>
      </c>
    </row>
    <row r="1238" spans="1:17" ht="14.4" customHeight="1" x14ac:dyDescent="0.3">
      <c r="A1238" s="661" t="s">
        <v>7276</v>
      </c>
      <c r="B1238" s="662" t="s">
        <v>6063</v>
      </c>
      <c r="C1238" s="662" t="s">
        <v>6030</v>
      </c>
      <c r="D1238" s="662" t="s">
        <v>6199</v>
      </c>
      <c r="E1238" s="662" t="s">
        <v>6196</v>
      </c>
      <c r="F1238" s="665">
        <v>39</v>
      </c>
      <c r="G1238" s="665">
        <v>28688</v>
      </c>
      <c r="H1238" s="665">
        <v>1</v>
      </c>
      <c r="I1238" s="665">
        <v>735.58974358974353</v>
      </c>
      <c r="J1238" s="665">
        <v>49</v>
      </c>
      <c r="K1238" s="665">
        <v>36113</v>
      </c>
      <c r="L1238" s="665">
        <v>1.258819018404908</v>
      </c>
      <c r="M1238" s="665">
        <v>737</v>
      </c>
      <c r="N1238" s="665">
        <v>59</v>
      </c>
      <c r="O1238" s="665">
        <v>43955</v>
      </c>
      <c r="P1238" s="678">
        <v>1.5321737311767987</v>
      </c>
      <c r="Q1238" s="666">
        <v>745</v>
      </c>
    </row>
    <row r="1239" spans="1:17" ht="14.4" customHeight="1" x14ac:dyDescent="0.3">
      <c r="A1239" s="661" t="s">
        <v>7276</v>
      </c>
      <c r="B1239" s="662" t="s">
        <v>6063</v>
      </c>
      <c r="C1239" s="662" t="s">
        <v>6030</v>
      </c>
      <c r="D1239" s="662" t="s">
        <v>6200</v>
      </c>
      <c r="E1239" s="662" t="s">
        <v>6201</v>
      </c>
      <c r="F1239" s="665"/>
      <c r="G1239" s="665"/>
      <c r="H1239" s="665"/>
      <c r="I1239" s="665"/>
      <c r="J1239" s="665">
        <v>0</v>
      </c>
      <c r="K1239" s="665">
        <v>0</v>
      </c>
      <c r="L1239" s="665"/>
      <c r="M1239" s="665"/>
      <c r="N1239" s="665"/>
      <c r="O1239" s="665"/>
      <c r="P1239" s="678"/>
      <c r="Q1239" s="666"/>
    </row>
    <row r="1240" spans="1:17" ht="14.4" customHeight="1" x14ac:dyDescent="0.3">
      <c r="A1240" s="661" t="s">
        <v>7276</v>
      </c>
      <c r="B1240" s="662" t="s">
        <v>6063</v>
      </c>
      <c r="C1240" s="662" t="s">
        <v>6030</v>
      </c>
      <c r="D1240" s="662" t="s">
        <v>6202</v>
      </c>
      <c r="E1240" s="662" t="s">
        <v>6203</v>
      </c>
      <c r="F1240" s="665">
        <v>121</v>
      </c>
      <c r="G1240" s="665">
        <v>63596</v>
      </c>
      <c r="H1240" s="665">
        <v>1</v>
      </c>
      <c r="I1240" s="665">
        <v>525.58677685950408</v>
      </c>
      <c r="J1240" s="665">
        <v>132</v>
      </c>
      <c r="K1240" s="665">
        <v>69564</v>
      </c>
      <c r="L1240" s="665">
        <v>1.0938423800239008</v>
      </c>
      <c r="M1240" s="665">
        <v>527</v>
      </c>
      <c r="N1240" s="665">
        <v>210</v>
      </c>
      <c r="O1240" s="665">
        <v>114030</v>
      </c>
      <c r="P1240" s="678">
        <v>1.7930372979432669</v>
      </c>
      <c r="Q1240" s="666">
        <v>543</v>
      </c>
    </row>
    <row r="1241" spans="1:17" ht="14.4" customHeight="1" x14ac:dyDescent="0.3">
      <c r="A1241" s="661" t="s">
        <v>7276</v>
      </c>
      <c r="B1241" s="662" t="s">
        <v>6063</v>
      </c>
      <c r="C1241" s="662" t="s">
        <v>6030</v>
      </c>
      <c r="D1241" s="662" t="s">
        <v>6045</v>
      </c>
      <c r="E1241" s="662" t="s">
        <v>6042</v>
      </c>
      <c r="F1241" s="665">
        <v>11</v>
      </c>
      <c r="G1241" s="665">
        <v>3274</v>
      </c>
      <c r="H1241" s="665">
        <v>1</v>
      </c>
      <c r="I1241" s="665">
        <v>297.63636363636363</v>
      </c>
      <c r="J1241" s="665">
        <v>9</v>
      </c>
      <c r="K1241" s="665">
        <v>2691</v>
      </c>
      <c r="L1241" s="665">
        <v>0.82193036041539402</v>
      </c>
      <c r="M1241" s="665">
        <v>299</v>
      </c>
      <c r="N1241" s="665">
        <v>24</v>
      </c>
      <c r="O1241" s="665">
        <v>7368</v>
      </c>
      <c r="P1241" s="678">
        <v>2.2504581551618816</v>
      </c>
      <c r="Q1241" s="666">
        <v>307</v>
      </c>
    </row>
    <row r="1242" spans="1:17" ht="14.4" customHeight="1" x14ac:dyDescent="0.3">
      <c r="A1242" s="661" t="s">
        <v>7276</v>
      </c>
      <c r="B1242" s="662" t="s">
        <v>6063</v>
      </c>
      <c r="C1242" s="662" t="s">
        <v>6030</v>
      </c>
      <c r="D1242" s="662" t="s">
        <v>6155</v>
      </c>
      <c r="E1242" s="662" t="s">
        <v>6048</v>
      </c>
      <c r="F1242" s="665">
        <v>10</v>
      </c>
      <c r="G1242" s="665">
        <v>1734</v>
      </c>
      <c r="H1242" s="665">
        <v>1</v>
      </c>
      <c r="I1242" s="665">
        <v>173.4</v>
      </c>
      <c r="J1242" s="665">
        <v>12</v>
      </c>
      <c r="K1242" s="665">
        <v>2088</v>
      </c>
      <c r="L1242" s="665">
        <v>1.2041522491349481</v>
      </c>
      <c r="M1242" s="665">
        <v>174</v>
      </c>
      <c r="N1242" s="665">
        <v>12</v>
      </c>
      <c r="O1242" s="665">
        <v>2136</v>
      </c>
      <c r="P1242" s="678">
        <v>1.2318339100346021</v>
      </c>
      <c r="Q1242" s="666">
        <v>178</v>
      </c>
    </row>
    <row r="1243" spans="1:17" ht="14.4" customHeight="1" x14ac:dyDescent="0.3">
      <c r="A1243" s="661" t="s">
        <v>7276</v>
      </c>
      <c r="B1243" s="662" t="s">
        <v>6063</v>
      </c>
      <c r="C1243" s="662" t="s">
        <v>6030</v>
      </c>
      <c r="D1243" s="662" t="s">
        <v>6041</v>
      </c>
      <c r="E1243" s="662" t="s">
        <v>6042</v>
      </c>
      <c r="F1243" s="665">
        <v>56</v>
      </c>
      <c r="G1243" s="665">
        <v>20624</v>
      </c>
      <c r="H1243" s="665">
        <v>1</v>
      </c>
      <c r="I1243" s="665">
        <v>368.28571428571428</v>
      </c>
      <c r="J1243" s="665">
        <v>46</v>
      </c>
      <c r="K1243" s="665">
        <v>17066</v>
      </c>
      <c r="L1243" s="665">
        <v>0.82748254460822346</v>
      </c>
      <c r="M1243" s="665">
        <v>371</v>
      </c>
      <c r="N1243" s="665">
        <v>57</v>
      </c>
      <c r="O1243" s="665">
        <v>21660</v>
      </c>
      <c r="P1243" s="678">
        <v>1.0502327385570209</v>
      </c>
      <c r="Q1243" s="666">
        <v>380</v>
      </c>
    </row>
    <row r="1244" spans="1:17" ht="14.4" customHeight="1" x14ac:dyDescent="0.3">
      <c r="A1244" s="661" t="s">
        <v>7276</v>
      </c>
      <c r="B1244" s="662" t="s">
        <v>6063</v>
      </c>
      <c r="C1244" s="662" t="s">
        <v>6030</v>
      </c>
      <c r="D1244" s="662" t="s">
        <v>6139</v>
      </c>
      <c r="E1244" s="662" t="s">
        <v>6140</v>
      </c>
      <c r="F1244" s="665"/>
      <c r="G1244" s="665"/>
      <c r="H1244" s="665"/>
      <c r="I1244" s="665"/>
      <c r="J1244" s="665">
        <v>1</v>
      </c>
      <c r="K1244" s="665">
        <v>606</v>
      </c>
      <c r="L1244" s="665"/>
      <c r="M1244" s="665">
        <v>606</v>
      </c>
      <c r="N1244" s="665">
        <v>29</v>
      </c>
      <c r="O1244" s="665">
        <v>17922</v>
      </c>
      <c r="P1244" s="678"/>
      <c r="Q1244" s="666">
        <v>618</v>
      </c>
    </row>
    <row r="1245" spans="1:17" ht="14.4" customHeight="1" x14ac:dyDescent="0.3">
      <c r="A1245" s="661" t="s">
        <v>7276</v>
      </c>
      <c r="B1245" s="662" t="s">
        <v>6063</v>
      </c>
      <c r="C1245" s="662" t="s">
        <v>6030</v>
      </c>
      <c r="D1245" s="662" t="s">
        <v>6204</v>
      </c>
      <c r="E1245" s="662" t="s">
        <v>6205</v>
      </c>
      <c r="F1245" s="665">
        <v>1</v>
      </c>
      <c r="G1245" s="665">
        <v>100</v>
      </c>
      <c r="H1245" s="665">
        <v>1</v>
      </c>
      <c r="I1245" s="665">
        <v>100</v>
      </c>
      <c r="J1245" s="665">
        <v>3</v>
      </c>
      <c r="K1245" s="665">
        <v>300</v>
      </c>
      <c r="L1245" s="665">
        <v>3</v>
      </c>
      <c r="M1245" s="665">
        <v>100</v>
      </c>
      <c r="N1245" s="665">
        <v>3</v>
      </c>
      <c r="O1245" s="665">
        <v>300</v>
      </c>
      <c r="P1245" s="678">
        <v>3</v>
      </c>
      <c r="Q1245" s="666">
        <v>100</v>
      </c>
    </row>
    <row r="1246" spans="1:17" ht="14.4" customHeight="1" x14ac:dyDescent="0.3">
      <c r="A1246" s="661" t="s">
        <v>7276</v>
      </c>
      <c r="B1246" s="662" t="s">
        <v>6063</v>
      </c>
      <c r="C1246" s="662" t="s">
        <v>6030</v>
      </c>
      <c r="D1246" s="662" t="s">
        <v>6221</v>
      </c>
      <c r="E1246" s="662" t="s">
        <v>6196</v>
      </c>
      <c r="F1246" s="665">
        <v>5</v>
      </c>
      <c r="G1246" s="665">
        <v>5080</v>
      </c>
      <c r="H1246" s="665">
        <v>1</v>
      </c>
      <c r="I1246" s="665">
        <v>1016</v>
      </c>
      <c r="J1246" s="665"/>
      <c r="K1246" s="665"/>
      <c r="L1246" s="665"/>
      <c r="M1246" s="665"/>
      <c r="N1246" s="665">
        <v>27</v>
      </c>
      <c r="O1246" s="665">
        <v>27945</v>
      </c>
      <c r="P1246" s="678">
        <v>5.5009842519685037</v>
      </c>
      <c r="Q1246" s="666">
        <v>1035</v>
      </c>
    </row>
    <row r="1247" spans="1:17" ht="14.4" customHeight="1" x14ac:dyDescent="0.3">
      <c r="A1247" s="661" t="s">
        <v>7276</v>
      </c>
      <c r="B1247" s="662" t="s">
        <v>6063</v>
      </c>
      <c r="C1247" s="662" t="s">
        <v>6030</v>
      </c>
      <c r="D1247" s="662" t="s">
        <v>6141</v>
      </c>
      <c r="E1247" s="662" t="s">
        <v>6038</v>
      </c>
      <c r="F1247" s="665">
        <v>2</v>
      </c>
      <c r="G1247" s="665">
        <v>674</v>
      </c>
      <c r="H1247" s="665">
        <v>1</v>
      </c>
      <c r="I1247" s="665">
        <v>337</v>
      </c>
      <c r="J1247" s="665">
        <v>1</v>
      </c>
      <c r="K1247" s="665">
        <v>340</v>
      </c>
      <c r="L1247" s="665">
        <v>0.50445103857566764</v>
      </c>
      <c r="M1247" s="665">
        <v>340</v>
      </c>
      <c r="N1247" s="665"/>
      <c r="O1247" s="665"/>
      <c r="P1247" s="678"/>
      <c r="Q1247" s="666"/>
    </row>
    <row r="1248" spans="1:17" ht="14.4" customHeight="1" x14ac:dyDescent="0.3">
      <c r="A1248" s="661" t="s">
        <v>7276</v>
      </c>
      <c r="B1248" s="662" t="s">
        <v>6063</v>
      </c>
      <c r="C1248" s="662" t="s">
        <v>6030</v>
      </c>
      <c r="D1248" s="662" t="s">
        <v>6222</v>
      </c>
      <c r="E1248" s="662" t="s">
        <v>6208</v>
      </c>
      <c r="F1248" s="665"/>
      <c r="G1248" s="665"/>
      <c r="H1248" s="665"/>
      <c r="I1248" s="665"/>
      <c r="J1248" s="665">
        <v>2</v>
      </c>
      <c r="K1248" s="665">
        <v>1614</v>
      </c>
      <c r="L1248" s="665"/>
      <c r="M1248" s="665">
        <v>807</v>
      </c>
      <c r="N1248" s="665"/>
      <c r="O1248" s="665"/>
      <c r="P1248" s="678"/>
      <c r="Q1248" s="666"/>
    </row>
    <row r="1249" spans="1:17" ht="14.4" customHeight="1" x14ac:dyDescent="0.3">
      <c r="A1249" s="661" t="s">
        <v>7276</v>
      </c>
      <c r="B1249" s="662" t="s">
        <v>6063</v>
      </c>
      <c r="C1249" s="662" t="s">
        <v>6030</v>
      </c>
      <c r="D1249" s="662" t="s">
        <v>6207</v>
      </c>
      <c r="E1249" s="662" t="s">
        <v>6208</v>
      </c>
      <c r="F1249" s="665">
        <v>3</v>
      </c>
      <c r="G1249" s="665">
        <v>1779</v>
      </c>
      <c r="H1249" s="665">
        <v>1</v>
      </c>
      <c r="I1249" s="665">
        <v>593</v>
      </c>
      <c r="J1249" s="665">
        <v>3</v>
      </c>
      <c r="K1249" s="665">
        <v>1785</v>
      </c>
      <c r="L1249" s="665">
        <v>1.0033726812816188</v>
      </c>
      <c r="M1249" s="665">
        <v>595</v>
      </c>
      <c r="N1249" s="665"/>
      <c r="O1249" s="665"/>
      <c r="P1249" s="678"/>
      <c r="Q1249" s="666"/>
    </row>
    <row r="1250" spans="1:17" ht="14.4" customHeight="1" x14ac:dyDescent="0.3">
      <c r="A1250" s="661" t="s">
        <v>7276</v>
      </c>
      <c r="B1250" s="662" t="s">
        <v>6063</v>
      </c>
      <c r="C1250" s="662" t="s">
        <v>6030</v>
      </c>
      <c r="D1250" s="662" t="s">
        <v>6143</v>
      </c>
      <c r="E1250" s="662" t="s">
        <v>6144</v>
      </c>
      <c r="F1250" s="665"/>
      <c r="G1250" s="665"/>
      <c r="H1250" s="665"/>
      <c r="I1250" s="665"/>
      <c r="J1250" s="665">
        <v>1</v>
      </c>
      <c r="K1250" s="665">
        <v>165</v>
      </c>
      <c r="L1250" s="665"/>
      <c r="M1250" s="665">
        <v>165</v>
      </c>
      <c r="N1250" s="665"/>
      <c r="O1250" s="665"/>
      <c r="P1250" s="678"/>
      <c r="Q1250" s="666"/>
    </row>
    <row r="1251" spans="1:17" ht="14.4" customHeight="1" x14ac:dyDescent="0.3">
      <c r="A1251" s="661" t="s">
        <v>7276</v>
      </c>
      <c r="B1251" s="662" t="s">
        <v>6063</v>
      </c>
      <c r="C1251" s="662" t="s">
        <v>6030</v>
      </c>
      <c r="D1251" s="662" t="s">
        <v>6061</v>
      </c>
      <c r="E1251" s="662" t="s">
        <v>6051</v>
      </c>
      <c r="F1251" s="665">
        <v>3</v>
      </c>
      <c r="G1251" s="665">
        <v>1179</v>
      </c>
      <c r="H1251" s="665">
        <v>1</v>
      </c>
      <c r="I1251" s="665">
        <v>393</v>
      </c>
      <c r="J1251" s="665">
        <v>2</v>
      </c>
      <c r="K1251" s="665">
        <v>790</v>
      </c>
      <c r="L1251" s="665">
        <v>0.67005937234944868</v>
      </c>
      <c r="M1251" s="665">
        <v>395</v>
      </c>
      <c r="N1251" s="665">
        <v>5</v>
      </c>
      <c r="O1251" s="665">
        <v>2020</v>
      </c>
      <c r="P1251" s="678">
        <v>1.7133163698049194</v>
      </c>
      <c r="Q1251" s="666">
        <v>404</v>
      </c>
    </row>
    <row r="1252" spans="1:17" ht="14.4" customHeight="1" x14ac:dyDescent="0.3">
      <c r="A1252" s="661" t="s">
        <v>7276</v>
      </c>
      <c r="B1252" s="662" t="s">
        <v>6063</v>
      </c>
      <c r="C1252" s="662" t="s">
        <v>6030</v>
      </c>
      <c r="D1252" s="662" t="s">
        <v>6145</v>
      </c>
      <c r="E1252" s="662" t="s">
        <v>6146</v>
      </c>
      <c r="F1252" s="665"/>
      <c r="G1252" s="665"/>
      <c r="H1252" s="665"/>
      <c r="I1252" s="665"/>
      <c r="J1252" s="665">
        <v>1</v>
      </c>
      <c r="K1252" s="665">
        <v>611</v>
      </c>
      <c r="L1252" s="665"/>
      <c r="M1252" s="665">
        <v>611</v>
      </c>
      <c r="N1252" s="665">
        <v>2</v>
      </c>
      <c r="O1252" s="665">
        <v>1246</v>
      </c>
      <c r="P1252" s="678"/>
      <c r="Q1252" s="666">
        <v>623</v>
      </c>
    </row>
    <row r="1253" spans="1:17" ht="14.4" customHeight="1" x14ac:dyDescent="0.3">
      <c r="A1253" s="661" t="s">
        <v>7276</v>
      </c>
      <c r="B1253" s="662" t="s">
        <v>6063</v>
      </c>
      <c r="C1253" s="662" t="s">
        <v>6030</v>
      </c>
      <c r="D1253" s="662" t="s">
        <v>6209</v>
      </c>
      <c r="E1253" s="662" t="s">
        <v>6146</v>
      </c>
      <c r="F1253" s="665"/>
      <c r="G1253" s="665"/>
      <c r="H1253" s="665"/>
      <c r="I1253" s="665"/>
      <c r="J1253" s="665"/>
      <c r="K1253" s="665"/>
      <c r="L1253" s="665"/>
      <c r="M1253" s="665"/>
      <c r="N1253" s="665">
        <v>1</v>
      </c>
      <c r="O1253" s="665">
        <v>537</v>
      </c>
      <c r="P1253" s="678"/>
      <c r="Q1253" s="666">
        <v>537</v>
      </c>
    </row>
    <row r="1254" spans="1:17" ht="14.4" customHeight="1" x14ac:dyDescent="0.3">
      <c r="A1254" s="661" t="s">
        <v>7276</v>
      </c>
      <c r="B1254" s="662" t="s">
        <v>6063</v>
      </c>
      <c r="C1254" s="662" t="s">
        <v>6030</v>
      </c>
      <c r="D1254" s="662" t="s">
        <v>6147</v>
      </c>
      <c r="E1254" s="662" t="s">
        <v>6148</v>
      </c>
      <c r="F1254" s="665">
        <v>1</v>
      </c>
      <c r="G1254" s="665">
        <v>1049</v>
      </c>
      <c r="H1254" s="665">
        <v>1</v>
      </c>
      <c r="I1254" s="665">
        <v>1049</v>
      </c>
      <c r="J1254" s="665">
        <v>1</v>
      </c>
      <c r="K1254" s="665">
        <v>1260</v>
      </c>
      <c r="L1254" s="665">
        <v>1.2011439466158247</v>
      </c>
      <c r="M1254" s="665">
        <v>1260</v>
      </c>
      <c r="N1254" s="665"/>
      <c r="O1254" s="665"/>
      <c r="P1254" s="678"/>
      <c r="Q1254" s="666"/>
    </row>
    <row r="1255" spans="1:17" ht="14.4" customHeight="1" x14ac:dyDescent="0.3">
      <c r="A1255" s="661" t="s">
        <v>7277</v>
      </c>
      <c r="B1255" s="662" t="s">
        <v>6063</v>
      </c>
      <c r="C1255" s="662" t="s">
        <v>6030</v>
      </c>
      <c r="D1255" s="662" t="s">
        <v>6031</v>
      </c>
      <c r="E1255" s="662" t="s">
        <v>6032</v>
      </c>
      <c r="F1255" s="665">
        <v>233</v>
      </c>
      <c r="G1255" s="665">
        <v>54434</v>
      </c>
      <c r="H1255" s="665">
        <v>1</v>
      </c>
      <c r="I1255" s="665">
        <v>233.62231759656652</v>
      </c>
      <c r="J1255" s="665">
        <v>127</v>
      </c>
      <c r="K1255" s="665">
        <v>29845</v>
      </c>
      <c r="L1255" s="665">
        <v>0.54827864937355331</v>
      </c>
      <c r="M1255" s="665">
        <v>235</v>
      </c>
      <c r="N1255" s="665">
        <v>73</v>
      </c>
      <c r="O1255" s="665">
        <v>18323</v>
      </c>
      <c r="P1255" s="678">
        <v>0.33660947202116326</v>
      </c>
      <c r="Q1255" s="666">
        <v>251</v>
      </c>
    </row>
    <row r="1256" spans="1:17" ht="14.4" customHeight="1" x14ac:dyDescent="0.3">
      <c r="A1256" s="661" t="s">
        <v>7277</v>
      </c>
      <c r="B1256" s="662" t="s">
        <v>6063</v>
      </c>
      <c r="C1256" s="662" t="s">
        <v>6030</v>
      </c>
      <c r="D1256" s="662" t="s">
        <v>6033</v>
      </c>
      <c r="E1256" s="662" t="s">
        <v>6034</v>
      </c>
      <c r="F1256" s="665">
        <v>186</v>
      </c>
      <c r="G1256" s="665">
        <v>21880</v>
      </c>
      <c r="H1256" s="665">
        <v>1</v>
      </c>
      <c r="I1256" s="665">
        <v>117.63440860215054</v>
      </c>
      <c r="J1256" s="665">
        <v>106</v>
      </c>
      <c r="K1256" s="665">
        <v>12508</v>
      </c>
      <c r="L1256" s="665">
        <v>0.57166361974405855</v>
      </c>
      <c r="M1256" s="665">
        <v>118</v>
      </c>
      <c r="N1256" s="665">
        <v>67</v>
      </c>
      <c r="O1256" s="665">
        <v>8442</v>
      </c>
      <c r="P1256" s="678">
        <v>0.38583180987202925</v>
      </c>
      <c r="Q1256" s="666">
        <v>126</v>
      </c>
    </row>
    <row r="1257" spans="1:17" ht="14.4" customHeight="1" x14ac:dyDescent="0.3">
      <c r="A1257" s="661" t="s">
        <v>7277</v>
      </c>
      <c r="B1257" s="662" t="s">
        <v>6063</v>
      </c>
      <c r="C1257" s="662" t="s">
        <v>6030</v>
      </c>
      <c r="D1257" s="662" t="s">
        <v>6050</v>
      </c>
      <c r="E1257" s="662" t="s">
        <v>6051</v>
      </c>
      <c r="F1257" s="665">
        <v>1</v>
      </c>
      <c r="G1257" s="665">
        <v>322</v>
      </c>
      <c r="H1257" s="665">
        <v>1</v>
      </c>
      <c r="I1257" s="665">
        <v>322</v>
      </c>
      <c r="J1257" s="665">
        <v>2</v>
      </c>
      <c r="K1257" s="665">
        <v>646</v>
      </c>
      <c r="L1257" s="665">
        <v>2.0062111801242235</v>
      </c>
      <c r="M1257" s="665">
        <v>323</v>
      </c>
      <c r="N1257" s="665">
        <v>1</v>
      </c>
      <c r="O1257" s="665">
        <v>331</v>
      </c>
      <c r="P1257" s="678">
        <v>1.0279503105590062</v>
      </c>
      <c r="Q1257" s="666">
        <v>331</v>
      </c>
    </row>
    <row r="1258" spans="1:17" ht="14.4" customHeight="1" x14ac:dyDescent="0.3">
      <c r="A1258" s="661" t="s">
        <v>7277</v>
      </c>
      <c r="B1258" s="662" t="s">
        <v>6063</v>
      </c>
      <c r="C1258" s="662" t="s">
        <v>6030</v>
      </c>
      <c r="D1258" s="662" t="s">
        <v>6151</v>
      </c>
      <c r="E1258" s="662" t="s">
        <v>6036</v>
      </c>
      <c r="F1258" s="665">
        <v>8</v>
      </c>
      <c r="G1258" s="665">
        <v>3888</v>
      </c>
      <c r="H1258" s="665">
        <v>1</v>
      </c>
      <c r="I1258" s="665">
        <v>486</v>
      </c>
      <c r="J1258" s="665">
        <v>6</v>
      </c>
      <c r="K1258" s="665">
        <v>2922</v>
      </c>
      <c r="L1258" s="665">
        <v>0.75154320987654322</v>
      </c>
      <c r="M1258" s="665">
        <v>487</v>
      </c>
      <c r="N1258" s="665">
        <v>2</v>
      </c>
      <c r="O1258" s="665">
        <v>990</v>
      </c>
      <c r="P1258" s="678">
        <v>0.25462962962962965</v>
      </c>
      <c r="Q1258" s="666">
        <v>495</v>
      </c>
    </row>
    <row r="1259" spans="1:17" ht="14.4" customHeight="1" x14ac:dyDescent="0.3">
      <c r="A1259" s="661" t="s">
        <v>7277</v>
      </c>
      <c r="B1259" s="662" t="s">
        <v>6063</v>
      </c>
      <c r="C1259" s="662" t="s">
        <v>6030</v>
      </c>
      <c r="D1259" s="662" t="s">
        <v>6035</v>
      </c>
      <c r="E1259" s="662" t="s">
        <v>6036</v>
      </c>
      <c r="F1259" s="665">
        <v>1</v>
      </c>
      <c r="G1259" s="665">
        <v>557</v>
      </c>
      <c r="H1259" s="665">
        <v>1</v>
      </c>
      <c r="I1259" s="665">
        <v>557</v>
      </c>
      <c r="J1259" s="665">
        <v>1</v>
      </c>
      <c r="K1259" s="665">
        <v>559</v>
      </c>
      <c r="L1259" s="665">
        <v>1.0035906642728905</v>
      </c>
      <c r="M1259" s="665">
        <v>559</v>
      </c>
      <c r="N1259" s="665">
        <v>3</v>
      </c>
      <c r="O1259" s="665">
        <v>1704</v>
      </c>
      <c r="P1259" s="678">
        <v>3.0592459605026932</v>
      </c>
      <c r="Q1259" s="666">
        <v>568</v>
      </c>
    </row>
    <row r="1260" spans="1:17" ht="14.4" customHeight="1" x14ac:dyDescent="0.3">
      <c r="A1260" s="661" t="s">
        <v>7277</v>
      </c>
      <c r="B1260" s="662" t="s">
        <v>6063</v>
      </c>
      <c r="C1260" s="662" t="s">
        <v>6030</v>
      </c>
      <c r="D1260" s="662" t="s">
        <v>6154</v>
      </c>
      <c r="E1260" s="662" t="s">
        <v>6153</v>
      </c>
      <c r="F1260" s="665"/>
      <c r="G1260" s="665"/>
      <c r="H1260" s="665"/>
      <c r="I1260" s="665"/>
      <c r="J1260" s="665">
        <v>4</v>
      </c>
      <c r="K1260" s="665">
        <v>3008</v>
      </c>
      <c r="L1260" s="665"/>
      <c r="M1260" s="665">
        <v>752</v>
      </c>
      <c r="N1260" s="665"/>
      <c r="O1260" s="665"/>
      <c r="P1260" s="678"/>
      <c r="Q1260" s="666"/>
    </row>
    <row r="1261" spans="1:17" ht="14.4" customHeight="1" x14ac:dyDescent="0.3">
      <c r="A1261" s="661" t="s">
        <v>7277</v>
      </c>
      <c r="B1261" s="662" t="s">
        <v>6063</v>
      </c>
      <c r="C1261" s="662" t="s">
        <v>6030</v>
      </c>
      <c r="D1261" s="662" t="s">
        <v>6195</v>
      </c>
      <c r="E1261" s="662" t="s">
        <v>6196</v>
      </c>
      <c r="F1261" s="665"/>
      <c r="G1261" s="665"/>
      <c r="H1261" s="665"/>
      <c r="I1261" s="665"/>
      <c r="J1261" s="665">
        <v>21</v>
      </c>
      <c r="K1261" s="665">
        <v>16989</v>
      </c>
      <c r="L1261" s="665"/>
      <c r="M1261" s="665">
        <v>809</v>
      </c>
      <c r="N1261" s="665">
        <v>3</v>
      </c>
      <c r="O1261" s="665">
        <v>2454</v>
      </c>
      <c r="P1261" s="678"/>
      <c r="Q1261" s="666">
        <v>818</v>
      </c>
    </row>
    <row r="1262" spans="1:17" ht="14.4" customHeight="1" x14ac:dyDescent="0.3">
      <c r="A1262" s="661" t="s">
        <v>7277</v>
      </c>
      <c r="B1262" s="662" t="s">
        <v>6063</v>
      </c>
      <c r="C1262" s="662" t="s">
        <v>6030</v>
      </c>
      <c r="D1262" s="662" t="s">
        <v>6047</v>
      </c>
      <c r="E1262" s="662" t="s">
        <v>6048</v>
      </c>
      <c r="F1262" s="665"/>
      <c r="G1262" s="665"/>
      <c r="H1262" s="665"/>
      <c r="I1262" s="665"/>
      <c r="J1262" s="665">
        <v>5</v>
      </c>
      <c r="K1262" s="665">
        <v>1050</v>
      </c>
      <c r="L1262" s="665"/>
      <c r="M1262" s="665">
        <v>210</v>
      </c>
      <c r="N1262" s="665">
        <v>2</v>
      </c>
      <c r="O1262" s="665">
        <v>430</v>
      </c>
      <c r="P1262" s="678"/>
      <c r="Q1262" s="666">
        <v>215</v>
      </c>
    </row>
    <row r="1263" spans="1:17" ht="14.4" customHeight="1" x14ac:dyDescent="0.3">
      <c r="A1263" s="661" t="s">
        <v>7277</v>
      </c>
      <c r="B1263" s="662" t="s">
        <v>6063</v>
      </c>
      <c r="C1263" s="662" t="s">
        <v>6030</v>
      </c>
      <c r="D1263" s="662" t="s">
        <v>6039</v>
      </c>
      <c r="E1263" s="662" t="s">
        <v>6040</v>
      </c>
      <c r="F1263" s="665"/>
      <c r="G1263" s="665"/>
      <c r="H1263" s="665"/>
      <c r="I1263" s="665"/>
      <c r="J1263" s="665">
        <v>25</v>
      </c>
      <c r="K1263" s="665">
        <v>2125</v>
      </c>
      <c r="L1263" s="665"/>
      <c r="M1263" s="665">
        <v>85</v>
      </c>
      <c r="N1263" s="665">
        <v>7</v>
      </c>
      <c r="O1263" s="665">
        <v>595</v>
      </c>
      <c r="P1263" s="678"/>
      <c r="Q1263" s="666">
        <v>85</v>
      </c>
    </row>
    <row r="1264" spans="1:17" ht="14.4" customHeight="1" x14ac:dyDescent="0.3">
      <c r="A1264" s="661" t="s">
        <v>7277</v>
      </c>
      <c r="B1264" s="662" t="s">
        <v>6063</v>
      </c>
      <c r="C1264" s="662" t="s">
        <v>6030</v>
      </c>
      <c r="D1264" s="662" t="s">
        <v>6057</v>
      </c>
      <c r="E1264" s="662" t="s">
        <v>6058</v>
      </c>
      <c r="F1264" s="665"/>
      <c r="G1264" s="665"/>
      <c r="H1264" s="665"/>
      <c r="I1264" s="665"/>
      <c r="J1264" s="665">
        <v>1</v>
      </c>
      <c r="K1264" s="665">
        <v>707</v>
      </c>
      <c r="L1264" s="665"/>
      <c r="M1264" s="665">
        <v>707</v>
      </c>
      <c r="N1264" s="665"/>
      <c r="O1264" s="665"/>
      <c r="P1264" s="678"/>
      <c r="Q1264" s="666"/>
    </row>
    <row r="1265" spans="1:17" ht="14.4" customHeight="1" x14ac:dyDescent="0.3">
      <c r="A1265" s="661" t="s">
        <v>7277</v>
      </c>
      <c r="B1265" s="662" t="s">
        <v>6063</v>
      </c>
      <c r="C1265" s="662" t="s">
        <v>6030</v>
      </c>
      <c r="D1265" s="662" t="s">
        <v>6199</v>
      </c>
      <c r="E1265" s="662" t="s">
        <v>6196</v>
      </c>
      <c r="F1265" s="665">
        <v>4</v>
      </c>
      <c r="G1265" s="665">
        <v>2944</v>
      </c>
      <c r="H1265" s="665">
        <v>1</v>
      </c>
      <c r="I1265" s="665">
        <v>736</v>
      </c>
      <c r="J1265" s="665"/>
      <c r="K1265" s="665"/>
      <c r="L1265" s="665"/>
      <c r="M1265" s="665"/>
      <c r="N1265" s="665">
        <v>1</v>
      </c>
      <c r="O1265" s="665">
        <v>745</v>
      </c>
      <c r="P1265" s="678">
        <v>0.2530570652173913</v>
      </c>
      <c r="Q1265" s="666">
        <v>745</v>
      </c>
    </row>
    <row r="1266" spans="1:17" ht="14.4" customHeight="1" x14ac:dyDescent="0.3">
      <c r="A1266" s="661" t="s">
        <v>7277</v>
      </c>
      <c r="B1266" s="662" t="s">
        <v>6063</v>
      </c>
      <c r="C1266" s="662" t="s">
        <v>6030</v>
      </c>
      <c r="D1266" s="662" t="s">
        <v>6202</v>
      </c>
      <c r="E1266" s="662" t="s">
        <v>6203</v>
      </c>
      <c r="F1266" s="665">
        <v>1</v>
      </c>
      <c r="G1266" s="665">
        <v>524</v>
      </c>
      <c r="H1266" s="665">
        <v>1</v>
      </c>
      <c r="I1266" s="665">
        <v>524</v>
      </c>
      <c r="J1266" s="665"/>
      <c r="K1266" s="665"/>
      <c r="L1266" s="665"/>
      <c r="M1266" s="665"/>
      <c r="N1266" s="665">
        <v>1</v>
      </c>
      <c r="O1266" s="665">
        <v>543</v>
      </c>
      <c r="P1266" s="678">
        <v>1.0362595419847329</v>
      </c>
      <c r="Q1266" s="666">
        <v>543</v>
      </c>
    </row>
    <row r="1267" spans="1:17" ht="14.4" customHeight="1" x14ac:dyDescent="0.3">
      <c r="A1267" s="661" t="s">
        <v>7277</v>
      </c>
      <c r="B1267" s="662" t="s">
        <v>6063</v>
      </c>
      <c r="C1267" s="662" t="s">
        <v>6030</v>
      </c>
      <c r="D1267" s="662" t="s">
        <v>6045</v>
      </c>
      <c r="E1267" s="662" t="s">
        <v>6042</v>
      </c>
      <c r="F1267" s="665">
        <v>175</v>
      </c>
      <c r="G1267" s="665">
        <v>52088</v>
      </c>
      <c r="H1267" s="665">
        <v>1</v>
      </c>
      <c r="I1267" s="665">
        <v>297.64571428571429</v>
      </c>
      <c r="J1267" s="665">
        <v>81</v>
      </c>
      <c r="K1267" s="665">
        <v>24219</v>
      </c>
      <c r="L1267" s="665">
        <v>0.46496313930271849</v>
      </c>
      <c r="M1267" s="665">
        <v>299</v>
      </c>
      <c r="N1267" s="665">
        <v>46</v>
      </c>
      <c r="O1267" s="665">
        <v>14122</v>
      </c>
      <c r="P1267" s="678">
        <v>0.27111810781753953</v>
      </c>
      <c r="Q1267" s="666">
        <v>307</v>
      </c>
    </row>
    <row r="1268" spans="1:17" ht="14.4" customHeight="1" x14ac:dyDescent="0.3">
      <c r="A1268" s="661" t="s">
        <v>7277</v>
      </c>
      <c r="B1268" s="662" t="s">
        <v>6063</v>
      </c>
      <c r="C1268" s="662" t="s">
        <v>6030</v>
      </c>
      <c r="D1268" s="662" t="s">
        <v>6155</v>
      </c>
      <c r="E1268" s="662" t="s">
        <v>6048</v>
      </c>
      <c r="F1268" s="665">
        <v>1</v>
      </c>
      <c r="G1268" s="665">
        <v>174</v>
      </c>
      <c r="H1268" s="665">
        <v>1</v>
      </c>
      <c r="I1268" s="665">
        <v>174</v>
      </c>
      <c r="J1268" s="665"/>
      <c r="K1268" s="665"/>
      <c r="L1268" s="665"/>
      <c r="M1268" s="665"/>
      <c r="N1268" s="665"/>
      <c r="O1268" s="665"/>
      <c r="P1268" s="678"/>
      <c r="Q1268" s="666"/>
    </row>
    <row r="1269" spans="1:17" ht="14.4" customHeight="1" x14ac:dyDescent="0.3">
      <c r="A1269" s="661" t="s">
        <v>7277</v>
      </c>
      <c r="B1269" s="662" t="s">
        <v>6063</v>
      </c>
      <c r="C1269" s="662" t="s">
        <v>6030</v>
      </c>
      <c r="D1269" s="662" t="s">
        <v>6041</v>
      </c>
      <c r="E1269" s="662" t="s">
        <v>6042</v>
      </c>
      <c r="F1269" s="665">
        <v>9</v>
      </c>
      <c r="G1269" s="665">
        <v>3313</v>
      </c>
      <c r="H1269" s="665">
        <v>1</v>
      </c>
      <c r="I1269" s="665">
        <v>368.11111111111109</v>
      </c>
      <c r="J1269" s="665">
        <v>3</v>
      </c>
      <c r="K1269" s="665">
        <v>1113</v>
      </c>
      <c r="L1269" s="665">
        <v>0.33594929067310597</v>
      </c>
      <c r="M1269" s="665">
        <v>371</v>
      </c>
      <c r="N1269" s="665">
        <v>7</v>
      </c>
      <c r="O1269" s="665">
        <v>2660</v>
      </c>
      <c r="P1269" s="678">
        <v>0.80289767582251736</v>
      </c>
      <c r="Q1269" s="666">
        <v>380</v>
      </c>
    </row>
    <row r="1270" spans="1:17" ht="14.4" customHeight="1" x14ac:dyDescent="0.3">
      <c r="A1270" s="661" t="s">
        <v>7277</v>
      </c>
      <c r="B1270" s="662" t="s">
        <v>6063</v>
      </c>
      <c r="C1270" s="662" t="s">
        <v>6030</v>
      </c>
      <c r="D1270" s="662" t="s">
        <v>6145</v>
      </c>
      <c r="E1270" s="662" t="s">
        <v>6146</v>
      </c>
      <c r="F1270" s="665">
        <v>1</v>
      </c>
      <c r="G1270" s="665">
        <v>610</v>
      </c>
      <c r="H1270" s="665">
        <v>1</v>
      </c>
      <c r="I1270" s="665">
        <v>610</v>
      </c>
      <c r="J1270" s="665">
        <v>1</v>
      </c>
      <c r="K1270" s="665">
        <v>611</v>
      </c>
      <c r="L1270" s="665">
        <v>1.0016393442622951</v>
      </c>
      <c r="M1270" s="665">
        <v>611</v>
      </c>
      <c r="N1270" s="665"/>
      <c r="O1270" s="665"/>
      <c r="P1270" s="678"/>
      <c r="Q1270" s="666"/>
    </row>
    <row r="1271" spans="1:17" ht="14.4" customHeight="1" x14ac:dyDescent="0.3">
      <c r="A1271" s="661" t="s">
        <v>7277</v>
      </c>
      <c r="B1271" s="662" t="s">
        <v>6063</v>
      </c>
      <c r="C1271" s="662" t="s">
        <v>6030</v>
      </c>
      <c r="D1271" s="662" t="s">
        <v>6209</v>
      </c>
      <c r="E1271" s="662" t="s">
        <v>6146</v>
      </c>
      <c r="F1271" s="665"/>
      <c r="G1271" s="665"/>
      <c r="H1271" s="665"/>
      <c r="I1271" s="665"/>
      <c r="J1271" s="665">
        <v>1</v>
      </c>
      <c r="K1271" s="665">
        <v>525</v>
      </c>
      <c r="L1271" s="665"/>
      <c r="M1271" s="665">
        <v>525</v>
      </c>
      <c r="N1271" s="665"/>
      <c r="O1271" s="665"/>
      <c r="P1271" s="678"/>
      <c r="Q1271" s="666"/>
    </row>
    <row r="1272" spans="1:17" ht="14.4" customHeight="1" x14ac:dyDescent="0.3">
      <c r="A1272" s="661" t="s">
        <v>7278</v>
      </c>
      <c r="B1272" s="662" t="s">
        <v>6063</v>
      </c>
      <c r="C1272" s="662" t="s">
        <v>6030</v>
      </c>
      <c r="D1272" s="662" t="s">
        <v>6031</v>
      </c>
      <c r="E1272" s="662" t="s">
        <v>6032</v>
      </c>
      <c r="F1272" s="665"/>
      <c r="G1272" s="665"/>
      <c r="H1272" s="665"/>
      <c r="I1272" s="665"/>
      <c r="J1272" s="665">
        <v>4</v>
      </c>
      <c r="K1272" s="665">
        <v>940</v>
      </c>
      <c r="L1272" s="665"/>
      <c r="M1272" s="665">
        <v>235</v>
      </c>
      <c r="N1272" s="665">
        <v>8</v>
      </c>
      <c r="O1272" s="665">
        <v>2008</v>
      </c>
      <c r="P1272" s="678"/>
      <c r="Q1272" s="666">
        <v>251</v>
      </c>
    </row>
    <row r="1273" spans="1:17" ht="14.4" customHeight="1" x14ac:dyDescent="0.3">
      <c r="A1273" s="661" t="s">
        <v>7278</v>
      </c>
      <c r="B1273" s="662" t="s">
        <v>6063</v>
      </c>
      <c r="C1273" s="662" t="s">
        <v>6030</v>
      </c>
      <c r="D1273" s="662" t="s">
        <v>6033</v>
      </c>
      <c r="E1273" s="662" t="s">
        <v>6034</v>
      </c>
      <c r="F1273" s="665"/>
      <c r="G1273" s="665"/>
      <c r="H1273" s="665"/>
      <c r="I1273" s="665"/>
      <c r="J1273" s="665">
        <v>1</v>
      </c>
      <c r="K1273" s="665">
        <v>118</v>
      </c>
      <c r="L1273" s="665"/>
      <c r="M1273" s="665">
        <v>118</v>
      </c>
      <c r="N1273" s="665">
        <v>1</v>
      </c>
      <c r="O1273" s="665">
        <v>126</v>
      </c>
      <c r="P1273" s="678"/>
      <c r="Q1273" s="666">
        <v>126</v>
      </c>
    </row>
    <row r="1274" spans="1:17" ht="14.4" customHeight="1" x14ac:dyDescent="0.3">
      <c r="A1274" s="661" t="s">
        <v>7278</v>
      </c>
      <c r="B1274" s="662" t="s">
        <v>6063</v>
      </c>
      <c r="C1274" s="662" t="s">
        <v>6030</v>
      </c>
      <c r="D1274" s="662" t="s">
        <v>6195</v>
      </c>
      <c r="E1274" s="662" t="s">
        <v>6196</v>
      </c>
      <c r="F1274" s="665"/>
      <c r="G1274" s="665"/>
      <c r="H1274" s="665"/>
      <c r="I1274" s="665"/>
      <c r="J1274" s="665">
        <v>7</v>
      </c>
      <c r="K1274" s="665">
        <v>5663</v>
      </c>
      <c r="L1274" s="665"/>
      <c r="M1274" s="665">
        <v>809</v>
      </c>
      <c r="N1274" s="665">
        <v>24</v>
      </c>
      <c r="O1274" s="665">
        <v>19632</v>
      </c>
      <c r="P1274" s="678"/>
      <c r="Q1274" s="666">
        <v>818</v>
      </c>
    </row>
    <row r="1275" spans="1:17" ht="14.4" customHeight="1" x14ac:dyDescent="0.3">
      <c r="A1275" s="661" t="s">
        <v>7278</v>
      </c>
      <c r="B1275" s="662" t="s">
        <v>6063</v>
      </c>
      <c r="C1275" s="662" t="s">
        <v>6030</v>
      </c>
      <c r="D1275" s="662" t="s">
        <v>6047</v>
      </c>
      <c r="E1275" s="662" t="s">
        <v>6048</v>
      </c>
      <c r="F1275" s="665"/>
      <c r="G1275" s="665"/>
      <c r="H1275" s="665"/>
      <c r="I1275" s="665"/>
      <c r="J1275" s="665">
        <v>2</v>
      </c>
      <c r="K1275" s="665">
        <v>420</v>
      </c>
      <c r="L1275" s="665"/>
      <c r="M1275" s="665">
        <v>210</v>
      </c>
      <c r="N1275" s="665">
        <v>5</v>
      </c>
      <c r="O1275" s="665">
        <v>1075</v>
      </c>
      <c r="P1275" s="678"/>
      <c r="Q1275" s="666">
        <v>215</v>
      </c>
    </row>
    <row r="1276" spans="1:17" ht="14.4" customHeight="1" x14ac:dyDescent="0.3">
      <c r="A1276" s="661" t="s">
        <v>7278</v>
      </c>
      <c r="B1276" s="662" t="s">
        <v>6063</v>
      </c>
      <c r="C1276" s="662" t="s">
        <v>6030</v>
      </c>
      <c r="D1276" s="662" t="s">
        <v>6121</v>
      </c>
      <c r="E1276" s="662" t="s">
        <v>6122</v>
      </c>
      <c r="F1276" s="665">
        <v>2</v>
      </c>
      <c r="G1276" s="665">
        <v>657</v>
      </c>
      <c r="H1276" s="665">
        <v>1</v>
      </c>
      <c r="I1276" s="665">
        <v>328.5</v>
      </c>
      <c r="J1276" s="665"/>
      <c r="K1276" s="665"/>
      <c r="L1276" s="665"/>
      <c r="M1276" s="665"/>
      <c r="N1276" s="665"/>
      <c r="O1276" s="665"/>
      <c r="P1276" s="678"/>
      <c r="Q1276" s="666"/>
    </row>
    <row r="1277" spans="1:17" ht="14.4" customHeight="1" x14ac:dyDescent="0.3">
      <c r="A1277" s="661" t="s">
        <v>7278</v>
      </c>
      <c r="B1277" s="662" t="s">
        <v>6063</v>
      </c>
      <c r="C1277" s="662" t="s">
        <v>6030</v>
      </c>
      <c r="D1277" s="662" t="s">
        <v>6039</v>
      </c>
      <c r="E1277" s="662" t="s">
        <v>6040</v>
      </c>
      <c r="F1277" s="665"/>
      <c r="G1277" s="665"/>
      <c r="H1277" s="665"/>
      <c r="I1277" s="665"/>
      <c r="J1277" s="665">
        <v>7</v>
      </c>
      <c r="K1277" s="665">
        <v>595</v>
      </c>
      <c r="L1277" s="665"/>
      <c r="M1277" s="665">
        <v>85</v>
      </c>
      <c r="N1277" s="665">
        <v>24</v>
      </c>
      <c r="O1277" s="665">
        <v>2040</v>
      </c>
      <c r="P1277" s="678"/>
      <c r="Q1277" s="666">
        <v>85</v>
      </c>
    </row>
    <row r="1278" spans="1:17" ht="14.4" customHeight="1" x14ac:dyDescent="0.3">
      <c r="A1278" s="661" t="s">
        <v>7278</v>
      </c>
      <c r="B1278" s="662" t="s">
        <v>6063</v>
      </c>
      <c r="C1278" s="662" t="s">
        <v>6030</v>
      </c>
      <c r="D1278" s="662" t="s">
        <v>6057</v>
      </c>
      <c r="E1278" s="662" t="s">
        <v>6058</v>
      </c>
      <c r="F1278" s="665"/>
      <c r="G1278" s="665"/>
      <c r="H1278" s="665"/>
      <c r="I1278" s="665"/>
      <c r="J1278" s="665">
        <v>1</v>
      </c>
      <c r="K1278" s="665">
        <v>707</v>
      </c>
      <c r="L1278" s="665"/>
      <c r="M1278" s="665">
        <v>707</v>
      </c>
      <c r="N1278" s="665"/>
      <c r="O1278" s="665"/>
      <c r="P1278" s="678"/>
      <c r="Q1278" s="666"/>
    </row>
    <row r="1279" spans="1:17" ht="14.4" customHeight="1" x14ac:dyDescent="0.3">
      <c r="A1279" s="661" t="s">
        <v>7279</v>
      </c>
      <c r="B1279" s="662" t="s">
        <v>6063</v>
      </c>
      <c r="C1279" s="662" t="s">
        <v>6030</v>
      </c>
      <c r="D1279" s="662" t="s">
        <v>6113</v>
      </c>
      <c r="E1279" s="662" t="s">
        <v>6114</v>
      </c>
      <c r="F1279" s="665"/>
      <c r="G1279" s="665"/>
      <c r="H1279" s="665"/>
      <c r="I1279" s="665"/>
      <c r="J1279" s="665"/>
      <c r="K1279" s="665"/>
      <c r="L1279" s="665"/>
      <c r="M1279" s="665"/>
      <c r="N1279" s="665">
        <v>3</v>
      </c>
      <c r="O1279" s="665">
        <v>111</v>
      </c>
      <c r="P1279" s="678"/>
      <c r="Q1279" s="666">
        <v>37</v>
      </c>
    </row>
    <row r="1280" spans="1:17" ht="14.4" customHeight="1" x14ac:dyDescent="0.3">
      <c r="A1280" s="661" t="s">
        <v>7279</v>
      </c>
      <c r="B1280" s="662" t="s">
        <v>6063</v>
      </c>
      <c r="C1280" s="662" t="s">
        <v>6030</v>
      </c>
      <c r="D1280" s="662" t="s">
        <v>6031</v>
      </c>
      <c r="E1280" s="662" t="s">
        <v>6032</v>
      </c>
      <c r="F1280" s="665">
        <v>93</v>
      </c>
      <c r="G1280" s="665">
        <v>21690</v>
      </c>
      <c r="H1280" s="665">
        <v>1</v>
      </c>
      <c r="I1280" s="665">
        <v>233.2258064516129</v>
      </c>
      <c r="J1280" s="665">
        <v>72</v>
      </c>
      <c r="K1280" s="665">
        <v>16920</v>
      </c>
      <c r="L1280" s="665">
        <v>0.78008298755186722</v>
      </c>
      <c r="M1280" s="665">
        <v>235</v>
      </c>
      <c r="N1280" s="665">
        <v>101</v>
      </c>
      <c r="O1280" s="665">
        <v>25351</v>
      </c>
      <c r="P1280" s="678">
        <v>1.168787459658829</v>
      </c>
      <c r="Q1280" s="666">
        <v>251</v>
      </c>
    </row>
    <row r="1281" spans="1:17" ht="14.4" customHeight="1" x14ac:dyDescent="0.3">
      <c r="A1281" s="661" t="s">
        <v>7279</v>
      </c>
      <c r="B1281" s="662" t="s">
        <v>6063</v>
      </c>
      <c r="C1281" s="662" t="s">
        <v>6030</v>
      </c>
      <c r="D1281" s="662" t="s">
        <v>6033</v>
      </c>
      <c r="E1281" s="662" t="s">
        <v>6034</v>
      </c>
      <c r="F1281" s="665">
        <v>125</v>
      </c>
      <c r="G1281" s="665">
        <v>14672</v>
      </c>
      <c r="H1281" s="665">
        <v>1</v>
      </c>
      <c r="I1281" s="665">
        <v>117.376</v>
      </c>
      <c r="J1281" s="665">
        <v>62</v>
      </c>
      <c r="K1281" s="665">
        <v>7316</v>
      </c>
      <c r="L1281" s="665">
        <v>0.49863685932388224</v>
      </c>
      <c r="M1281" s="665">
        <v>118</v>
      </c>
      <c r="N1281" s="665">
        <v>142</v>
      </c>
      <c r="O1281" s="665">
        <v>17892</v>
      </c>
      <c r="P1281" s="678">
        <v>1.2194656488549618</v>
      </c>
      <c r="Q1281" s="666">
        <v>126</v>
      </c>
    </row>
    <row r="1282" spans="1:17" ht="14.4" customHeight="1" x14ac:dyDescent="0.3">
      <c r="A1282" s="661" t="s">
        <v>7279</v>
      </c>
      <c r="B1282" s="662" t="s">
        <v>6063</v>
      </c>
      <c r="C1282" s="662" t="s">
        <v>6030</v>
      </c>
      <c r="D1282" s="662" t="s">
        <v>6151</v>
      </c>
      <c r="E1282" s="662" t="s">
        <v>6036</v>
      </c>
      <c r="F1282" s="665">
        <v>29</v>
      </c>
      <c r="G1282" s="665">
        <v>14076</v>
      </c>
      <c r="H1282" s="665">
        <v>1</v>
      </c>
      <c r="I1282" s="665">
        <v>485.37931034482756</v>
      </c>
      <c r="J1282" s="665">
        <v>9</v>
      </c>
      <c r="K1282" s="665">
        <v>4383</v>
      </c>
      <c r="L1282" s="665">
        <v>0.31138107416879796</v>
      </c>
      <c r="M1282" s="665">
        <v>487</v>
      </c>
      <c r="N1282" s="665">
        <v>6</v>
      </c>
      <c r="O1282" s="665">
        <v>2970</v>
      </c>
      <c r="P1282" s="678">
        <v>0.21099744245524296</v>
      </c>
      <c r="Q1282" s="666">
        <v>495</v>
      </c>
    </row>
    <row r="1283" spans="1:17" ht="14.4" customHeight="1" x14ac:dyDescent="0.3">
      <c r="A1283" s="661" t="s">
        <v>7279</v>
      </c>
      <c r="B1283" s="662" t="s">
        <v>6063</v>
      </c>
      <c r="C1283" s="662" t="s">
        <v>6030</v>
      </c>
      <c r="D1283" s="662" t="s">
        <v>6152</v>
      </c>
      <c r="E1283" s="662" t="s">
        <v>6153</v>
      </c>
      <c r="F1283" s="665"/>
      <c r="G1283" s="665"/>
      <c r="H1283" s="665"/>
      <c r="I1283" s="665"/>
      <c r="J1283" s="665">
        <v>13</v>
      </c>
      <c r="K1283" s="665">
        <v>8840</v>
      </c>
      <c r="L1283" s="665"/>
      <c r="M1283" s="665">
        <v>680</v>
      </c>
      <c r="N1283" s="665">
        <v>7</v>
      </c>
      <c r="O1283" s="665">
        <v>4816</v>
      </c>
      <c r="P1283" s="678"/>
      <c r="Q1283" s="666">
        <v>688</v>
      </c>
    </row>
    <row r="1284" spans="1:17" ht="14.4" customHeight="1" x14ac:dyDescent="0.3">
      <c r="A1284" s="661" t="s">
        <v>7279</v>
      </c>
      <c r="B1284" s="662" t="s">
        <v>6063</v>
      </c>
      <c r="C1284" s="662" t="s">
        <v>6030</v>
      </c>
      <c r="D1284" s="662" t="s">
        <v>6035</v>
      </c>
      <c r="E1284" s="662" t="s">
        <v>6036</v>
      </c>
      <c r="F1284" s="665">
        <v>12</v>
      </c>
      <c r="G1284" s="665">
        <v>6676</v>
      </c>
      <c r="H1284" s="665">
        <v>1</v>
      </c>
      <c r="I1284" s="665">
        <v>556.33333333333337</v>
      </c>
      <c r="J1284" s="665">
        <v>19</v>
      </c>
      <c r="K1284" s="665">
        <v>10621</v>
      </c>
      <c r="L1284" s="665">
        <v>1.590922708208508</v>
      </c>
      <c r="M1284" s="665">
        <v>559</v>
      </c>
      <c r="N1284" s="665">
        <v>20</v>
      </c>
      <c r="O1284" s="665">
        <v>11360</v>
      </c>
      <c r="P1284" s="678">
        <v>1.7016177351707609</v>
      </c>
      <c r="Q1284" s="666">
        <v>568</v>
      </c>
    </row>
    <row r="1285" spans="1:17" ht="14.4" customHeight="1" x14ac:dyDescent="0.3">
      <c r="A1285" s="661" t="s">
        <v>7279</v>
      </c>
      <c r="B1285" s="662" t="s">
        <v>6063</v>
      </c>
      <c r="C1285" s="662" t="s">
        <v>6030</v>
      </c>
      <c r="D1285" s="662" t="s">
        <v>6154</v>
      </c>
      <c r="E1285" s="662" t="s">
        <v>6153</v>
      </c>
      <c r="F1285" s="665">
        <v>2</v>
      </c>
      <c r="G1285" s="665">
        <v>1492</v>
      </c>
      <c r="H1285" s="665">
        <v>1</v>
      </c>
      <c r="I1285" s="665">
        <v>746</v>
      </c>
      <c r="J1285" s="665">
        <v>1</v>
      </c>
      <c r="K1285" s="665">
        <v>752</v>
      </c>
      <c r="L1285" s="665">
        <v>0.50402144772117963</v>
      </c>
      <c r="M1285" s="665">
        <v>752</v>
      </c>
      <c r="N1285" s="665">
        <v>5</v>
      </c>
      <c r="O1285" s="665">
        <v>3805</v>
      </c>
      <c r="P1285" s="678">
        <v>2.5502680965147455</v>
      </c>
      <c r="Q1285" s="666">
        <v>761</v>
      </c>
    </row>
    <row r="1286" spans="1:17" ht="14.4" customHeight="1" x14ac:dyDescent="0.3">
      <c r="A1286" s="661" t="s">
        <v>7279</v>
      </c>
      <c r="B1286" s="662" t="s">
        <v>6063</v>
      </c>
      <c r="C1286" s="662" t="s">
        <v>6030</v>
      </c>
      <c r="D1286" s="662" t="s">
        <v>6195</v>
      </c>
      <c r="E1286" s="662" t="s">
        <v>6196</v>
      </c>
      <c r="F1286" s="665">
        <v>4</v>
      </c>
      <c r="G1286" s="665">
        <v>3224</v>
      </c>
      <c r="H1286" s="665">
        <v>1</v>
      </c>
      <c r="I1286" s="665">
        <v>806</v>
      </c>
      <c r="J1286" s="665">
        <v>18</v>
      </c>
      <c r="K1286" s="665">
        <v>14562</v>
      </c>
      <c r="L1286" s="665">
        <v>4.5167493796526053</v>
      </c>
      <c r="M1286" s="665">
        <v>809</v>
      </c>
      <c r="N1286" s="665">
        <v>12</v>
      </c>
      <c r="O1286" s="665">
        <v>9816</v>
      </c>
      <c r="P1286" s="678">
        <v>3.0446650124069481</v>
      </c>
      <c r="Q1286" s="666">
        <v>818</v>
      </c>
    </row>
    <row r="1287" spans="1:17" ht="14.4" customHeight="1" x14ac:dyDescent="0.3">
      <c r="A1287" s="661" t="s">
        <v>7279</v>
      </c>
      <c r="B1287" s="662" t="s">
        <v>6063</v>
      </c>
      <c r="C1287" s="662" t="s">
        <v>6030</v>
      </c>
      <c r="D1287" s="662" t="s">
        <v>6037</v>
      </c>
      <c r="E1287" s="662" t="s">
        <v>6038</v>
      </c>
      <c r="F1287" s="665">
        <v>5</v>
      </c>
      <c r="G1287" s="665">
        <v>2216</v>
      </c>
      <c r="H1287" s="665">
        <v>1</v>
      </c>
      <c r="I1287" s="665">
        <v>443.2</v>
      </c>
      <c r="J1287" s="665">
        <v>9</v>
      </c>
      <c r="K1287" s="665">
        <v>4041</v>
      </c>
      <c r="L1287" s="665">
        <v>1.8235559566787003</v>
      </c>
      <c r="M1287" s="665">
        <v>449</v>
      </c>
      <c r="N1287" s="665">
        <v>5</v>
      </c>
      <c r="O1287" s="665">
        <v>2310</v>
      </c>
      <c r="P1287" s="678">
        <v>1.0424187725631768</v>
      </c>
      <c r="Q1287" s="666">
        <v>462</v>
      </c>
    </row>
    <row r="1288" spans="1:17" ht="14.4" customHeight="1" x14ac:dyDescent="0.3">
      <c r="A1288" s="661" t="s">
        <v>7279</v>
      </c>
      <c r="B1288" s="662" t="s">
        <v>6063</v>
      </c>
      <c r="C1288" s="662" t="s">
        <v>6030</v>
      </c>
      <c r="D1288" s="662" t="s">
        <v>6047</v>
      </c>
      <c r="E1288" s="662" t="s">
        <v>6048</v>
      </c>
      <c r="F1288" s="665">
        <v>3</v>
      </c>
      <c r="G1288" s="665">
        <v>623</v>
      </c>
      <c r="H1288" s="665">
        <v>1</v>
      </c>
      <c r="I1288" s="665">
        <v>207.66666666666666</v>
      </c>
      <c r="J1288" s="665">
        <v>6</v>
      </c>
      <c r="K1288" s="665">
        <v>1260</v>
      </c>
      <c r="L1288" s="665">
        <v>2.0224719101123596</v>
      </c>
      <c r="M1288" s="665">
        <v>210</v>
      </c>
      <c r="N1288" s="665">
        <v>6</v>
      </c>
      <c r="O1288" s="665">
        <v>1290</v>
      </c>
      <c r="P1288" s="678">
        <v>2.0706260032102728</v>
      </c>
      <c r="Q1288" s="666">
        <v>215</v>
      </c>
    </row>
    <row r="1289" spans="1:17" ht="14.4" customHeight="1" x14ac:dyDescent="0.3">
      <c r="A1289" s="661" t="s">
        <v>7279</v>
      </c>
      <c r="B1289" s="662" t="s">
        <v>6063</v>
      </c>
      <c r="C1289" s="662" t="s">
        <v>6030</v>
      </c>
      <c r="D1289" s="662" t="s">
        <v>6119</v>
      </c>
      <c r="E1289" s="662" t="s">
        <v>6120</v>
      </c>
      <c r="F1289" s="665"/>
      <c r="G1289" s="665"/>
      <c r="H1289" s="665"/>
      <c r="I1289" s="665"/>
      <c r="J1289" s="665"/>
      <c r="K1289" s="665"/>
      <c r="L1289" s="665"/>
      <c r="M1289" s="665"/>
      <c r="N1289" s="665">
        <v>1</v>
      </c>
      <c r="O1289" s="665">
        <v>701</v>
      </c>
      <c r="P1289" s="678"/>
      <c r="Q1289" s="666">
        <v>701</v>
      </c>
    </row>
    <row r="1290" spans="1:17" ht="14.4" customHeight="1" x14ac:dyDescent="0.3">
      <c r="A1290" s="661" t="s">
        <v>7279</v>
      </c>
      <c r="B1290" s="662" t="s">
        <v>6063</v>
      </c>
      <c r="C1290" s="662" t="s">
        <v>6030</v>
      </c>
      <c r="D1290" s="662" t="s">
        <v>6121</v>
      </c>
      <c r="E1290" s="662" t="s">
        <v>6122</v>
      </c>
      <c r="F1290" s="665">
        <v>5</v>
      </c>
      <c r="G1290" s="665">
        <v>1647</v>
      </c>
      <c r="H1290" s="665">
        <v>1</v>
      </c>
      <c r="I1290" s="665">
        <v>329.4</v>
      </c>
      <c r="J1290" s="665">
        <v>9</v>
      </c>
      <c r="K1290" s="665">
        <v>2979</v>
      </c>
      <c r="L1290" s="665">
        <v>1.8087431693989071</v>
      </c>
      <c r="M1290" s="665">
        <v>331</v>
      </c>
      <c r="N1290" s="665">
        <v>4</v>
      </c>
      <c r="O1290" s="665">
        <v>1416</v>
      </c>
      <c r="P1290" s="678">
        <v>0.85974499089253187</v>
      </c>
      <c r="Q1290" s="666">
        <v>354</v>
      </c>
    </row>
    <row r="1291" spans="1:17" ht="14.4" customHeight="1" x14ac:dyDescent="0.3">
      <c r="A1291" s="661" t="s">
        <v>7279</v>
      </c>
      <c r="B1291" s="662" t="s">
        <v>6063</v>
      </c>
      <c r="C1291" s="662" t="s">
        <v>6030</v>
      </c>
      <c r="D1291" s="662" t="s">
        <v>6039</v>
      </c>
      <c r="E1291" s="662" t="s">
        <v>6040</v>
      </c>
      <c r="F1291" s="665">
        <v>15</v>
      </c>
      <c r="G1291" s="665">
        <v>1244</v>
      </c>
      <c r="H1291" s="665">
        <v>1</v>
      </c>
      <c r="I1291" s="665">
        <v>82.933333333333337</v>
      </c>
      <c r="J1291" s="665">
        <v>25</v>
      </c>
      <c r="K1291" s="665">
        <v>2125</v>
      </c>
      <c r="L1291" s="665">
        <v>1.7081993569131833</v>
      </c>
      <c r="M1291" s="665">
        <v>85</v>
      </c>
      <c r="N1291" s="665">
        <v>19</v>
      </c>
      <c r="O1291" s="665">
        <v>1615</v>
      </c>
      <c r="P1291" s="678">
        <v>1.2982315112540193</v>
      </c>
      <c r="Q1291" s="666">
        <v>85</v>
      </c>
    </row>
    <row r="1292" spans="1:17" ht="14.4" customHeight="1" x14ac:dyDescent="0.3">
      <c r="A1292" s="661" t="s">
        <v>7279</v>
      </c>
      <c r="B1292" s="662" t="s">
        <v>6063</v>
      </c>
      <c r="C1292" s="662" t="s">
        <v>6030</v>
      </c>
      <c r="D1292" s="662" t="s">
        <v>6057</v>
      </c>
      <c r="E1292" s="662" t="s">
        <v>6058</v>
      </c>
      <c r="F1292" s="665">
        <v>3</v>
      </c>
      <c r="G1292" s="665">
        <v>2115</v>
      </c>
      <c r="H1292" s="665">
        <v>1</v>
      </c>
      <c r="I1292" s="665">
        <v>705</v>
      </c>
      <c r="J1292" s="665">
        <v>6</v>
      </c>
      <c r="K1292" s="665">
        <v>4242</v>
      </c>
      <c r="L1292" s="665">
        <v>2.0056737588652482</v>
      </c>
      <c r="M1292" s="665">
        <v>707</v>
      </c>
      <c r="N1292" s="665">
        <v>7</v>
      </c>
      <c r="O1292" s="665">
        <v>5033</v>
      </c>
      <c r="P1292" s="678">
        <v>2.3796690307328605</v>
      </c>
      <c r="Q1292" s="666">
        <v>719</v>
      </c>
    </row>
    <row r="1293" spans="1:17" ht="14.4" customHeight="1" x14ac:dyDescent="0.3">
      <c r="A1293" s="661" t="s">
        <v>7279</v>
      </c>
      <c r="B1293" s="662" t="s">
        <v>6063</v>
      </c>
      <c r="C1293" s="662" t="s">
        <v>6030</v>
      </c>
      <c r="D1293" s="662" t="s">
        <v>6199</v>
      </c>
      <c r="E1293" s="662" t="s">
        <v>6196</v>
      </c>
      <c r="F1293" s="665">
        <v>2</v>
      </c>
      <c r="G1293" s="665">
        <v>1468</v>
      </c>
      <c r="H1293" s="665">
        <v>1</v>
      </c>
      <c r="I1293" s="665">
        <v>734</v>
      </c>
      <c r="J1293" s="665">
        <v>1</v>
      </c>
      <c r="K1293" s="665">
        <v>737</v>
      </c>
      <c r="L1293" s="665">
        <v>0.50204359673024523</v>
      </c>
      <c r="M1293" s="665">
        <v>737</v>
      </c>
      <c r="N1293" s="665">
        <v>10</v>
      </c>
      <c r="O1293" s="665">
        <v>7450</v>
      </c>
      <c r="P1293" s="678">
        <v>5.0749318801089922</v>
      </c>
      <c r="Q1293" s="666">
        <v>745</v>
      </c>
    </row>
    <row r="1294" spans="1:17" ht="14.4" customHeight="1" x14ac:dyDescent="0.3">
      <c r="A1294" s="661" t="s">
        <v>7279</v>
      </c>
      <c r="B1294" s="662" t="s">
        <v>6063</v>
      </c>
      <c r="C1294" s="662" t="s">
        <v>6030</v>
      </c>
      <c r="D1294" s="662" t="s">
        <v>6202</v>
      </c>
      <c r="E1294" s="662" t="s">
        <v>6203</v>
      </c>
      <c r="F1294" s="665">
        <v>4</v>
      </c>
      <c r="G1294" s="665">
        <v>2104</v>
      </c>
      <c r="H1294" s="665">
        <v>1</v>
      </c>
      <c r="I1294" s="665">
        <v>526</v>
      </c>
      <c r="J1294" s="665"/>
      <c r="K1294" s="665"/>
      <c r="L1294" s="665"/>
      <c r="M1294" s="665"/>
      <c r="N1294" s="665"/>
      <c r="O1294" s="665"/>
      <c r="P1294" s="678"/>
      <c r="Q1294" s="666"/>
    </row>
    <row r="1295" spans="1:17" ht="14.4" customHeight="1" x14ac:dyDescent="0.3">
      <c r="A1295" s="661" t="s">
        <v>7279</v>
      </c>
      <c r="B1295" s="662" t="s">
        <v>6063</v>
      </c>
      <c r="C1295" s="662" t="s">
        <v>6030</v>
      </c>
      <c r="D1295" s="662" t="s">
        <v>6045</v>
      </c>
      <c r="E1295" s="662" t="s">
        <v>6042</v>
      </c>
      <c r="F1295" s="665">
        <v>28</v>
      </c>
      <c r="G1295" s="665">
        <v>8314</v>
      </c>
      <c r="H1295" s="665">
        <v>1</v>
      </c>
      <c r="I1295" s="665">
        <v>296.92857142857144</v>
      </c>
      <c r="J1295" s="665">
        <v>22</v>
      </c>
      <c r="K1295" s="665">
        <v>6578</v>
      </c>
      <c r="L1295" s="665">
        <v>0.79119557373105609</v>
      </c>
      <c r="M1295" s="665">
        <v>299</v>
      </c>
      <c r="N1295" s="665">
        <v>13</v>
      </c>
      <c r="O1295" s="665">
        <v>3991</v>
      </c>
      <c r="P1295" s="678">
        <v>0.48003367813326919</v>
      </c>
      <c r="Q1295" s="666">
        <v>307</v>
      </c>
    </row>
    <row r="1296" spans="1:17" ht="14.4" customHeight="1" x14ac:dyDescent="0.3">
      <c r="A1296" s="661" t="s">
        <v>7279</v>
      </c>
      <c r="B1296" s="662" t="s">
        <v>6063</v>
      </c>
      <c r="C1296" s="662" t="s">
        <v>6030</v>
      </c>
      <c r="D1296" s="662" t="s">
        <v>6155</v>
      </c>
      <c r="E1296" s="662" t="s">
        <v>6048</v>
      </c>
      <c r="F1296" s="665">
        <v>1</v>
      </c>
      <c r="G1296" s="665">
        <v>172</v>
      </c>
      <c r="H1296" s="665">
        <v>1</v>
      </c>
      <c r="I1296" s="665">
        <v>172</v>
      </c>
      <c r="J1296" s="665">
        <v>1</v>
      </c>
      <c r="K1296" s="665">
        <v>174</v>
      </c>
      <c r="L1296" s="665">
        <v>1.0116279069767442</v>
      </c>
      <c r="M1296" s="665">
        <v>174</v>
      </c>
      <c r="N1296" s="665">
        <v>9</v>
      </c>
      <c r="O1296" s="665">
        <v>1602</v>
      </c>
      <c r="P1296" s="678">
        <v>9.3139534883720927</v>
      </c>
      <c r="Q1296" s="666">
        <v>178</v>
      </c>
    </row>
    <row r="1297" spans="1:17" ht="14.4" customHeight="1" x14ac:dyDescent="0.3">
      <c r="A1297" s="661" t="s">
        <v>7279</v>
      </c>
      <c r="B1297" s="662" t="s">
        <v>6063</v>
      </c>
      <c r="C1297" s="662" t="s">
        <v>6030</v>
      </c>
      <c r="D1297" s="662" t="s">
        <v>6041</v>
      </c>
      <c r="E1297" s="662" t="s">
        <v>6042</v>
      </c>
      <c r="F1297" s="665">
        <v>14</v>
      </c>
      <c r="G1297" s="665">
        <v>5138</v>
      </c>
      <c r="H1297" s="665">
        <v>1</v>
      </c>
      <c r="I1297" s="665">
        <v>367</v>
      </c>
      <c r="J1297" s="665">
        <v>17</v>
      </c>
      <c r="K1297" s="665">
        <v>6307</v>
      </c>
      <c r="L1297" s="665">
        <v>1.2275204359673024</v>
      </c>
      <c r="M1297" s="665">
        <v>371</v>
      </c>
      <c r="N1297" s="665">
        <v>46</v>
      </c>
      <c r="O1297" s="665">
        <v>17480</v>
      </c>
      <c r="P1297" s="678">
        <v>3.4021019852082524</v>
      </c>
      <c r="Q1297" s="666">
        <v>380</v>
      </c>
    </row>
    <row r="1298" spans="1:17" ht="14.4" customHeight="1" x14ac:dyDescent="0.3">
      <c r="A1298" s="661" t="s">
        <v>7279</v>
      </c>
      <c r="B1298" s="662" t="s">
        <v>6063</v>
      </c>
      <c r="C1298" s="662" t="s">
        <v>6030</v>
      </c>
      <c r="D1298" s="662" t="s">
        <v>6139</v>
      </c>
      <c r="E1298" s="662" t="s">
        <v>6140</v>
      </c>
      <c r="F1298" s="665"/>
      <c r="G1298" s="665"/>
      <c r="H1298" s="665"/>
      <c r="I1298" s="665"/>
      <c r="J1298" s="665">
        <v>1</v>
      </c>
      <c r="K1298" s="665">
        <v>606</v>
      </c>
      <c r="L1298" s="665"/>
      <c r="M1298" s="665">
        <v>606</v>
      </c>
      <c r="N1298" s="665">
        <v>1</v>
      </c>
      <c r="O1298" s="665">
        <v>618</v>
      </c>
      <c r="P1298" s="678"/>
      <c r="Q1298" s="666">
        <v>618</v>
      </c>
    </row>
    <row r="1299" spans="1:17" ht="14.4" customHeight="1" x14ac:dyDescent="0.3">
      <c r="A1299" s="661" t="s">
        <v>7279</v>
      </c>
      <c r="B1299" s="662" t="s">
        <v>6063</v>
      </c>
      <c r="C1299" s="662" t="s">
        <v>6030</v>
      </c>
      <c r="D1299" s="662" t="s">
        <v>6141</v>
      </c>
      <c r="E1299" s="662" t="s">
        <v>6038</v>
      </c>
      <c r="F1299" s="665">
        <v>1</v>
      </c>
      <c r="G1299" s="665">
        <v>335</v>
      </c>
      <c r="H1299" s="665">
        <v>1</v>
      </c>
      <c r="I1299" s="665">
        <v>335</v>
      </c>
      <c r="J1299" s="665">
        <v>1</v>
      </c>
      <c r="K1299" s="665">
        <v>340</v>
      </c>
      <c r="L1299" s="665">
        <v>1.0149253731343284</v>
      </c>
      <c r="M1299" s="665">
        <v>340</v>
      </c>
      <c r="N1299" s="665"/>
      <c r="O1299" s="665"/>
      <c r="P1299" s="678"/>
      <c r="Q1299" s="666"/>
    </row>
    <row r="1300" spans="1:17" ht="14.4" customHeight="1" x14ac:dyDescent="0.3">
      <c r="A1300" s="661" t="s">
        <v>7279</v>
      </c>
      <c r="B1300" s="662" t="s">
        <v>6063</v>
      </c>
      <c r="C1300" s="662" t="s">
        <v>6030</v>
      </c>
      <c r="D1300" s="662" t="s">
        <v>6143</v>
      </c>
      <c r="E1300" s="662" t="s">
        <v>6144</v>
      </c>
      <c r="F1300" s="665">
        <v>1</v>
      </c>
      <c r="G1300" s="665">
        <v>163</v>
      </c>
      <c r="H1300" s="665">
        <v>1</v>
      </c>
      <c r="I1300" s="665">
        <v>163</v>
      </c>
      <c r="J1300" s="665"/>
      <c r="K1300" s="665"/>
      <c r="L1300" s="665"/>
      <c r="M1300" s="665"/>
      <c r="N1300" s="665"/>
      <c r="O1300" s="665"/>
      <c r="P1300" s="678"/>
      <c r="Q1300" s="666"/>
    </row>
    <row r="1301" spans="1:17" ht="14.4" customHeight="1" x14ac:dyDescent="0.3">
      <c r="A1301" s="661" t="s">
        <v>7280</v>
      </c>
      <c r="B1301" s="662" t="s">
        <v>6063</v>
      </c>
      <c r="C1301" s="662" t="s">
        <v>6098</v>
      </c>
      <c r="D1301" s="662" t="s">
        <v>6149</v>
      </c>
      <c r="E1301" s="662" t="s">
        <v>6150</v>
      </c>
      <c r="F1301" s="665">
        <v>18</v>
      </c>
      <c r="G1301" s="665">
        <v>16285.5</v>
      </c>
      <c r="H1301" s="665">
        <v>1</v>
      </c>
      <c r="I1301" s="665">
        <v>904.75</v>
      </c>
      <c r="J1301" s="665">
        <v>16</v>
      </c>
      <c r="K1301" s="665">
        <v>14476</v>
      </c>
      <c r="L1301" s="665">
        <v>0.88888888888888884</v>
      </c>
      <c r="M1301" s="665">
        <v>904.75</v>
      </c>
      <c r="N1301" s="665">
        <v>30</v>
      </c>
      <c r="O1301" s="665">
        <v>27142.5</v>
      </c>
      <c r="P1301" s="678">
        <v>1.6666666666666667</v>
      </c>
      <c r="Q1301" s="666">
        <v>904.75</v>
      </c>
    </row>
    <row r="1302" spans="1:17" ht="14.4" customHeight="1" x14ac:dyDescent="0.3">
      <c r="A1302" s="661" t="s">
        <v>7280</v>
      </c>
      <c r="B1302" s="662" t="s">
        <v>6063</v>
      </c>
      <c r="C1302" s="662" t="s">
        <v>6030</v>
      </c>
      <c r="D1302" s="662" t="s">
        <v>6113</v>
      </c>
      <c r="E1302" s="662" t="s">
        <v>6114</v>
      </c>
      <c r="F1302" s="665">
        <v>1</v>
      </c>
      <c r="G1302" s="665">
        <v>35</v>
      </c>
      <c r="H1302" s="665">
        <v>1</v>
      </c>
      <c r="I1302" s="665">
        <v>35</v>
      </c>
      <c r="J1302" s="665">
        <v>1</v>
      </c>
      <c r="K1302" s="665">
        <v>35</v>
      </c>
      <c r="L1302" s="665">
        <v>1</v>
      </c>
      <c r="M1302" s="665">
        <v>35</v>
      </c>
      <c r="N1302" s="665">
        <v>1</v>
      </c>
      <c r="O1302" s="665">
        <v>37</v>
      </c>
      <c r="P1302" s="678">
        <v>1.0571428571428572</v>
      </c>
      <c r="Q1302" s="666">
        <v>37</v>
      </c>
    </row>
    <row r="1303" spans="1:17" ht="14.4" customHeight="1" x14ac:dyDescent="0.3">
      <c r="A1303" s="661" t="s">
        <v>7280</v>
      </c>
      <c r="B1303" s="662" t="s">
        <v>6063</v>
      </c>
      <c r="C1303" s="662" t="s">
        <v>6030</v>
      </c>
      <c r="D1303" s="662" t="s">
        <v>6031</v>
      </c>
      <c r="E1303" s="662" t="s">
        <v>6032</v>
      </c>
      <c r="F1303" s="665">
        <v>560</v>
      </c>
      <c r="G1303" s="665">
        <v>130804</v>
      </c>
      <c r="H1303" s="665">
        <v>1</v>
      </c>
      <c r="I1303" s="665">
        <v>233.57857142857142</v>
      </c>
      <c r="J1303" s="665">
        <v>549</v>
      </c>
      <c r="K1303" s="665">
        <v>129015</v>
      </c>
      <c r="L1303" s="665">
        <v>0.98632304822482497</v>
      </c>
      <c r="M1303" s="665">
        <v>235</v>
      </c>
      <c r="N1303" s="665">
        <v>550</v>
      </c>
      <c r="O1303" s="665">
        <v>138050</v>
      </c>
      <c r="P1303" s="678">
        <v>1.0553958594538393</v>
      </c>
      <c r="Q1303" s="666">
        <v>251</v>
      </c>
    </row>
    <row r="1304" spans="1:17" ht="14.4" customHeight="1" x14ac:dyDescent="0.3">
      <c r="A1304" s="661" t="s">
        <v>7280</v>
      </c>
      <c r="B1304" s="662" t="s">
        <v>6063</v>
      </c>
      <c r="C1304" s="662" t="s">
        <v>6030</v>
      </c>
      <c r="D1304" s="662" t="s">
        <v>6033</v>
      </c>
      <c r="E1304" s="662" t="s">
        <v>6034</v>
      </c>
      <c r="F1304" s="665">
        <v>344</v>
      </c>
      <c r="G1304" s="665">
        <v>40462</v>
      </c>
      <c r="H1304" s="665">
        <v>1</v>
      </c>
      <c r="I1304" s="665">
        <v>117.62209302325581</v>
      </c>
      <c r="J1304" s="665">
        <v>347</v>
      </c>
      <c r="K1304" s="665">
        <v>40946</v>
      </c>
      <c r="L1304" s="665">
        <v>1.0119618407394593</v>
      </c>
      <c r="M1304" s="665">
        <v>118</v>
      </c>
      <c r="N1304" s="665">
        <v>389</v>
      </c>
      <c r="O1304" s="665">
        <v>49014</v>
      </c>
      <c r="P1304" s="678">
        <v>1.2113588057930897</v>
      </c>
      <c r="Q1304" s="666">
        <v>126</v>
      </c>
    </row>
    <row r="1305" spans="1:17" ht="14.4" customHeight="1" x14ac:dyDescent="0.3">
      <c r="A1305" s="661" t="s">
        <v>7280</v>
      </c>
      <c r="B1305" s="662" t="s">
        <v>6063</v>
      </c>
      <c r="C1305" s="662" t="s">
        <v>6030</v>
      </c>
      <c r="D1305" s="662" t="s">
        <v>6050</v>
      </c>
      <c r="E1305" s="662" t="s">
        <v>6051</v>
      </c>
      <c r="F1305" s="665"/>
      <c r="G1305" s="665"/>
      <c r="H1305" s="665"/>
      <c r="I1305" s="665"/>
      <c r="J1305" s="665">
        <v>1</v>
      </c>
      <c r="K1305" s="665">
        <v>323</v>
      </c>
      <c r="L1305" s="665"/>
      <c r="M1305" s="665">
        <v>323</v>
      </c>
      <c r="N1305" s="665">
        <v>1</v>
      </c>
      <c r="O1305" s="665">
        <v>331</v>
      </c>
      <c r="P1305" s="678"/>
      <c r="Q1305" s="666">
        <v>331</v>
      </c>
    </row>
    <row r="1306" spans="1:17" ht="14.4" customHeight="1" x14ac:dyDescent="0.3">
      <c r="A1306" s="661" t="s">
        <v>7280</v>
      </c>
      <c r="B1306" s="662" t="s">
        <v>6063</v>
      </c>
      <c r="C1306" s="662" t="s">
        <v>6030</v>
      </c>
      <c r="D1306" s="662" t="s">
        <v>6151</v>
      </c>
      <c r="E1306" s="662" t="s">
        <v>6036</v>
      </c>
      <c r="F1306" s="665">
        <v>15</v>
      </c>
      <c r="G1306" s="665">
        <v>7276</v>
      </c>
      <c r="H1306" s="665">
        <v>1</v>
      </c>
      <c r="I1306" s="665">
        <v>485.06666666666666</v>
      </c>
      <c r="J1306" s="665">
        <v>23</v>
      </c>
      <c r="K1306" s="665">
        <v>11201</v>
      </c>
      <c r="L1306" s="665">
        <v>1.5394447498625619</v>
      </c>
      <c r="M1306" s="665">
        <v>487</v>
      </c>
      <c r="N1306" s="665">
        <v>15</v>
      </c>
      <c r="O1306" s="665">
        <v>7425</v>
      </c>
      <c r="P1306" s="678">
        <v>1.0204782847718528</v>
      </c>
      <c r="Q1306" s="666">
        <v>495</v>
      </c>
    </row>
    <row r="1307" spans="1:17" ht="14.4" customHeight="1" x14ac:dyDescent="0.3">
      <c r="A1307" s="661" t="s">
        <v>7280</v>
      </c>
      <c r="B1307" s="662" t="s">
        <v>6063</v>
      </c>
      <c r="C1307" s="662" t="s">
        <v>6030</v>
      </c>
      <c r="D1307" s="662" t="s">
        <v>6152</v>
      </c>
      <c r="E1307" s="662" t="s">
        <v>6153</v>
      </c>
      <c r="F1307" s="665">
        <v>9</v>
      </c>
      <c r="G1307" s="665">
        <v>6097</v>
      </c>
      <c r="H1307" s="665">
        <v>1</v>
      </c>
      <c r="I1307" s="665">
        <v>677.44444444444446</v>
      </c>
      <c r="J1307" s="665">
        <v>3</v>
      </c>
      <c r="K1307" s="665">
        <v>2040</v>
      </c>
      <c r="L1307" s="665">
        <v>0.33459078235197637</v>
      </c>
      <c r="M1307" s="665">
        <v>680</v>
      </c>
      <c r="N1307" s="665">
        <v>9</v>
      </c>
      <c r="O1307" s="665">
        <v>6192</v>
      </c>
      <c r="P1307" s="678">
        <v>1.0155814334918813</v>
      </c>
      <c r="Q1307" s="666">
        <v>688</v>
      </c>
    </row>
    <row r="1308" spans="1:17" ht="14.4" customHeight="1" x14ac:dyDescent="0.3">
      <c r="A1308" s="661" t="s">
        <v>7280</v>
      </c>
      <c r="B1308" s="662" t="s">
        <v>6063</v>
      </c>
      <c r="C1308" s="662" t="s">
        <v>6030</v>
      </c>
      <c r="D1308" s="662" t="s">
        <v>6035</v>
      </c>
      <c r="E1308" s="662" t="s">
        <v>6036</v>
      </c>
      <c r="F1308" s="665">
        <v>10</v>
      </c>
      <c r="G1308" s="665">
        <v>5562</v>
      </c>
      <c r="H1308" s="665">
        <v>1</v>
      </c>
      <c r="I1308" s="665">
        <v>556.20000000000005</v>
      </c>
      <c r="J1308" s="665">
        <v>10</v>
      </c>
      <c r="K1308" s="665">
        <v>5590</v>
      </c>
      <c r="L1308" s="665">
        <v>1.0050341603739661</v>
      </c>
      <c r="M1308" s="665">
        <v>559</v>
      </c>
      <c r="N1308" s="665">
        <v>17</v>
      </c>
      <c r="O1308" s="665">
        <v>9656</v>
      </c>
      <c r="P1308" s="678">
        <v>1.7360661632506293</v>
      </c>
      <c r="Q1308" s="666">
        <v>568</v>
      </c>
    </row>
    <row r="1309" spans="1:17" ht="14.4" customHeight="1" x14ac:dyDescent="0.3">
      <c r="A1309" s="661" t="s">
        <v>7280</v>
      </c>
      <c r="B1309" s="662" t="s">
        <v>6063</v>
      </c>
      <c r="C1309" s="662" t="s">
        <v>6030</v>
      </c>
      <c r="D1309" s="662" t="s">
        <v>6154</v>
      </c>
      <c r="E1309" s="662" t="s">
        <v>6153</v>
      </c>
      <c r="F1309" s="665">
        <v>6</v>
      </c>
      <c r="G1309" s="665">
        <v>4500</v>
      </c>
      <c r="H1309" s="665">
        <v>1</v>
      </c>
      <c r="I1309" s="665">
        <v>750</v>
      </c>
      <c r="J1309" s="665">
        <v>8</v>
      </c>
      <c r="K1309" s="665">
        <v>6016</v>
      </c>
      <c r="L1309" s="665">
        <v>1.3368888888888888</v>
      </c>
      <c r="M1309" s="665">
        <v>752</v>
      </c>
      <c r="N1309" s="665">
        <v>9</v>
      </c>
      <c r="O1309" s="665">
        <v>6849</v>
      </c>
      <c r="P1309" s="678">
        <v>1.522</v>
      </c>
      <c r="Q1309" s="666">
        <v>761</v>
      </c>
    </row>
    <row r="1310" spans="1:17" ht="14.4" customHeight="1" x14ac:dyDescent="0.3">
      <c r="A1310" s="661" t="s">
        <v>7280</v>
      </c>
      <c r="B1310" s="662" t="s">
        <v>6063</v>
      </c>
      <c r="C1310" s="662" t="s">
        <v>6030</v>
      </c>
      <c r="D1310" s="662" t="s">
        <v>6195</v>
      </c>
      <c r="E1310" s="662" t="s">
        <v>6196</v>
      </c>
      <c r="F1310" s="665">
        <v>796</v>
      </c>
      <c r="G1310" s="665">
        <v>641668</v>
      </c>
      <c r="H1310" s="665">
        <v>1</v>
      </c>
      <c r="I1310" s="665">
        <v>806.1155778894472</v>
      </c>
      <c r="J1310" s="665">
        <v>1113</v>
      </c>
      <c r="K1310" s="665">
        <v>900417</v>
      </c>
      <c r="L1310" s="665">
        <v>1.4032443568948427</v>
      </c>
      <c r="M1310" s="665">
        <v>809</v>
      </c>
      <c r="N1310" s="665">
        <v>1142</v>
      </c>
      <c r="O1310" s="665">
        <v>934156</v>
      </c>
      <c r="P1310" s="678">
        <v>1.455824507377647</v>
      </c>
      <c r="Q1310" s="666">
        <v>818</v>
      </c>
    </row>
    <row r="1311" spans="1:17" ht="14.4" customHeight="1" x14ac:dyDescent="0.3">
      <c r="A1311" s="661" t="s">
        <v>7280</v>
      </c>
      <c r="B1311" s="662" t="s">
        <v>6063</v>
      </c>
      <c r="C1311" s="662" t="s">
        <v>6030</v>
      </c>
      <c r="D1311" s="662" t="s">
        <v>6037</v>
      </c>
      <c r="E1311" s="662" t="s">
        <v>6038</v>
      </c>
      <c r="F1311" s="665">
        <v>1</v>
      </c>
      <c r="G1311" s="665">
        <v>446</v>
      </c>
      <c r="H1311" s="665">
        <v>1</v>
      </c>
      <c r="I1311" s="665">
        <v>446</v>
      </c>
      <c r="J1311" s="665">
        <v>1</v>
      </c>
      <c r="K1311" s="665">
        <v>449</v>
      </c>
      <c r="L1311" s="665">
        <v>1.006726457399103</v>
      </c>
      <c r="M1311" s="665">
        <v>449</v>
      </c>
      <c r="N1311" s="665">
        <v>1</v>
      </c>
      <c r="O1311" s="665">
        <v>462</v>
      </c>
      <c r="P1311" s="678">
        <v>1.0358744394618835</v>
      </c>
      <c r="Q1311" s="666">
        <v>462</v>
      </c>
    </row>
    <row r="1312" spans="1:17" ht="14.4" customHeight="1" x14ac:dyDescent="0.3">
      <c r="A1312" s="661" t="s">
        <v>7280</v>
      </c>
      <c r="B1312" s="662" t="s">
        <v>6063</v>
      </c>
      <c r="C1312" s="662" t="s">
        <v>6030</v>
      </c>
      <c r="D1312" s="662" t="s">
        <v>6161</v>
      </c>
      <c r="E1312" s="662" t="s">
        <v>6162</v>
      </c>
      <c r="F1312" s="665"/>
      <c r="G1312" s="665"/>
      <c r="H1312" s="665"/>
      <c r="I1312" s="665"/>
      <c r="J1312" s="665">
        <v>1</v>
      </c>
      <c r="K1312" s="665">
        <v>824</v>
      </c>
      <c r="L1312" s="665"/>
      <c r="M1312" s="665">
        <v>824</v>
      </c>
      <c r="N1312" s="665"/>
      <c r="O1312" s="665"/>
      <c r="P1312" s="678"/>
      <c r="Q1312" s="666"/>
    </row>
    <row r="1313" spans="1:17" ht="14.4" customHeight="1" x14ac:dyDescent="0.3">
      <c r="A1313" s="661" t="s">
        <v>7280</v>
      </c>
      <c r="B1313" s="662" t="s">
        <v>6063</v>
      </c>
      <c r="C1313" s="662" t="s">
        <v>6030</v>
      </c>
      <c r="D1313" s="662" t="s">
        <v>6047</v>
      </c>
      <c r="E1313" s="662" t="s">
        <v>6048</v>
      </c>
      <c r="F1313" s="665">
        <v>220</v>
      </c>
      <c r="G1313" s="665">
        <v>45902</v>
      </c>
      <c r="H1313" s="665">
        <v>1</v>
      </c>
      <c r="I1313" s="665">
        <v>208.64545454545456</v>
      </c>
      <c r="J1313" s="665">
        <v>268</v>
      </c>
      <c r="K1313" s="665">
        <v>56280</v>
      </c>
      <c r="L1313" s="665">
        <v>1.2260903664328351</v>
      </c>
      <c r="M1313" s="665">
        <v>210</v>
      </c>
      <c r="N1313" s="665">
        <v>300</v>
      </c>
      <c r="O1313" s="665">
        <v>64500</v>
      </c>
      <c r="P1313" s="678">
        <v>1.4051675308265434</v>
      </c>
      <c r="Q1313" s="666">
        <v>215</v>
      </c>
    </row>
    <row r="1314" spans="1:17" ht="14.4" customHeight="1" x14ac:dyDescent="0.3">
      <c r="A1314" s="661" t="s">
        <v>7280</v>
      </c>
      <c r="B1314" s="662" t="s">
        <v>6063</v>
      </c>
      <c r="C1314" s="662" t="s">
        <v>6030</v>
      </c>
      <c r="D1314" s="662" t="s">
        <v>6121</v>
      </c>
      <c r="E1314" s="662" t="s">
        <v>6122</v>
      </c>
      <c r="F1314" s="665">
        <v>1</v>
      </c>
      <c r="G1314" s="665">
        <v>330</v>
      </c>
      <c r="H1314" s="665">
        <v>1</v>
      </c>
      <c r="I1314" s="665">
        <v>330</v>
      </c>
      <c r="J1314" s="665">
        <v>1</v>
      </c>
      <c r="K1314" s="665">
        <v>331</v>
      </c>
      <c r="L1314" s="665">
        <v>1.0030303030303029</v>
      </c>
      <c r="M1314" s="665">
        <v>331</v>
      </c>
      <c r="N1314" s="665">
        <v>2</v>
      </c>
      <c r="O1314" s="665">
        <v>708</v>
      </c>
      <c r="P1314" s="678">
        <v>2.1454545454545455</v>
      </c>
      <c r="Q1314" s="666">
        <v>354</v>
      </c>
    </row>
    <row r="1315" spans="1:17" ht="14.4" customHeight="1" x14ac:dyDescent="0.3">
      <c r="A1315" s="661" t="s">
        <v>7280</v>
      </c>
      <c r="B1315" s="662" t="s">
        <v>6063</v>
      </c>
      <c r="C1315" s="662" t="s">
        <v>6030</v>
      </c>
      <c r="D1315" s="662" t="s">
        <v>6039</v>
      </c>
      <c r="E1315" s="662" t="s">
        <v>6040</v>
      </c>
      <c r="F1315" s="665">
        <v>1291</v>
      </c>
      <c r="G1315" s="665">
        <v>107914</v>
      </c>
      <c r="H1315" s="665">
        <v>1</v>
      </c>
      <c r="I1315" s="665">
        <v>83.589465530596442</v>
      </c>
      <c r="J1315" s="665">
        <v>1459</v>
      </c>
      <c r="K1315" s="665">
        <v>124015</v>
      </c>
      <c r="L1315" s="665">
        <v>1.1492021424467631</v>
      </c>
      <c r="M1315" s="665">
        <v>85</v>
      </c>
      <c r="N1315" s="665">
        <v>1597</v>
      </c>
      <c r="O1315" s="665">
        <v>135745</v>
      </c>
      <c r="P1315" s="678">
        <v>1.257899809107252</v>
      </c>
      <c r="Q1315" s="666">
        <v>85</v>
      </c>
    </row>
    <row r="1316" spans="1:17" ht="14.4" customHeight="1" x14ac:dyDescent="0.3">
      <c r="A1316" s="661" t="s">
        <v>7280</v>
      </c>
      <c r="B1316" s="662" t="s">
        <v>6063</v>
      </c>
      <c r="C1316" s="662" t="s">
        <v>6030</v>
      </c>
      <c r="D1316" s="662" t="s">
        <v>6057</v>
      </c>
      <c r="E1316" s="662" t="s">
        <v>6058</v>
      </c>
      <c r="F1316" s="665">
        <v>2</v>
      </c>
      <c r="G1316" s="665">
        <v>1412</v>
      </c>
      <c r="H1316" s="665">
        <v>1</v>
      </c>
      <c r="I1316" s="665">
        <v>706</v>
      </c>
      <c r="J1316" s="665">
        <v>4</v>
      </c>
      <c r="K1316" s="665">
        <v>2828</v>
      </c>
      <c r="L1316" s="665">
        <v>2.0028328611898019</v>
      </c>
      <c r="M1316" s="665">
        <v>707</v>
      </c>
      <c r="N1316" s="665">
        <v>6</v>
      </c>
      <c r="O1316" s="665">
        <v>4314</v>
      </c>
      <c r="P1316" s="678">
        <v>3.0552407932011332</v>
      </c>
      <c r="Q1316" s="666">
        <v>719</v>
      </c>
    </row>
    <row r="1317" spans="1:17" ht="14.4" customHeight="1" x14ac:dyDescent="0.3">
      <c r="A1317" s="661" t="s">
        <v>7280</v>
      </c>
      <c r="B1317" s="662" t="s">
        <v>6063</v>
      </c>
      <c r="C1317" s="662" t="s">
        <v>6030</v>
      </c>
      <c r="D1317" s="662" t="s">
        <v>6198</v>
      </c>
      <c r="E1317" s="662" t="s">
        <v>6196</v>
      </c>
      <c r="F1317" s="665">
        <v>109</v>
      </c>
      <c r="G1317" s="665">
        <v>101697</v>
      </c>
      <c r="H1317" s="665">
        <v>1</v>
      </c>
      <c r="I1317" s="665">
        <v>933</v>
      </c>
      <c r="J1317" s="665">
        <v>110</v>
      </c>
      <c r="K1317" s="665">
        <v>102850</v>
      </c>
      <c r="L1317" s="665">
        <v>1.0113376009125146</v>
      </c>
      <c r="M1317" s="665">
        <v>935</v>
      </c>
      <c r="N1317" s="665">
        <v>167</v>
      </c>
      <c r="O1317" s="665">
        <v>158984</v>
      </c>
      <c r="P1317" s="678">
        <v>1.5633106187989814</v>
      </c>
      <c r="Q1317" s="666">
        <v>952</v>
      </c>
    </row>
    <row r="1318" spans="1:17" ht="14.4" customHeight="1" x14ac:dyDescent="0.3">
      <c r="A1318" s="661" t="s">
        <v>7280</v>
      </c>
      <c r="B1318" s="662" t="s">
        <v>6063</v>
      </c>
      <c r="C1318" s="662" t="s">
        <v>6030</v>
      </c>
      <c r="D1318" s="662" t="s">
        <v>6199</v>
      </c>
      <c r="E1318" s="662" t="s">
        <v>6196</v>
      </c>
      <c r="F1318" s="665">
        <v>363</v>
      </c>
      <c r="G1318" s="665">
        <v>267004</v>
      </c>
      <c r="H1318" s="665">
        <v>1</v>
      </c>
      <c r="I1318" s="665">
        <v>735.54820936639123</v>
      </c>
      <c r="J1318" s="665">
        <v>218</v>
      </c>
      <c r="K1318" s="665">
        <v>160666</v>
      </c>
      <c r="L1318" s="665">
        <v>0.60173630357597641</v>
      </c>
      <c r="M1318" s="665">
        <v>737</v>
      </c>
      <c r="N1318" s="665">
        <v>233</v>
      </c>
      <c r="O1318" s="665">
        <v>173585</v>
      </c>
      <c r="P1318" s="678">
        <v>0.65012134649668174</v>
      </c>
      <c r="Q1318" s="666">
        <v>745</v>
      </c>
    </row>
    <row r="1319" spans="1:17" ht="14.4" customHeight="1" x14ac:dyDescent="0.3">
      <c r="A1319" s="661" t="s">
        <v>7280</v>
      </c>
      <c r="B1319" s="662" t="s">
        <v>6063</v>
      </c>
      <c r="C1319" s="662" t="s">
        <v>6030</v>
      </c>
      <c r="D1319" s="662" t="s">
        <v>6200</v>
      </c>
      <c r="E1319" s="662" t="s">
        <v>6201</v>
      </c>
      <c r="F1319" s="665">
        <v>1</v>
      </c>
      <c r="G1319" s="665">
        <v>57</v>
      </c>
      <c r="H1319" s="665">
        <v>1</v>
      </c>
      <c r="I1319" s="665">
        <v>57</v>
      </c>
      <c r="J1319" s="665"/>
      <c r="K1319" s="665"/>
      <c r="L1319" s="665"/>
      <c r="M1319" s="665"/>
      <c r="N1319" s="665">
        <v>1</v>
      </c>
      <c r="O1319" s="665">
        <v>58</v>
      </c>
      <c r="P1319" s="678">
        <v>1.0175438596491229</v>
      </c>
      <c r="Q1319" s="666">
        <v>58</v>
      </c>
    </row>
    <row r="1320" spans="1:17" ht="14.4" customHeight="1" x14ac:dyDescent="0.3">
      <c r="A1320" s="661" t="s">
        <v>7280</v>
      </c>
      <c r="B1320" s="662" t="s">
        <v>6063</v>
      </c>
      <c r="C1320" s="662" t="s">
        <v>6030</v>
      </c>
      <c r="D1320" s="662" t="s">
        <v>6202</v>
      </c>
      <c r="E1320" s="662" t="s">
        <v>6203</v>
      </c>
      <c r="F1320" s="665">
        <v>1</v>
      </c>
      <c r="G1320" s="665">
        <v>526</v>
      </c>
      <c r="H1320" s="665">
        <v>1</v>
      </c>
      <c r="I1320" s="665">
        <v>526</v>
      </c>
      <c r="J1320" s="665"/>
      <c r="K1320" s="665"/>
      <c r="L1320" s="665"/>
      <c r="M1320" s="665"/>
      <c r="N1320" s="665">
        <v>3</v>
      </c>
      <c r="O1320" s="665">
        <v>1629</v>
      </c>
      <c r="P1320" s="678">
        <v>3.0969581749049429</v>
      </c>
      <c r="Q1320" s="666">
        <v>543</v>
      </c>
    </row>
    <row r="1321" spans="1:17" ht="14.4" customHeight="1" x14ac:dyDescent="0.3">
      <c r="A1321" s="661" t="s">
        <v>7280</v>
      </c>
      <c r="B1321" s="662" t="s">
        <v>6063</v>
      </c>
      <c r="C1321" s="662" t="s">
        <v>6030</v>
      </c>
      <c r="D1321" s="662" t="s">
        <v>6045</v>
      </c>
      <c r="E1321" s="662" t="s">
        <v>6042</v>
      </c>
      <c r="F1321" s="665">
        <v>36</v>
      </c>
      <c r="G1321" s="665">
        <v>10714</v>
      </c>
      <c r="H1321" s="665">
        <v>1</v>
      </c>
      <c r="I1321" s="665">
        <v>297.61111111111109</v>
      </c>
      <c r="J1321" s="665">
        <v>22</v>
      </c>
      <c r="K1321" s="665">
        <v>6578</v>
      </c>
      <c r="L1321" s="665">
        <v>0.61396303901437377</v>
      </c>
      <c r="M1321" s="665">
        <v>299</v>
      </c>
      <c r="N1321" s="665">
        <v>19</v>
      </c>
      <c r="O1321" s="665">
        <v>5833</v>
      </c>
      <c r="P1321" s="678">
        <v>0.54442785140937089</v>
      </c>
      <c r="Q1321" s="666">
        <v>307</v>
      </c>
    </row>
    <row r="1322" spans="1:17" ht="14.4" customHeight="1" x14ac:dyDescent="0.3">
      <c r="A1322" s="661" t="s">
        <v>7280</v>
      </c>
      <c r="B1322" s="662" t="s">
        <v>6063</v>
      </c>
      <c r="C1322" s="662" t="s">
        <v>6030</v>
      </c>
      <c r="D1322" s="662" t="s">
        <v>6155</v>
      </c>
      <c r="E1322" s="662" t="s">
        <v>6048</v>
      </c>
      <c r="F1322" s="665">
        <v>97</v>
      </c>
      <c r="G1322" s="665">
        <v>16840</v>
      </c>
      <c r="H1322" s="665">
        <v>1</v>
      </c>
      <c r="I1322" s="665">
        <v>173.60824742268042</v>
      </c>
      <c r="J1322" s="665">
        <v>71</v>
      </c>
      <c r="K1322" s="665">
        <v>12354</v>
      </c>
      <c r="L1322" s="665">
        <v>0.73361045130641334</v>
      </c>
      <c r="M1322" s="665">
        <v>174</v>
      </c>
      <c r="N1322" s="665">
        <v>64</v>
      </c>
      <c r="O1322" s="665">
        <v>11392</v>
      </c>
      <c r="P1322" s="678">
        <v>0.67648456057007122</v>
      </c>
      <c r="Q1322" s="666">
        <v>178</v>
      </c>
    </row>
    <row r="1323" spans="1:17" ht="14.4" customHeight="1" x14ac:dyDescent="0.3">
      <c r="A1323" s="661" t="s">
        <v>7280</v>
      </c>
      <c r="B1323" s="662" t="s">
        <v>6063</v>
      </c>
      <c r="C1323" s="662" t="s">
        <v>6030</v>
      </c>
      <c r="D1323" s="662" t="s">
        <v>6041</v>
      </c>
      <c r="E1323" s="662" t="s">
        <v>6042</v>
      </c>
      <c r="F1323" s="665">
        <v>33</v>
      </c>
      <c r="G1323" s="665">
        <v>12165</v>
      </c>
      <c r="H1323" s="665">
        <v>1</v>
      </c>
      <c r="I1323" s="665">
        <v>368.63636363636363</v>
      </c>
      <c r="J1323" s="665">
        <v>50</v>
      </c>
      <c r="K1323" s="665">
        <v>18550</v>
      </c>
      <c r="L1323" s="665">
        <v>1.5248664200575421</v>
      </c>
      <c r="M1323" s="665">
        <v>371</v>
      </c>
      <c r="N1323" s="665">
        <v>33</v>
      </c>
      <c r="O1323" s="665">
        <v>12540</v>
      </c>
      <c r="P1323" s="678">
        <v>1.030826140567201</v>
      </c>
      <c r="Q1323" s="666">
        <v>380</v>
      </c>
    </row>
    <row r="1324" spans="1:17" ht="14.4" customHeight="1" x14ac:dyDescent="0.3">
      <c r="A1324" s="661" t="s">
        <v>7280</v>
      </c>
      <c r="B1324" s="662" t="s">
        <v>6063</v>
      </c>
      <c r="C1324" s="662" t="s">
        <v>6030</v>
      </c>
      <c r="D1324" s="662" t="s">
        <v>6204</v>
      </c>
      <c r="E1324" s="662" t="s">
        <v>6205</v>
      </c>
      <c r="F1324" s="665"/>
      <c r="G1324" s="665"/>
      <c r="H1324" s="665"/>
      <c r="I1324" s="665"/>
      <c r="J1324" s="665"/>
      <c r="K1324" s="665"/>
      <c r="L1324" s="665"/>
      <c r="M1324" s="665"/>
      <c r="N1324" s="665">
        <v>1</v>
      </c>
      <c r="O1324" s="665">
        <v>100</v>
      </c>
      <c r="P1324" s="678"/>
      <c r="Q1324" s="666">
        <v>100</v>
      </c>
    </row>
    <row r="1325" spans="1:17" ht="14.4" customHeight="1" x14ac:dyDescent="0.3">
      <c r="A1325" s="661" t="s">
        <v>7280</v>
      </c>
      <c r="B1325" s="662" t="s">
        <v>6063</v>
      </c>
      <c r="C1325" s="662" t="s">
        <v>6030</v>
      </c>
      <c r="D1325" s="662" t="s">
        <v>6141</v>
      </c>
      <c r="E1325" s="662" t="s">
        <v>6038</v>
      </c>
      <c r="F1325" s="665"/>
      <c r="G1325" s="665"/>
      <c r="H1325" s="665"/>
      <c r="I1325" s="665"/>
      <c r="J1325" s="665">
        <v>1</v>
      </c>
      <c r="K1325" s="665">
        <v>340</v>
      </c>
      <c r="L1325" s="665"/>
      <c r="M1325" s="665">
        <v>340</v>
      </c>
      <c r="N1325" s="665"/>
      <c r="O1325" s="665"/>
      <c r="P1325" s="678"/>
      <c r="Q1325" s="666"/>
    </row>
    <row r="1326" spans="1:17" ht="14.4" customHeight="1" x14ac:dyDescent="0.3">
      <c r="A1326" s="661" t="s">
        <v>7280</v>
      </c>
      <c r="B1326" s="662" t="s">
        <v>6063</v>
      </c>
      <c r="C1326" s="662" t="s">
        <v>6030</v>
      </c>
      <c r="D1326" s="662" t="s">
        <v>6206</v>
      </c>
      <c r="E1326" s="662" t="s">
        <v>6196</v>
      </c>
      <c r="F1326" s="665">
        <v>25</v>
      </c>
      <c r="G1326" s="665">
        <v>21550</v>
      </c>
      <c r="H1326" s="665">
        <v>1</v>
      </c>
      <c r="I1326" s="665">
        <v>862</v>
      </c>
      <c r="J1326" s="665">
        <v>4</v>
      </c>
      <c r="K1326" s="665">
        <v>3452</v>
      </c>
      <c r="L1326" s="665">
        <v>0.16018561484918795</v>
      </c>
      <c r="M1326" s="665">
        <v>863</v>
      </c>
      <c r="N1326" s="665">
        <v>33</v>
      </c>
      <c r="O1326" s="665">
        <v>29007</v>
      </c>
      <c r="P1326" s="678">
        <v>1.3460324825986079</v>
      </c>
      <c r="Q1326" s="666">
        <v>879</v>
      </c>
    </row>
    <row r="1327" spans="1:17" ht="14.4" customHeight="1" x14ac:dyDescent="0.3">
      <c r="A1327" s="661" t="s">
        <v>7280</v>
      </c>
      <c r="B1327" s="662" t="s">
        <v>6063</v>
      </c>
      <c r="C1327" s="662" t="s">
        <v>6030</v>
      </c>
      <c r="D1327" s="662" t="s">
        <v>6061</v>
      </c>
      <c r="E1327" s="662" t="s">
        <v>6051</v>
      </c>
      <c r="F1327" s="665">
        <v>4</v>
      </c>
      <c r="G1327" s="665">
        <v>1572</v>
      </c>
      <c r="H1327" s="665">
        <v>1</v>
      </c>
      <c r="I1327" s="665">
        <v>393</v>
      </c>
      <c r="J1327" s="665"/>
      <c r="K1327" s="665"/>
      <c r="L1327" s="665"/>
      <c r="M1327" s="665"/>
      <c r="N1327" s="665"/>
      <c r="O1327" s="665"/>
      <c r="P1327" s="678"/>
      <c r="Q1327" s="666"/>
    </row>
    <row r="1328" spans="1:17" ht="14.4" customHeight="1" x14ac:dyDescent="0.3">
      <c r="A1328" s="661" t="s">
        <v>7281</v>
      </c>
      <c r="B1328" s="662" t="s">
        <v>6063</v>
      </c>
      <c r="C1328" s="662" t="s">
        <v>6064</v>
      </c>
      <c r="D1328" s="662" t="s">
        <v>6070</v>
      </c>
      <c r="E1328" s="662" t="s">
        <v>6071</v>
      </c>
      <c r="F1328" s="665">
        <v>1</v>
      </c>
      <c r="G1328" s="665">
        <v>265.10000000000002</v>
      </c>
      <c r="H1328" s="665">
        <v>1</v>
      </c>
      <c r="I1328" s="665">
        <v>265.10000000000002</v>
      </c>
      <c r="J1328" s="665"/>
      <c r="K1328" s="665"/>
      <c r="L1328" s="665"/>
      <c r="M1328" s="665"/>
      <c r="N1328" s="665"/>
      <c r="O1328" s="665"/>
      <c r="P1328" s="678"/>
      <c r="Q1328" s="666"/>
    </row>
    <row r="1329" spans="1:17" ht="14.4" customHeight="1" x14ac:dyDescent="0.3">
      <c r="A1329" s="661" t="s">
        <v>7281</v>
      </c>
      <c r="B1329" s="662" t="s">
        <v>6063</v>
      </c>
      <c r="C1329" s="662" t="s">
        <v>6098</v>
      </c>
      <c r="D1329" s="662" t="s">
        <v>6070</v>
      </c>
      <c r="E1329" s="662" t="s">
        <v>6160</v>
      </c>
      <c r="F1329" s="665"/>
      <c r="G1329" s="665"/>
      <c r="H1329" s="665"/>
      <c r="I1329" s="665"/>
      <c r="J1329" s="665">
        <v>1</v>
      </c>
      <c r="K1329" s="665">
        <v>3889.27</v>
      </c>
      <c r="L1329" s="665"/>
      <c r="M1329" s="665">
        <v>3889.27</v>
      </c>
      <c r="N1329" s="665"/>
      <c r="O1329" s="665"/>
      <c r="P1329" s="678"/>
      <c r="Q1329" s="666"/>
    </row>
    <row r="1330" spans="1:17" ht="14.4" customHeight="1" x14ac:dyDescent="0.3">
      <c r="A1330" s="661" t="s">
        <v>7281</v>
      </c>
      <c r="B1330" s="662" t="s">
        <v>6063</v>
      </c>
      <c r="C1330" s="662" t="s">
        <v>6098</v>
      </c>
      <c r="D1330" s="662" t="s">
        <v>6099</v>
      </c>
      <c r="E1330" s="662" t="s">
        <v>6100</v>
      </c>
      <c r="F1330" s="665">
        <v>2</v>
      </c>
      <c r="G1330" s="665">
        <v>485.28</v>
      </c>
      <c r="H1330" s="665">
        <v>1</v>
      </c>
      <c r="I1330" s="665">
        <v>242.64</v>
      </c>
      <c r="J1330" s="665">
        <v>12</v>
      </c>
      <c r="K1330" s="665">
        <v>2911.6799999999994</v>
      </c>
      <c r="L1330" s="665">
        <v>5.9999999999999991</v>
      </c>
      <c r="M1330" s="665">
        <v>242.63999999999996</v>
      </c>
      <c r="N1330" s="665">
        <v>2</v>
      </c>
      <c r="O1330" s="665">
        <v>485.28</v>
      </c>
      <c r="P1330" s="678">
        <v>1</v>
      </c>
      <c r="Q1330" s="666">
        <v>242.64</v>
      </c>
    </row>
    <row r="1331" spans="1:17" ht="14.4" customHeight="1" x14ac:dyDescent="0.3">
      <c r="A1331" s="661" t="s">
        <v>7281</v>
      </c>
      <c r="B1331" s="662" t="s">
        <v>6063</v>
      </c>
      <c r="C1331" s="662" t="s">
        <v>6098</v>
      </c>
      <c r="D1331" s="662" t="s">
        <v>6101</v>
      </c>
      <c r="E1331" s="662" t="s">
        <v>6102</v>
      </c>
      <c r="F1331" s="665">
        <v>193</v>
      </c>
      <c r="G1331" s="665">
        <v>46829.51999999999</v>
      </c>
      <c r="H1331" s="665">
        <v>1</v>
      </c>
      <c r="I1331" s="665">
        <v>242.63999999999996</v>
      </c>
      <c r="J1331" s="665">
        <v>163</v>
      </c>
      <c r="K1331" s="665">
        <v>39550.319999999985</v>
      </c>
      <c r="L1331" s="665">
        <v>0.84455958549222787</v>
      </c>
      <c r="M1331" s="665">
        <v>242.6399999999999</v>
      </c>
      <c r="N1331" s="665">
        <v>126.02</v>
      </c>
      <c r="O1331" s="665">
        <v>30577.49</v>
      </c>
      <c r="P1331" s="678">
        <v>0.65295330808430252</v>
      </c>
      <c r="Q1331" s="666">
        <v>242.63997778130457</v>
      </c>
    </row>
    <row r="1332" spans="1:17" ht="14.4" customHeight="1" x14ac:dyDescent="0.3">
      <c r="A1332" s="661" t="s">
        <v>7281</v>
      </c>
      <c r="B1332" s="662" t="s">
        <v>6063</v>
      </c>
      <c r="C1332" s="662" t="s">
        <v>6098</v>
      </c>
      <c r="D1332" s="662" t="s">
        <v>6103</v>
      </c>
      <c r="E1332" s="662" t="s">
        <v>6104</v>
      </c>
      <c r="F1332" s="665">
        <v>16</v>
      </c>
      <c r="G1332" s="665">
        <v>3882.24</v>
      </c>
      <c r="H1332" s="665">
        <v>1</v>
      </c>
      <c r="I1332" s="665">
        <v>242.64</v>
      </c>
      <c r="J1332" s="665">
        <v>49</v>
      </c>
      <c r="K1332" s="665">
        <v>11889.360000000002</v>
      </c>
      <c r="L1332" s="665">
        <v>3.0625000000000009</v>
      </c>
      <c r="M1332" s="665">
        <v>242.64000000000004</v>
      </c>
      <c r="N1332" s="665">
        <v>14</v>
      </c>
      <c r="O1332" s="665">
        <v>3396.96</v>
      </c>
      <c r="P1332" s="678">
        <v>0.87500000000000011</v>
      </c>
      <c r="Q1332" s="666">
        <v>242.64000000000001</v>
      </c>
    </row>
    <row r="1333" spans="1:17" ht="14.4" customHeight="1" x14ac:dyDescent="0.3">
      <c r="A1333" s="661" t="s">
        <v>7281</v>
      </c>
      <c r="B1333" s="662" t="s">
        <v>6063</v>
      </c>
      <c r="C1333" s="662" t="s">
        <v>6098</v>
      </c>
      <c r="D1333" s="662" t="s">
        <v>6105</v>
      </c>
      <c r="E1333" s="662" t="s">
        <v>6106</v>
      </c>
      <c r="F1333" s="665"/>
      <c r="G1333" s="665"/>
      <c r="H1333" s="665"/>
      <c r="I1333" s="665"/>
      <c r="J1333" s="665"/>
      <c r="K1333" s="665"/>
      <c r="L1333" s="665"/>
      <c r="M1333" s="665"/>
      <c r="N1333" s="665">
        <v>1</v>
      </c>
      <c r="O1333" s="665">
        <v>389</v>
      </c>
      <c r="P1333" s="678"/>
      <c r="Q1333" s="666">
        <v>389</v>
      </c>
    </row>
    <row r="1334" spans="1:17" ht="14.4" customHeight="1" x14ac:dyDescent="0.3">
      <c r="A1334" s="661" t="s">
        <v>7281</v>
      </c>
      <c r="B1334" s="662" t="s">
        <v>6063</v>
      </c>
      <c r="C1334" s="662" t="s">
        <v>6098</v>
      </c>
      <c r="D1334" s="662" t="s">
        <v>6107</v>
      </c>
      <c r="E1334" s="662" t="s">
        <v>6106</v>
      </c>
      <c r="F1334" s="665"/>
      <c r="G1334" s="665"/>
      <c r="H1334" s="665"/>
      <c r="I1334" s="665"/>
      <c r="J1334" s="665"/>
      <c r="K1334" s="665"/>
      <c r="L1334" s="665"/>
      <c r="M1334" s="665"/>
      <c r="N1334" s="665">
        <v>3</v>
      </c>
      <c r="O1334" s="665">
        <v>1347</v>
      </c>
      <c r="P1334" s="678"/>
      <c r="Q1334" s="666">
        <v>449</v>
      </c>
    </row>
    <row r="1335" spans="1:17" ht="14.4" customHeight="1" x14ac:dyDescent="0.3">
      <c r="A1335" s="661" t="s">
        <v>7281</v>
      </c>
      <c r="B1335" s="662" t="s">
        <v>6063</v>
      </c>
      <c r="C1335" s="662" t="s">
        <v>6030</v>
      </c>
      <c r="D1335" s="662" t="s">
        <v>6115</v>
      </c>
      <c r="E1335" s="662" t="s">
        <v>6116</v>
      </c>
      <c r="F1335" s="665">
        <v>1</v>
      </c>
      <c r="G1335" s="665">
        <v>109</v>
      </c>
      <c r="H1335" s="665">
        <v>1</v>
      </c>
      <c r="I1335" s="665">
        <v>109</v>
      </c>
      <c r="J1335" s="665"/>
      <c r="K1335" s="665"/>
      <c r="L1335" s="665"/>
      <c r="M1335" s="665"/>
      <c r="N1335" s="665"/>
      <c r="O1335" s="665"/>
      <c r="P1335" s="678"/>
      <c r="Q1335" s="666"/>
    </row>
    <row r="1336" spans="1:17" ht="14.4" customHeight="1" x14ac:dyDescent="0.3">
      <c r="A1336" s="661" t="s">
        <v>7281</v>
      </c>
      <c r="B1336" s="662" t="s">
        <v>6063</v>
      </c>
      <c r="C1336" s="662" t="s">
        <v>6030</v>
      </c>
      <c r="D1336" s="662" t="s">
        <v>6117</v>
      </c>
      <c r="E1336" s="662" t="s">
        <v>6118</v>
      </c>
      <c r="F1336" s="665">
        <v>2</v>
      </c>
      <c r="G1336" s="665">
        <v>244</v>
      </c>
      <c r="H1336" s="665">
        <v>1</v>
      </c>
      <c r="I1336" s="665">
        <v>122</v>
      </c>
      <c r="J1336" s="665">
        <v>4</v>
      </c>
      <c r="K1336" s="665">
        <v>492</v>
      </c>
      <c r="L1336" s="665">
        <v>2.0163934426229506</v>
      </c>
      <c r="M1336" s="665">
        <v>123</v>
      </c>
      <c r="N1336" s="665"/>
      <c r="O1336" s="665"/>
      <c r="P1336" s="678"/>
      <c r="Q1336" s="666"/>
    </row>
    <row r="1337" spans="1:17" ht="14.4" customHeight="1" x14ac:dyDescent="0.3">
      <c r="A1337" s="661" t="s">
        <v>7281</v>
      </c>
      <c r="B1337" s="662" t="s">
        <v>6063</v>
      </c>
      <c r="C1337" s="662" t="s">
        <v>6030</v>
      </c>
      <c r="D1337" s="662" t="s">
        <v>6031</v>
      </c>
      <c r="E1337" s="662" t="s">
        <v>6032</v>
      </c>
      <c r="F1337" s="665">
        <v>29</v>
      </c>
      <c r="G1337" s="665">
        <v>6776</v>
      </c>
      <c r="H1337" s="665">
        <v>1</v>
      </c>
      <c r="I1337" s="665">
        <v>233.65517241379311</v>
      </c>
      <c r="J1337" s="665">
        <v>10</v>
      </c>
      <c r="K1337" s="665">
        <v>2350</v>
      </c>
      <c r="L1337" s="665">
        <v>0.34681227863046044</v>
      </c>
      <c r="M1337" s="665">
        <v>235</v>
      </c>
      <c r="N1337" s="665">
        <v>6</v>
      </c>
      <c r="O1337" s="665">
        <v>1506</v>
      </c>
      <c r="P1337" s="678">
        <v>0.22225501770956316</v>
      </c>
      <c r="Q1337" s="666">
        <v>251</v>
      </c>
    </row>
    <row r="1338" spans="1:17" ht="14.4" customHeight="1" x14ac:dyDescent="0.3">
      <c r="A1338" s="661" t="s">
        <v>7281</v>
      </c>
      <c r="B1338" s="662" t="s">
        <v>6063</v>
      </c>
      <c r="C1338" s="662" t="s">
        <v>6030</v>
      </c>
      <c r="D1338" s="662" t="s">
        <v>6033</v>
      </c>
      <c r="E1338" s="662" t="s">
        <v>6034</v>
      </c>
      <c r="F1338" s="665">
        <v>7</v>
      </c>
      <c r="G1338" s="665">
        <v>818</v>
      </c>
      <c r="H1338" s="665">
        <v>1</v>
      </c>
      <c r="I1338" s="665">
        <v>116.85714285714286</v>
      </c>
      <c r="J1338" s="665">
        <v>8</v>
      </c>
      <c r="K1338" s="665">
        <v>944</v>
      </c>
      <c r="L1338" s="665">
        <v>1.1540342298288508</v>
      </c>
      <c r="M1338" s="665">
        <v>118</v>
      </c>
      <c r="N1338" s="665"/>
      <c r="O1338" s="665"/>
      <c r="P1338" s="678"/>
      <c r="Q1338" s="666"/>
    </row>
    <row r="1339" spans="1:17" ht="14.4" customHeight="1" x14ac:dyDescent="0.3">
      <c r="A1339" s="661" t="s">
        <v>7281</v>
      </c>
      <c r="B1339" s="662" t="s">
        <v>6063</v>
      </c>
      <c r="C1339" s="662" t="s">
        <v>6030</v>
      </c>
      <c r="D1339" s="662" t="s">
        <v>6151</v>
      </c>
      <c r="E1339" s="662" t="s">
        <v>6036</v>
      </c>
      <c r="F1339" s="665">
        <v>2</v>
      </c>
      <c r="G1339" s="665">
        <v>968</v>
      </c>
      <c r="H1339" s="665">
        <v>1</v>
      </c>
      <c r="I1339" s="665">
        <v>484</v>
      </c>
      <c r="J1339" s="665"/>
      <c r="K1339" s="665"/>
      <c r="L1339" s="665"/>
      <c r="M1339" s="665"/>
      <c r="N1339" s="665"/>
      <c r="O1339" s="665"/>
      <c r="P1339" s="678"/>
      <c r="Q1339" s="666"/>
    </row>
    <row r="1340" spans="1:17" ht="14.4" customHeight="1" x14ac:dyDescent="0.3">
      <c r="A1340" s="661" t="s">
        <v>7281</v>
      </c>
      <c r="B1340" s="662" t="s">
        <v>6063</v>
      </c>
      <c r="C1340" s="662" t="s">
        <v>6030</v>
      </c>
      <c r="D1340" s="662" t="s">
        <v>6152</v>
      </c>
      <c r="E1340" s="662" t="s">
        <v>6153</v>
      </c>
      <c r="F1340" s="665">
        <v>2</v>
      </c>
      <c r="G1340" s="665">
        <v>1358</v>
      </c>
      <c r="H1340" s="665">
        <v>1</v>
      </c>
      <c r="I1340" s="665">
        <v>679</v>
      </c>
      <c r="J1340" s="665"/>
      <c r="K1340" s="665"/>
      <c r="L1340" s="665"/>
      <c r="M1340" s="665"/>
      <c r="N1340" s="665"/>
      <c r="O1340" s="665"/>
      <c r="P1340" s="678"/>
      <c r="Q1340" s="666"/>
    </row>
    <row r="1341" spans="1:17" ht="14.4" customHeight="1" x14ac:dyDescent="0.3">
      <c r="A1341" s="661" t="s">
        <v>7281</v>
      </c>
      <c r="B1341" s="662" t="s">
        <v>6063</v>
      </c>
      <c r="C1341" s="662" t="s">
        <v>6030</v>
      </c>
      <c r="D1341" s="662" t="s">
        <v>6035</v>
      </c>
      <c r="E1341" s="662" t="s">
        <v>6036</v>
      </c>
      <c r="F1341" s="665">
        <v>10</v>
      </c>
      <c r="G1341" s="665">
        <v>5570</v>
      </c>
      <c r="H1341" s="665">
        <v>1</v>
      </c>
      <c r="I1341" s="665">
        <v>557</v>
      </c>
      <c r="J1341" s="665"/>
      <c r="K1341" s="665"/>
      <c r="L1341" s="665"/>
      <c r="M1341" s="665"/>
      <c r="N1341" s="665"/>
      <c r="O1341" s="665"/>
      <c r="P1341" s="678"/>
      <c r="Q1341" s="666"/>
    </row>
    <row r="1342" spans="1:17" ht="14.4" customHeight="1" x14ac:dyDescent="0.3">
      <c r="A1342" s="661" t="s">
        <v>7281</v>
      </c>
      <c r="B1342" s="662" t="s">
        <v>6063</v>
      </c>
      <c r="C1342" s="662" t="s">
        <v>6030</v>
      </c>
      <c r="D1342" s="662" t="s">
        <v>6154</v>
      </c>
      <c r="E1342" s="662" t="s">
        <v>6153</v>
      </c>
      <c r="F1342" s="665">
        <v>4</v>
      </c>
      <c r="G1342" s="665">
        <v>3000</v>
      </c>
      <c r="H1342" s="665">
        <v>1</v>
      </c>
      <c r="I1342" s="665">
        <v>750</v>
      </c>
      <c r="J1342" s="665">
        <v>5</v>
      </c>
      <c r="K1342" s="665">
        <v>3760</v>
      </c>
      <c r="L1342" s="665">
        <v>1.2533333333333334</v>
      </c>
      <c r="M1342" s="665">
        <v>752</v>
      </c>
      <c r="N1342" s="665"/>
      <c r="O1342" s="665"/>
      <c r="P1342" s="678"/>
      <c r="Q1342" s="666"/>
    </row>
    <row r="1343" spans="1:17" ht="14.4" customHeight="1" x14ac:dyDescent="0.3">
      <c r="A1343" s="661" t="s">
        <v>7281</v>
      </c>
      <c r="B1343" s="662" t="s">
        <v>6063</v>
      </c>
      <c r="C1343" s="662" t="s">
        <v>6030</v>
      </c>
      <c r="D1343" s="662" t="s">
        <v>6195</v>
      </c>
      <c r="E1343" s="662" t="s">
        <v>6196</v>
      </c>
      <c r="F1343" s="665">
        <v>2</v>
      </c>
      <c r="G1343" s="665">
        <v>1606</v>
      </c>
      <c r="H1343" s="665">
        <v>1</v>
      </c>
      <c r="I1343" s="665">
        <v>803</v>
      </c>
      <c r="J1343" s="665">
        <v>1</v>
      </c>
      <c r="K1343" s="665">
        <v>809</v>
      </c>
      <c r="L1343" s="665">
        <v>0.50373599003735992</v>
      </c>
      <c r="M1343" s="665">
        <v>809</v>
      </c>
      <c r="N1343" s="665"/>
      <c r="O1343" s="665"/>
      <c r="P1343" s="678"/>
      <c r="Q1343" s="666"/>
    </row>
    <row r="1344" spans="1:17" ht="14.4" customHeight="1" x14ac:dyDescent="0.3">
      <c r="A1344" s="661" t="s">
        <v>7281</v>
      </c>
      <c r="B1344" s="662" t="s">
        <v>6063</v>
      </c>
      <c r="C1344" s="662" t="s">
        <v>6030</v>
      </c>
      <c r="D1344" s="662" t="s">
        <v>6197</v>
      </c>
      <c r="E1344" s="662" t="s">
        <v>6140</v>
      </c>
      <c r="F1344" s="665">
        <v>1</v>
      </c>
      <c r="G1344" s="665">
        <v>712</v>
      </c>
      <c r="H1344" s="665">
        <v>1</v>
      </c>
      <c r="I1344" s="665">
        <v>712</v>
      </c>
      <c r="J1344" s="665"/>
      <c r="K1344" s="665"/>
      <c r="L1344" s="665"/>
      <c r="M1344" s="665"/>
      <c r="N1344" s="665"/>
      <c r="O1344" s="665"/>
      <c r="P1344" s="678"/>
      <c r="Q1344" s="666"/>
    </row>
    <row r="1345" spans="1:17" ht="14.4" customHeight="1" x14ac:dyDescent="0.3">
      <c r="A1345" s="661" t="s">
        <v>7281</v>
      </c>
      <c r="B1345" s="662" t="s">
        <v>6063</v>
      </c>
      <c r="C1345" s="662" t="s">
        <v>6030</v>
      </c>
      <c r="D1345" s="662" t="s">
        <v>6161</v>
      </c>
      <c r="E1345" s="662" t="s">
        <v>6162</v>
      </c>
      <c r="F1345" s="665">
        <v>1</v>
      </c>
      <c r="G1345" s="665">
        <v>822</v>
      </c>
      <c r="H1345" s="665">
        <v>1</v>
      </c>
      <c r="I1345" s="665">
        <v>822</v>
      </c>
      <c r="J1345" s="665"/>
      <c r="K1345" s="665"/>
      <c r="L1345" s="665"/>
      <c r="M1345" s="665"/>
      <c r="N1345" s="665"/>
      <c r="O1345" s="665"/>
      <c r="P1345" s="678"/>
      <c r="Q1345" s="666"/>
    </row>
    <row r="1346" spans="1:17" ht="14.4" customHeight="1" x14ac:dyDescent="0.3">
      <c r="A1346" s="661" t="s">
        <v>7281</v>
      </c>
      <c r="B1346" s="662" t="s">
        <v>6063</v>
      </c>
      <c r="C1346" s="662" t="s">
        <v>6030</v>
      </c>
      <c r="D1346" s="662" t="s">
        <v>6047</v>
      </c>
      <c r="E1346" s="662" t="s">
        <v>6048</v>
      </c>
      <c r="F1346" s="665"/>
      <c r="G1346" s="665"/>
      <c r="H1346" s="665"/>
      <c r="I1346" s="665"/>
      <c r="J1346" s="665">
        <v>2</v>
      </c>
      <c r="K1346" s="665">
        <v>420</v>
      </c>
      <c r="L1346" s="665"/>
      <c r="M1346" s="665">
        <v>210</v>
      </c>
      <c r="N1346" s="665"/>
      <c r="O1346" s="665"/>
      <c r="P1346" s="678"/>
      <c r="Q1346" s="666"/>
    </row>
    <row r="1347" spans="1:17" ht="14.4" customHeight="1" x14ac:dyDescent="0.3">
      <c r="A1347" s="661" t="s">
        <v>7281</v>
      </c>
      <c r="B1347" s="662" t="s">
        <v>6063</v>
      </c>
      <c r="C1347" s="662" t="s">
        <v>6030</v>
      </c>
      <c r="D1347" s="662" t="s">
        <v>6121</v>
      </c>
      <c r="E1347" s="662" t="s">
        <v>6122</v>
      </c>
      <c r="F1347" s="665">
        <v>172</v>
      </c>
      <c r="G1347" s="665">
        <v>56637</v>
      </c>
      <c r="H1347" s="665">
        <v>1</v>
      </c>
      <c r="I1347" s="665">
        <v>329.28488372093022</v>
      </c>
      <c r="J1347" s="665">
        <v>140</v>
      </c>
      <c r="K1347" s="665">
        <v>46340</v>
      </c>
      <c r="L1347" s="665">
        <v>0.81819305401062914</v>
      </c>
      <c r="M1347" s="665">
        <v>331</v>
      </c>
      <c r="N1347" s="665">
        <v>73</v>
      </c>
      <c r="O1347" s="665">
        <v>25842</v>
      </c>
      <c r="P1347" s="678">
        <v>0.45627416706393348</v>
      </c>
      <c r="Q1347" s="666">
        <v>354</v>
      </c>
    </row>
    <row r="1348" spans="1:17" ht="14.4" customHeight="1" x14ac:dyDescent="0.3">
      <c r="A1348" s="661" t="s">
        <v>7281</v>
      </c>
      <c r="B1348" s="662" t="s">
        <v>6063</v>
      </c>
      <c r="C1348" s="662" t="s">
        <v>6030</v>
      </c>
      <c r="D1348" s="662" t="s">
        <v>6039</v>
      </c>
      <c r="E1348" s="662" t="s">
        <v>6040</v>
      </c>
      <c r="F1348" s="665">
        <v>18</v>
      </c>
      <c r="G1348" s="665">
        <v>1504</v>
      </c>
      <c r="H1348" s="665">
        <v>1</v>
      </c>
      <c r="I1348" s="665">
        <v>83.555555555555557</v>
      </c>
      <c r="J1348" s="665">
        <v>7</v>
      </c>
      <c r="K1348" s="665">
        <v>595</v>
      </c>
      <c r="L1348" s="665">
        <v>0.39561170212765956</v>
      </c>
      <c r="M1348" s="665">
        <v>85</v>
      </c>
      <c r="N1348" s="665"/>
      <c r="O1348" s="665"/>
      <c r="P1348" s="678"/>
      <c r="Q1348" s="666"/>
    </row>
    <row r="1349" spans="1:17" ht="14.4" customHeight="1" x14ac:dyDescent="0.3">
      <c r="A1349" s="661" t="s">
        <v>7281</v>
      </c>
      <c r="B1349" s="662" t="s">
        <v>6063</v>
      </c>
      <c r="C1349" s="662" t="s">
        <v>6030</v>
      </c>
      <c r="D1349" s="662" t="s">
        <v>6129</v>
      </c>
      <c r="E1349" s="662" t="s">
        <v>6130</v>
      </c>
      <c r="F1349" s="665">
        <v>8</v>
      </c>
      <c r="G1349" s="665">
        <v>904</v>
      </c>
      <c r="H1349" s="665">
        <v>1</v>
      </c>
      <c r="I1349" s="665">
        <v>113</v>
      </c>
      <c r="J1349" s="665"/>
      <c r="K1349" s="665"/>
      <c r="L1349" s="665"/>
      <c r="M1349" s="665"/>
      <c r="N1349" s="665">
        <v>8</v>
      </c>
      <c r="O1349" s="665">
        <v>960</v>
      </c>
      <c r="P1349" s="678">
        <v>1.0619469026548674</v>
      </c>
      <c r="Q1349" s="666">
        <v>120</v>
      </c>
    </row>
    <row r="1350" spans="1:17" ht="14.4" customHeight="1" x14ac:dyDescent="0.3">
      <c r="A1350" s="661" t="s">
        <v>7281</v>
      </c>
      <c r="B1350" s="662" t="s">
        <v>6063</v>
      </c>
      <c r="C1350" s="662" t="s">
        <v>6030</v>
      </c>
      <c r="D1350" s="662" t="s">
        <v>6131</v>
      </c>
      <c r="E1350" s="662" t="s">
        <v>6132</v>
      </c>
      <c r="F1350" s="665">
        <v>2</v>
      </c>
      <c r="G1350" s="665">
        <v>162</v>
      </c>
      <c r="H1350" s="665">
        <v>1</v>
      </c>
      <c r="I1350" s="665">
        <v>81</v>
      </c>
      <c r="J1350" s="665"/>
      <c r="K1350" s="665"/>
      <c r="L1350" s="665"/>
      <c r="M1350" s="665"/>
      <c r="N1350" s="665"/>
      <c r="O1350" s="665"/>
      <c r="P1350" s="678"/>
      <c r="Q1350" s="666"/>
    </row>
    <row r="1351" spans="1:17" ht="14.4" customHeight="1" x14ac:dyDescent="0.3">
      <c r="A1351" s="661" t="s">
        <v>7281</v>
      </c>
      <c r="B1351" s="662" t="s">
        <v>6063</v>
      </c>
      <c r="C1351" s="662" t="s">
        <v>6030</v>
      </c>
      <c r="D1351" s="662" t="s">
        <v>6045</v>
      </c>
      <c r="E1351" s="662" t="s">
        <v>6042</v>
      </c>
      <c r="F1351" s="665"/>
      <c r="G1351" s="665"/>
      <c r="H1351" s="665"/>
      <c r="I1351" s="665"/>
      <c r="J1351" s="665">
        <v>1</v>
      </c>
      <c r="K1351" s="665">
        <v>299</v>
      </c>
      <c r="L1351" s="665"/>
      <c r="M1351" s="665">
        <v>299</v>
      </c>
      <c r="N1351" s="665"/>
      <c r="O1351" s="665"/>
      <c r="P1351" s="678"/>
      <c r="Q1351" s="666"/>
    </row>
    <row r="1352" spans="1:17" ht="14.4" customHeight="1" x14ac:dyDescent="0.3">
      <c r="A1352" s="661" t="s">
        <v>7281</v>
      </c>
      <c r="B1352" s="662" t="s">
        <v>6063</v>
      </c>
      <c r="C1352" s="662" t="s">
        <v>6030</v>
      </c>
      <c r="D1352" s="662" t="s">
        <v>6155</v>
      </c>
      <c r="E1352" s="662" t="s">
        <v>6048</v>
      </c>
      <c r="F1352" s="665">
        <v>1</v>
      </c>
      <c r="G1352" s="665">
        <v>174</v>
      </c>
      <c r="H1352" s="665">
        <v>1</v>
      </c>
      <c r="I1352" s="665">
        <v>174</v>
      </c>
      <c r="J1352" s="665"/>
      <c r="K1352" s="665"/>
      <c r="L1352" s="665"/>
      <c r="M1352" s="665"/>
      <c r="N1352" s="665"/>
      <c r="O1352" s="665"/>
      <c r="P1352" s="678"/>
      <c r="Q1352" s="666"/>
    </row>
    <row r="1353" spans="1:17" ht="14.4" customHeight="1" x14ac:dyDescent="0.3">
      <c r="A1353" s="661" t="s">
        <v>7281</v>
      </c>
      <c r="B1353" s="662" t="s">
        <v>6063</v>
      </c>
      <c r="C1353" s="662" t="s">
        <v>6030</v>
      </c>
      <c r="D1353" s="662" t="s">
        <v>6139</v>
      </c>
      <c r="E1353" s="662" t="s">
        <v>6140</v>
      </c>
      <c r="F1353" s="665">
        <v>19</v>
      </c>
      <c r="G1353" s="665">
        <v>11475</v>
      </c>
      <c r="H1353" s="665">
        <v>1</v>
      </c>
      <c r="I1353" s="665">
        <v>603.9473684210526</v>
      </c>
      <c r="J1353" s="665">
        <v>13</v>
      </c>
      <c r="K1353" s="665">
        <v>7878</v>
      </c>
      <c r="L1353" s="665">
        <v>0.68653594771241833</v>
      </c>
      <c r="M1353" s="665">
        <v>606</v>
      </c>
      <c r="N1353" s="665">
        <v>1</v>
      </c>
      <c r="O1353" s="665">
        <v>618</v>
      </c>
      <c r="P1353" s="678">
        <v>5.3856209150326795E-2</v>
      </c>
      <c r="Q1353" s="666">
        <v>618</v>
      </c>
    </row>
    <row r="1354" spans="1:17" ht="14.4" customHeight="1" x14ac:dyDescent="0.3">
      <c r="A1354" s="661" t="s">
        <v>7281</v>
      </c>
      <c r="B1354" s="662" t="s">
        <v>6063</v>
      </c>
      <c r="C1354" s="662" t="s">
        <v>6030</v>
      </c>
      <c r="D1354" s="662" t="s">
        <v>6142</v>
      </c>
      <c r="E1354" s="662" t="s">
        <v>6056</v>
      </c>
      <c r="F1354" s="665">
        <v>163</v>
      </c>
      <c r="G1354" s="665">
        <v>59262</v>
      </c>
      <c r="H1354" s="665">
        <v>1</v>
      </c>
      <c r="I1354" s="665">
        <v>363.57055214723925</v>
      </c>
      <c r="J1354" s="665">
        <v>126</v>
      </c>
      <c r="K1354" s="665">
        <v>45990</v>
      </c>
      <c r="L1354" s="665">
        <v>0.77604535790219697</v>
      </c>
      <c r="M1354" s="665">
        <v>365</v>
      </c>
      <c r="N1354" s="665">
        <v>71</v>
      </c>
      <c r="O1354" s="665">
        <v>26483</v>
      </c>
      <c r="P1354" s="678">
        <v>0.44687995680199794</v>
      </c>
      <c r="Q1354" s="666">
        <v>373</v>
      </c>
    </row>
    <row r="1355" spans="1:17" ht="14.4" customHeight="1" x14ac:dyDescent="0.3">
      <c r="A1355" s="661" t="s">
        <v>7281</v>
      </c>
      <c r="B1355" s="662" t="s">
        <v>6063</v>
      </c>
      <c r="C1355" s="662" t="s">
        <v>6030</v>
      </c>
      <c r="D1355" s="662" t="s">
        <v>6212</v>
      </c>
      <c r="E1355" s="662" t="s">
        <v>6208</v>
      </c>
      <c r="F1355" s="665">
        <v>7</v>
      </c>
      <c r="G1355" s="665">
        <v>3640</v>
      </c>
      <c r="H1355" s="665">
        <v>1</v>
      </c>
      <c r="I1355" s="665">
        <v>520</v>
      </c>
      <c r="J1355" s="665"/>
      <c r="K1355" s="665"/>
      <c r="L1355" s="665"/>
      <c r="M1355" s="665"/>
      <c r="N1355" s="665"/>
      <c r="O1355" s="665"/>
      <c r="P1355" s="678"/>
      <c r="Q1355" s="666"/>
    </row>
    <row r="1356" spans="1:17" ht="14.4" customHeight="1" x14ac:dyDescent="0.3">
      <c r="A1356" s="661" t="s">
        <v>7281</v>
      </c>
      <c r="B1356" s="662" t="s">
        <v>6063</v>
      </c>
      <c r="C1356" s="662" t="s">
        <v>6030</v>
      </c>
      <c r="D1356" s="662" t="s">
        <v>6143</v>
      </c>
      <c r="E1356" s="662" t="s">
        <v>6144</v>
      </c>
      <c r="F1356" s="665">
        <v>1</v>
      </c>
      <c r="G1356" s="665">
        <v>164</v>
      </c>
      <c r="H1356" s="665">
        <v>1</v>
      </c>
      <c r="I1356" s="665">
        <v>164</v>
      </c>
      <c r="J1356" s="665"/>
      <c r="K1356" s="665"/>
      <c r="L1356" s="665"/>
      <c r="M1356" s="665"/>
      <c r="N1356" s="665">
        <v>1</v>
      </c>
      <c r="O1356" s="665">
        <v>177</v>
      </c>
      <c r="P1356" s="678">
        <v>1.0792682926829269</v>
      </c>
      <c r="Q1356" s="666">
        <v>177</v>
      </c>
    </row>
    <row r="1357" spans="1:17" ht="14.4" customHeight="1" x14ac:dyDescent="0.3">
      <c r="A1357" s="661" t="s">
        <v>7281</v>
      </c>
      <c r="B1357" s="662" t="s">
        <v>6063</v>
      </c>
      <c r="C1357" s="662" t="s">
        <v>6030</v>
      </c>
      <c r="D1357" s="662" t="s">
        <v>6227</v>
      </c>
      <c r="E1357" s="662" t="s">
        <v>6228</v>
      </c>
      <c r="F1357" s="665">
        <v>2</v>
      </c>
      <c r="G1357" s="665">
        <v>684</v>
      </c>
      <c r="H1357" s="665">
        <v>1</v>
      </c>
      <c r="I1357" s="665">
        <v>342</v>
      </c>
      <c r="J1357" s="665"/>
      <c r="K1357" s="665"/>
      <c r="L1357" s="665"/>
      <c r="M1357" s="665"/>
      <c r="N1357" s="665"/>
      <c r="O1357" s="665"/>
      <c r="P1357" s="678"/>
      <c r="Q1357" s="666"/>
    </row>
    <row r="1358" spans="1:17" ht="14.4" customHeight="1" x14ac:dyDescent="0.3">
      <c r="A1358" s="661" t="s">
        <v>7282</v>
      </c>
      <c r="B1358" s="662" t="s">
        <v>6063</v>
      </c>
      <c r="C1358" s="662" t="s">
        <v>6098</v>
      </c>
      <c r="D1358" s="662" t="s">
        <v>6108</v>
      </c>
      <c r="E1358" s="662" t="s">
        <v>6106</v>
      </c>
      <c r="F1358" s="665">
        <v>1</v>
      </c>
      <c r="G1358" s="665">
        <v>500</v>
      </c>
      <c r="H1358" s="665">
        <v>1</v>
      </c>
      <c r="I1358" s="665">
        <v>500</v>
      </c>
      <c r="J1358" s="665"/>
      <c r="K1358" s="665"/>
      <c r="L1358" s="665"/>
      <c r="M1358" s="665"/>
      <c r="N1358" s="665"/>
      <c r="O1358" s="665"/>
      <c r="P1358" s="678"/>
      <c r="Q1358" s="666"/>
    </row>
    <row r="1359" spans="1:17" ht="14.4" customHeight="1" x14ac:dyDescent="0.3">
      <c r="A1359" s="661" t="s">
        <v>7282</v>
      </c>
      <c r="B1359" s="662" t="s">
        <v>6063</v>
      </c>
      <c r="C1359" s="662" t="s">
        <v>6030</v>
      </c>
      <c r="D1359" s="662" t="s">
        <v>6113</v>
      </c>
      <c r="E1359" s="662" t="s">
        <v>6114</v>
      </c>
      <c r="F1359" s="665"/>
      <c r="G1359" s="665"/>
      <c r="H1359" s="665"/>
      <c r="I1359" s="665"/>
      <c r="J1359" s="665">
        <v>1</v>
      </c>
      <c r="K1359" s="665">
        <v>35</v>
      </c>
      <c r="L1359" s="665"/>
      <c r="M1359" s="665">
        <v>35</v>
      </c>
      <c r="N1359" s="665"/>
      <c r="O1359" s="665"/>
      <c r="P1359" s="678"/>
      <c r="Q1359" s="666"/>
    </row>
    <row r="1360" spans="1:17" ht="14.4" customHeight="1" x14ac:dyDescent="0.3">
      <c r="A1360" s="661" t="s">
        <v>7282</v>
      </c>
      <c r="B1360" s="662" t="s">
        <v>6063</v>
      </c>
      <c r="C1360" s="662" t="s">
        <v>6030</v>
      </c>
      <c r="D1360" s="662" t="s">
        <v>6031</v>
      </c>
      <c r="E1360" s="662" t="s">
        <v>6032</v>
      </c>
      <c r="F1360" s="665">
        <v>22</v>
      </c>
      <c r="G1360" s="665">
        <v>5142</v>
      </c>
      <c r="H1360" s="665">
        <v>1</v>
      </c>
      <c r="I1360" s="665">
        <v>233.72727272727272</v>
      </c>
      <c r="J1360" s="665">
        <v>22</v>
      </c>
      <c r="K1360" s="665">
        <v>5170</v>
      </c>
      <c r="L1360" s="665">
        <v>1.0054453520031117</v>
      </c>
      <c r="M1360" s="665">
        <v>235</v>
      </c>
      <c r="N1360" s="665">
        <v>19</v>
      </c>
      <c r="O1360" s="665">
        <v>4769</v>
      </c>
      <c r="P1360" s="678">
        <v>0.92746013224426294</v>
      </c>
      <c r="Q1360" s="666">
        <v>251</v>
      </c>
    </row>
    <row r="1361" spans="1:17" ht="14.4" customHeight="1" x14ac:dyDescent="0.3">
      <c r="A1361" s="661" t="s">
        <v>7282</v>
      </c>
      <c r="B1361" s="662" t="s">
        <v>6063</v>
      </c>
      <c r="C1361" s="662" t="s">
        <v>6030</v>
      </c>
      <c r="D1361" s="662" t="s">
        <v>6033</v>
      </c>
      <c r="E1361" s="662" t="s">
        <v>6034</v>
      </c>
      <c r="F1361" s="665">
        <v>2</v>
      </c>
      <c r="G1361" s="665">
        <v>236</v>
      </c>
      <c r="H1361" s="665">
        <v>1</v>
      </c>
      <c r="I1361" s="665">
        <v>118</v>
      </c>
      <c r="J1361" s="665">
        <v>2</v>
      </c>
      <c r="K1361" s="665">
        <v>236</v>
      </c>
      <c r="L1361" s="665">
        <v>1</v>
      </c>
      <c r="M1361" s="665">
        <v>118</v>
      </c>
      <c r="N1361" s="665"/>
      <c r="O1361" s="665"/>
      <c r="P1361" s="678"/>
      <c r="Q1361" s="666"/>
    </row>
    <row r="1362" spans="1:17" ht="14.4" customHeight="1" x14ac:dyDescent="0.3">
      <c r="A1362" s="661" t="s">
        <v>7282</v>
      </c>
      <c r="B1362" s="662" t="s">
        <v>6063</v>
      </c>
      <c r="C1362" s="662" t="s">
        <v>6030</v>
      </c>
      <c r="D1362" s="662" t="s">
        <v>6121</v>
      </c>
      <c r="E1362" s="662" t="s">
        <v>6122</v>
      </c>
      <c r="F1362" s="665">
        <v>3</v>
      </c>
      <c r="G1362" s="665">
        <v>984</v>
      </c>
      <c r="H1362" s="665">
        <v>1</v>
      </c>
      <c r="I1362" s="665">
        <v>328</v>
      </c>
      <c r="J1362" s="665">
        <v>3</v>
      </c>
      <c r="K1362" s="665">
        <v>993</v>
      </c>
      <c r="L1362" s="665">
        <v>1.0091463414634145</v>
      </c>
      <c r="M1362" s="665">
        <v>331</v>
      </c>
      <c r="N1362" s="665">
        <v>10</v>
      </c>
      <c r="O1362" s="665">
        <v>3540</v>
      </c>
      <c r="P1362" s="678">
        <v>3.5975609756097562</v>
      </c>
      <c r="Q1362" s="666">
        <v>354</v>
      </c>
    </row>
    <row r="1363" spans="1:17" ht="14.4" customHeight="1" x14ac:dyDescent="0.3">
      <c r="A1363" s="661" t="s">
        <v>7282</v>
      </c>
      <c r="B1363" s="662" t="s">
        <v>6063</v>
      </c>
      <c r="C1363" s="662" t="s">
        <v>6030</v>
      </c>
      <c r="D1363" s="662" t="s">
        <v>6057</v>
      </c>
      <c r="E1363" s="662" t="s">
        <v>6058</v>
      </c>
      <c r="F1363" s="665">
        <v>5</v>
      </c>
      <c r="G1363" s="665">
        <v>3527</v>
      </c>
      <c r="H1363" s="665">
        <v>1</v>
      </c>
      <c r="I1363" s="665">
        <v>705.4</v>
      </c>
      <c r="J1363" s="665">
        <v>11</v>
      </c>
      <c r="K1363" s="665">
        <v>7777</v>
      </c>
      <c r="L1363" s="665">
        <v>2.2049900765523107</v>
      </c>
      <c r="M1363" s="665">
        <v>707</v>
      </c>
      <c r="N1363" s="665">
        <v>11</v>
      </c>
      <c r="O1363" s="665">
        <v>7909</v>
      </c>
      <c r="P1363" s="678">
        <v>2.2424156506946415</v>
      </c>
      <c r="Q1363" s="666">
        <v>719</v>
      </c>
    </row>
    <row r="1364" spans="1:17" ht="14.4" customHeight="1" x14ac:dyDescent="0.3">
      <c r="A1364" s="661" t="s">
        <v>7282</v>
      </c>
      <c r="B1364" s="662" t="s">
        <v>6063</v>
      </c>
      <c r="C1364" s="662" t="s">
        <v>6030</v>
      </c>
      <c r="D1364" s="662" t="s">
        <v>6129</v>
      </c>
      <c r="E1364" s="662" t="s">
        <v>6130</v>
      </c>
      <c r="F1364" s="665">
        <v>8</v>
      </c>
      <c r="G1364" s="665">
        <v>896</v>
      </c>
      <c r="H1364" s="665">
        <v>1</v>
      </c>
      <c r="I1364" s="665">
        <v>112</v>
      </c>
      <c r="J1364" s="665"/>
      <c r="K1364" s="665"/>
      <c r="L1364" s="665"/>
      <c r="M1364" s="665"/>
      <c r="N1364" s="665"/>
      <c r="O1364" s="665"/>
      <c r="P1364" s="678"/>
      <c r="Q1364" s="666"/>
    </row>
    <row r="1365" spans="1:17" ht="14.4" customHeight="1" x14ac:dyDescent="0.3">
      <c r="A1365" s="661" t="s">
        <v>7282</v>
      </c>
      <c r="B1365" s="662" t="s">
        <v>6063</v>
      </c>
      <c r="C1365" s="662" t="s">
        <v>6030</v>
      </c>
      <c r="D1365" s="662" t="s">
        <v>6147</v>
      </c>
      <c r="E1365" s="662" t="s">
        <v>6148</v>
      </c>
      <c r="F1365" s="665">
        <v>1</v>
      </c>
      <c r="G1365" s="665">
        <v>1043</v>
      </c>
      <c r="H1365" s="665">
        <v>1</v>
      </c>
      <c r="I1365" s="665">
        <v>1043</v>
      </c>
      <c r="J1365" s="665"/>
      <c r="K1365" s="665"/>
      <c r="L1365" s="665"/>
      <c r="M1365" s="665"/>
      <c r="N1365" s="665"/>
      <c r="O1365" s="665"/>
      <c r="P1365" s="678"/>
      <c r="Q1365" s="666"/>
    </row>
    <row r="1366" spans="1:17" ht="14.4" customHeight="1" x14ac:dyDescent="0.3">
      <c r="A1366" s="661" t="s">
        <v>7283</v>
      </c>
      <c r="B1366" s="662" t="s">
        <v>6063</v>
      </c>
      <c r="C1366" s="662" t="s">
        <v>6098</v>
      </c>
      <c r="D1366" s="662" t="s">
        <v>6215</v>
      </c>
      <c r="E1366" s="662" t="s">
        <v>6216</v>
      </c>
      <c r="F1366" s="665"/>
      <c r="G1366" s="665"/>
      <c r="H1366" s="665"/>
      <c r="I1366" s="665"/>
      <c r="J1366" s="665"/>
      <c r="K1366" s="665"/>
      <c r="L1366" s="665"/>
      <c r="M1366" s="665"/>
      <c r="N1366" s="665">
        <v>1</v>
      </c>
      <c r="O1366" s="665">
        <v>2310</v>
      </c>
      <c r="P1366" s="678"/>
      <c r="Q1366" s="666">
        <v>2310</v>
      </c>
    </row>
    <row r="1367" spans="1:17" ht="14.4" customHeight="1" x14ac:dyDescent="0.3">
      <c r="A1367" s="661" t="s">
        <v>7283</v>
      </c>
      <c r="B1367" s="662" t="s">
        <v>6063</v>
      </c>
      <c r="C1367" s="662" t="s">
        <v>6098</v>
      </c>
      <c r="D1367" s="662" t="s">
        <v>6149</v>
      </c>
      <c r="E1367" s="662" t="s">
        <v>6150</v>
      </c>
      <c r="F1367" s="665">
        <v>73</v>
      </c>
      <c r="G1367" s="665">
        <v>66046.75</v>
      </c>
      <c r="H1367" s="665">
        <v>1</v>
      </c>
      <c r="I1367" s="665">
        <v>904.75</v>
      </c>
      <c r="J1367" s="665">
        <v>72</v>
      </c>
      <c r="K1367" s="665">
        <v>65142</v>
      </c>
      <c r="L1367" s="665">
        <v>0.98630136986301364</v>
      </c>
      <c r="M1367" s="665">
        <v>904.75</v>
      </c>
      <c r="N1367" s="665">
        <v>56</v>
      </c>
      <c r="O1367" s="665">
        <v>50666</v>
      </c>
      <c r="P1367" s="678">
        <v>0.76712328767123283</v>
      </c>
      <c r="Q1367" s="666">
        <v>904.75</v>
      </c>
    </row>
    <row r="1368" spans="1:17" ht="14.4" customHeight="1" x14ac:dyDescent="0.3">
      <c r="A1368" s="661" t="s">
        <v>7283</v>
      </c>
      <c r="B1368" s="662" t="s">
        <v>6063</v>
      </c>
      <c r="C1368" s="662" t="s">
        <v>6098</v>
      </c>
      <c r="D1368" s="662" t="s">
        <v>6099</v>
      </c>
      <c r="E1368" s="662" t="s">
        <v>6100</v>
      </c>
      <c r="F1368" s="665"/>
      <c r="G1368" s="665"/>
      <c r="H1368" s="665"/>
      <c r="I1368" s="665"/>
      <c r="J1368" s="665">
        <v>2</v>
      </c>
      <c r="K1368" s="665">
        <v>485.28</v>
      </c>
      <c r="L1368" s="665"/>
      <c r="M1368" s="665">
        <v>242.64</v>
      </c>
      <c r="N1368" s="665">
        <v>3</v>
      </c>
      <c r="O1368" s="665">
        <v>727.92</v>
      </c>
      <c r="P1368" s="678"/>
      <c r="Q1368" s="666">
        <v>242.64</v>
      </c>
    </row>
    <row r="1369" spans="1:17" ht="14.4" customHeight="1" x14ac:dyDescent="0.3">
      <c r="A1369" s="661" t="s">
        <v>7283</v>
      </c>
      <c r="B1369" s="662" t="s">
        <v>6063</v>
      </c>
      <c r="C1369" s="662" t="s">
        <v>6098</v>
      </c>
      <c r="D1369" s="662" t="s">
        <v>6101</v>
      </c>
      <c r="E1369" s="662" t="s">
        <v>6102</v>
      </c>
      <c r="F1369" s="665">
        <v>127</v>
      </c>
      <c r="G1369" s="665">
        <v>30815.279999999981</v>
      </c>
      <c r="H1369" s="665">
        <v>1</v>
      </c>
      <c r="I1369" s="665">
        <v>242.63999999999984</v>
      </c>
      <c r="J1369" s="665">
        <v>163</v>
      </c>
      <c r="K1369" s="665">
        <v>39550.319999999985</v>
      </c>
      <c r="L1369" s="665">
        <v>1.2834645669291342</v>
      </c>
      <c r="M1369" s="665">
        <v>242.6399999999999</v>
      </c>
      <c r="N1369" s="665">
        <v>134.22</v>
      </c>
      <c r="O1369" s="665">
        <v>32567.10999999999</v>
      </c>
      <c r="P1369" s="678">
        <v>1.0568493941966457</v>
      </c>
      <c r="Q1369" s="666">
        <v>242.63977052600202</v>
      </c>
    </row>
    <row r="1370" spans="1:17" ht="14.4" customHeight="1" x14ac:dyDescent="0.3">
      <c r="A1370" s="661" t="s">
        <v>7283</v>
      </c>
      <c r="B1370" s="662" t="s">
        <v>6063</v>
      </c>
      <c r="C1370" s="662" t="s">
        <v>6098</v>
      </c>
      <c r="D1370" s="662" t="s">
        <v>6103</v>
      </c>
      <c r="E1370" s="662" t="s">
        <v>6104</v>
      </c>
      <c r="F1370" s="665">
        <v>17</v>
      </c>
      <c r="G1370" s="665">
        <v>4124.8799999999992</v>
      </c>
      <c r="H1370" s="665">
        <v>1</v>
      </c>
      <c r="I1370" s="665">
        <v>242.63999999999996</v>
      </c>
      <c r="J1370" s="665">
        <v>9</v>
      </c>
      <c r="K1370" s="665">
        <v>2183.7599999999998</v>
      </c>
      <c r="L1370" s="665">
        <v>0.52941176470588236</v>
      </c>
      <c r="M1370" s="665">
        <v>242.64</v>
      </c>
      <c r="N1370" s="665">
        <v>14.01</v>
      </c>
      <c r="O1370" s="665">
        <v>3399.3799999999997</v>
      </c>
      <c r="P1370" s="678">
        <v>0.82411609549853582</v>
      </c>
      <c r="Q1370" s="666">
        <v>242.63954318344037</v>
      </c>
    </row>
    <row r="1371" spans="1:17" ht="14.4" customHeight="1" x14ac:dyDescent="0.3">
      <c r="A1371" s="661" t="s">
        <v>7283</v>
      </c>
      <c r="B1371" s="662" t="s">
        <v>6063</v>
      </c>
      <c r="C1371" s="662" t="s">
        <v>6030</v>
      </c>
      <c r="D1371" s="662" t="s">
        <v>6053</v>
      </c>
      <c r="E1371" s="662" t="s">
        <v>6054</v>
      </c>
      <c r="F1371" s="665">
        <v>15</v>
      </c>
      <c r="G1371" s="665">
        <v>2811</v>
      </c>
      <c r="H1371" s="665">
        <v>1</v>
      </c>
      <c r="I1371" s="665">
        <v>187.4</v>
      </c>
      <c r="J1371" s="665">
        <v>18</v>
      </c>
      <c r="K1371" s="665">
        <v>3402</v>
      </c>
      <c r="L1371" s="665">
        <v>1.2102454642475988</v>
      </c>
      <c r="M1371" s="665">
        <v>189</v>
      </c>
      <c r="N1371" s="665">
        <v>18</v>
      </c>
      <c r="O1371" s="665">
        <v>3510</v>
      </c>
      <c r="P1371" s="678">
        <v>1.2486659551760939</v>
      </c>
      <c r="Q1371" s="666">
        <v>195</v>
      </c>
    </row>
    <row r="1372" spans="1:17" ht="14.4" customHeight="1" x14ac:dyDescent="0.3">
      <c r="A1372" s="661" t="s">
        <v>7283</v>
      </c>
      <c r="B1372" s="662" t="s">
        <v>6063</v>
      </c>
      <c r="C1372" s="662" t="s">
        <v>6030</v>
      </c>
      <c r="D1372" s="662" t="s">
        <v>6193</v>
      </c>
      <c r="E1372" s="662" t="s">
        <v>6194</v>
      </c>
      <c r="F1372" s="665"/>
      <c r="G1372" s="665"/>
      <c r="H1372" s="665"/>
      <c r="I1372" s="665"/>
      <c r="J1372" s="665"/>
      <c r="K1372" s="665"/>
      <c r="L1372" s="665"/>
      <c r="M1372" s="665"/>
      <c r="N1372" s="665">
        <v>0</v>
      </c>
      <c r="O1372" s="665">
        <v>0</v>
      </c>
      <c r="P1372" s="678"/>
      <c r="Q1372" s="666"/>
    </row>
    <row r="1373" spans="1:17" ht="14.4" customHeight="1" x14ac:dyDescent="0.3">
      <c r="A1373" s="661" t="s">
        <v>7283</v>
      </c>
      <c r="B1373" s="662" t="s">
        <v>6063</v>
      </c>
      <c r="C1373" s="662" t="s">
        <v>6030</v>
      </c>
      <c r="D1373" s="662" t="s">
        <v>6113</v>
      </c>
      <c r="E1373" s="662" t="s">
        <v>6114</v>
      </c>
      <c r="F1373" s="665">
        <v>3</v>
      </c>
      <c r="G1373" s="665">
        <v>104</v>
      </c>
      <c r="H1373" s="665">
        <v>1</v>
      </c>
      <c r="I1373" s="665">
        <v>34.666666666666664</v>
      </c>
      <c r="J1373" s="665">
        <v>2</v>
      </c>
      <c r="K1373" s="665">
        <v>70</v>
      </c>
      <c r="L1373" s="665">
        <v>0.67307692307692313</v>
      </c>
      <c r="M1373" s="665">
        <v>35</v>
      </c>
      <c r="N1373" s="665">
        <v>3</v>
      </c>
      <c r="O1373" s="665">
        <v>111</v>
      </c>
      <c r="P1373" s="678">
        <v>1.0673076923076923</v>
      </c>
      <c r="Q1373" s="666">
        <v>37</v>
      </c>
    </row>
    <row r="1374" spans="1:17" ht="14.4" customHeight="1" x14ac:dyDescent="0.3">
      <c r="A1374" s="661" t="s">
        <v>7283</v>
      </c>
      <c r="B1374" s="662" t="s">
        <v>6063</v>
      </c>
      <c r="C1374" s="662" t="s">
        <v>6030</v>
      </c>
      <c r="D1374" s="662" t="s">
        <v>6115</v>
      </c>
      <c r="E1374" s="662" t="s">
        <v>6116</v>
      </c>
      <c r="F1374" s="665"/>
      <c r="G1374" s="665"/>
      <c r="H1374" s="665"/>
      <c r="I1374" s="665"/>
      <c r="J1374" s="665">
        <v>1</v>
      </c>
      <c r="K1374" s="665">
        <v>110</v>
      </c>
      <c r="L1374" s="665"/>
      <c r="M1374" s="665">
        <v>110</v>
      </c>
      <c r="N1374" s="665"/>
      <c r="O1374" s="665"/>
      <c r="P1374" s="678"/>
      <c r="Q1374" s="666"/>
    </row>
    <row r="1375" spans="1:17" ht="14.4" customHeight="1" x14ac:dyDescent="0.3">
      <c r="A1375" s="661" t="s">
        <v>7283</v>
      </c>
      <c r="B1375" s="662" t="s">
        <v>6063</v>
      </c>
      <c r="C1375" s="662" t="s">
        <v>6030</v>
      </c>
      <c r="D1375" s="662" t="s">
        <v>6031</v>
      </c>
      <c r="E1375" s="662" t="s">
        <v>6032</v>
      </c>
      <c r="F1375" s="665">
        <v>2507</v>
      </c>
      <c r="G1375" s="665">
        <v>585356</v>
      </c>
      <c r="H1375" s="665">
        <v>1</v>
      </c>
      <c r="I1375" s="665">
        <v>233.48863183087354</v>
      </c>
      <c r="J1375" s="665">
        <v>2467</v>
      </c>
      <c r="K1375" s="665">
        <v>579745</v>
      </c>
      <c r="L1375" s="665">
        <v>0.99041438030873519</v>
      </c>
      <c r="M1375" s="665">
        <v>235</v>
      </c>
      <c r="N1375" s="665">
        <v>2478</v>
      </c>
      <c r="O1375" s="665">
        <v>621978</v>
      </c>
      <c r="P1375" s="678">
        <v>1.0625636364878808</v>
      </c>
      <c r="Q1375" s="666">
        <v>251</v>
      </c>
    </row>
    <row r="1376" spans="1:17" ht="14.4" customHeight="1" x14ac:dyDescent="0.3">
      <c r="A1376" s="661" t="s">
        <v>7283</v>
      </c>
      <c r="B1376" s="662" t="s">
        <v>6063</v>
      </c>
      <c r="C1376" s="662" t="s">
        <v>6030</v>
      </c>
      <c r="D1376" s="662" t="s">
        <v>6033</v>
      </c>
      <c r="E1376" s="662" t="s">
        <v>6034</v>
      </c>
      <c r="F1376" s="665">
        <v>4082</v>
      </c>
      <c r="G1376" s="665">
        <v>479538</v>
      </c>
      <c r="H1376" s="665">
        <v>1</v>
      </c>
      <c r="I1376" s="665">
        <v>117.47623713865752</v>
      </c>
      <c r="J1376" s="665">
        <v>4013</v>
      </c>
      <c r="K1376" s="665">
        <v>473534</v>
      </c>
      <c r="L1376" s="665">
        <v>0.98747961579687116</v>
      </c>
      <c r="M1376" s="665">
        <v>118</v>
      </c>
      <c r="N1376" s="665">
        <v>4210</v>
      </c>
      <c r="O1376" s="665">
        <v>530460</v>
      </c>
      <c r="P1376" s="678">
        <v>1.1061897075935587</v>
      </c>
      <c r="Q1376" s="666">
        <v>126</v>
      </c>
    </row>
    <row r="1377" spans="1:17" ht="14.4" customHeight="1" x14ac:dyDescent="0.3">
      <c r="A1377" s="661" t="s">
        <v>7283</v>
      </c>
      <c r="B1377" s="662" t="s">
        <v>6063</v>
      </c>
      <c r="C1377" s="662" t="s">
        <v>6030</v>
      </c>
      <c r="D1377" s="662" t="s">
        <v>6151</v>
      </c>
      <c r="E1377" s="662" t="s">
        <v>6036</v>
      </c>
      <c r="F1377" s="665">
        <v>89</v>
      </c>
      <c r="G1377" s="665">
        <v>43218</v>
      </c>
      <c r="H1377" s="665">
        <v>1</v>
      </c>
      <c r="I1377" s="665">
        <v>485.59550561797755</v>
      </c>
      <c r="J1377" s="665">
        <v>50</v>
      </c>
      <c r="K1377" s="665">
        <v>24350</v>
      </c>
      <c r="L1377" s="665">
        <v>0.56342264797075292</v>
      </c>
      <c r="M1377" s="665">
        <v>487</v>
      </c>
      <c r="N1377" s="665">
        <v>26</v>
      </c>
      <c r="O1377" s="665">
        <v>12870</v>
      </c>
      <c r="P1377" s="678">
        <v>0.29779258642232403</v>
      </c>
      <c r="Q1377" s="666">
        <v>495</v>
      </c>
    </row>
    <row r="1378" spans="1:17" ht="14.4" customHeight="1" x14ac:dyDescent="0.3">
      <c r="A1378" s="661" t="s">
        <v>7283</v>
      </c>
      <c r="B1378" s="662" t="s">
        <v>6063</v>
      </c>
      <c r="C1378" s="662" t="s">
        <v>6030</v>
      </c>
      <c r="D1378" s="662" t="s">
        <v>6152</v>
      </c>
      <c r="E1378" s="662" t="s">
        <v>6153</v>
      </c>
      <c r="F1378" s="665">
        <v>568</v>
      </c>
      <c r="G1378" s="665">
        <v>385218</v>
      </c>
      <c r="H1378" s="665">
        <v>1</v>
      </c>
      <c r="I1378" s="665">
        <v>678.20070422535207</v>
      </c>
      <c r="J1378" s="665">
        <v>231</v>
      </c>
      <c r="K1378" s="665">
        <v>157080</v>
      </c>
      <c r="L1378" s="665">
        <v>0.40776910736258432</v>
      </c>
      <c r="M1378" s="665">
        <v>680</v>
      </c>
      <c r="N1378" s="665">
        <v>288</v>
      </c>
      <c r="O1378" s="665">
        <v>198144</v>
      </c>
      <c r="P1378" s="678">
        <v>0.51436848745385733</v>
      </c>
      <c r="Q1378" s="666">
        <v>688</v>
      </c>
    </row>
    <row r="1379" spans="1:17" ht="14.4" customHeight="1" x14ac:dyDescent="0.3">
      <c r="A1379" s="661" t="s">
        <v>7283</v>
      </c>
      <c r="B1379" s="662" t="s">
        <v>6063</v>
      </c>
      <c r="C1379" s="662" t="s">
        <v>6030</v>
      </c>
      <c r="D1379" s="662" t="s">
        <v>7268</v>
      </c>
      <c r="E1379" s="662" t="s">
        <v>6208</v>
      </c>
      <c r="F1379" s="665"/>
      <c r="G1379" s="665"/>
      <c r="H1379" s="665"/>
      <c r="I1379" s="665"/>
      <c r="J1379" s="665"/>
      <c r="K1379" s="665"/>
      <c r="L1379" s="665"/>
      <c r="M1379" s="665"/>
      <c r="N1379" s="665">
        <v>4</v>
      </c>
      <c r="O1379" s="665">
        <v>3204</v>
      </c>
      <c r="P1379" s="678"/>
      <c r="Q1379" s="666">
        <v>801</v>
      </c>
    </row>
    <row r="1380" spans="1:17" ht="14.4" customHeight="1" x14ac:dyDescent="0.3">
      <c r="A1380" s="661" t="s">
        <v>7283</v>
      </c>
      <c r="B1380" s="662" t="s">
        <v>6063</v>
      </c>
      <c r="C1380" s="662" t="s">
        <v>6030</v>
      </c>
      <c r="D1380" s="662" t="s">
        <v>6211</v>
      </c>
      <c r="E1380" s="662" t="s">
        <v>6162</v>
      </c>
      <c r="F1380" s="665">
        <v>2</v>
      </c>
      <c r="G1380" s="665">
        <v>1500</v>
      </c>
      <c r="H1380" s="665">
        <v>1</v>
      </c>
      <c r="I1380" s="665">
        <v>750</v>
      </c>
      <c r="J1380" s="665">
        <v>1</v>
      </c>
      <c r="K1380" s="665">
        <v>752</v>
      </c>
      <c r="L1380" s="665">
        <v>0.5013333333333333</v>
      </c>
      <c r="M1380" s="665">
        <v>752</v>
      </c>
      <c r="N1380" s="665">
        <v>2</v>
      </c>
      <c r="O1380" s="665">
        <v>1520</v>
      </c>
      <c r="P1380" s="678">
        <v>1.0133333333333334</v>
      </c>
      <c r="Q1380" s="666">
        <v>760</v>
      </c>
    </row>
    <row r="1381" spans="1:17" ht="14.4" customHeight="1" x14ac:dyDescent="0.3">
      <c r="A1381" s="661" t="s">
        <v>7283</v>
      </c>
      <c r="B1381" s="662" t="s">
        <v>6063</v>
      </c>
      <c r="C1381" s="662" t="s">
        <v>6030</v>
      </c>
      <c r="D1381" s="662" t="s">
        <v>6035</v>
      </c>
      <c r="E1381" s="662" t="s">
        <v>6036</v>
      </c>
      <c r="F1381" s="665">
        <v>161</v>
      </c>
      <c r="G1381" s="665">
        <v>89481</v>
      </c>
      <c r="H1381" s="665">
        <v>1</v>
      </c>
      <c r="I1381" s="665">
        <v>555.78260869565213</v>
      </c>
      <c r="J1381" s="665">
        <v>161</v>
      </c>
      <c r="K1381" s="665">
        <v>89999</v>
      </c>
      <c r="L1381" s="665">
        <v>1.0057889384338574</v>
      </c>
      <c r="M1381" s="665">
        <v>559</v>
      </c>
      <c r="N1381" s="665">
        <v>123</v>
      </c>
      <c r="O1381" s="665">
        <v>69864</v>
      </c>
      <c r="P1381" s="678">
        <v>0.78076910182049819</v>
      </c>
      <c r="Q1381" s="666">
        <v>568</v>
      </c>
    </row>
    <row r="1382" spans="1:17" ht="14.4" customHeight="1" x14ac:dyDescent="0.3">
      <c r="A1382" s="661" t="s">
        <v>7283</v>
      </c>
      <c r="B1382" s="662" t="s">
        <v>6063</v>
      </c>
      <c r="C1382" s="662" t="s">
        <v>6030</v>
      </c>
      <c r="D1382" s="662" t="s">
        <v>6154</v>
      </c>
      <c r="E1382" s="662" t="s">
        <v>6153</v>
      </c>
      <c r="F1382" s="665">
        <v>1067</v>
      </c>
      <c r="G1382" s="665">
        <v>799086</v>
      </c>
      <c r="H1382" s="665">
        <v>1</v>
      </c>
      <c r="I1382" s="665">
        <v>748.90909090909088</v>
      </c>
      <c r="J1382" s="665">
        <v>1104</v>
      </c>
      <c r="K1382" s="665">
        <v>830208</v>
      </c>
      <c r="L1382" s="665">
        <v>1.0389469969440086</v>
      </c>
      <c r="M1382" s="665">
        <v>752</v>
      </c>
      <c r="N1382" s="665">
        <v>811</v>
      </c>
      <c r="O1382" s="665">
        <v>617171</v>
      </c>
      <c r="P1382" s="678">
        <v>0.77234615548263896</v>
      </c>
      <c r="Q1382" s="666">
        <v>761</v>
      </c>
    </row>
    <row r="1383" spans="1:17" ht="14.4" customHeight="1" x14ac:dyDescent="0.3">
      <c r="A1383" s="661" t="s">
        <v>7283</v>
      </c>
      <c r="B1383" s="662" t="s">
        <v>6063</v>
      </c>
      <c r="C1383" s="662" t="s">
        <v>6030</v>
      </c>
      <c r="D1383" s="662" t="s">
        <v>6195</v>
      </c>
      <c r="E1383" s="662" t="s">
        <v>6196</v>
      </c>
      <c r="F1383" s="665">
        <v>3854</v>
      </c>
      <c r="G1383" s="665">
        <v>3107034</v>
      </c>
      <c r="H1383" s="665">
        <v>1</v>
      </c>
      <c r="I1383" s="665">
        <v>806.18422418266732</v>
      </c>
      <c r="J1383" s="665">
        <v>4274</v>
      </c>
      <c r="K1383" s="665">
        <v>3457666</v>
      </c>
      <c r="L1383" s="665">
        <v>1.1128510341373798</v>
      </c>
      <c r="M1383" s="665">
        <v>809</v>
      </c>
      <c r="N1383" s="665">
        <v>4298</v>
      </c>
      <c r="O1383" s="665">
        <v>3515764</v>
      </c>
      <c r="P1383" s="678">
        <v>1.1315498961388901</v>
      </c>
      <c r="Q1383" s="666">
        <v>818</v>
      </c>
    </row>
    <row r="1384" spans="1:17" ht="14.4" customHeight="1" x14ac:dyDescent="0.3">
      <c r="A1384" s="661" t="s">
        <v>7283</v>
      </c>
      <c r="B1384" s="662" t="s">
        <v>6063</v>
      </c>
      <c r="C1384" s="662" t="s">
        <v>6030</v>
      </c>
      <c r="D1384" s="662" t="s">
        <v>6037</v>
      </c>
      <c r="E1384" s="662" t="s">
        <v>6038</v>
      </c>
      <c r="F1384" s="665">
        <v>37</v>
      </c>
      <c r="G1384" s="665">
        <v>16460</v>
      </c>
      <c r="H1384" s="665">
        <v>1</v>
      </c>
      <c r="I1384" s="665">
        <v>444.86486486486484</v>
      </c>
      <c r="J1384" s="665">
        <v>66</v>
      </c>
      <c r="K1384" s="665">
        <v>29634</v>
      </c>
      <c r="L1384" s="665">
        <v>1.8003645200486027</v>
      </c>
      <c r="M1384" s="665">
        <v>449</v>
      </c>
      <c r="N1384" s="665">
        <v>33</v>
      </c>
      <c r="O1384" s="665">
        <v>15246</v>
      </c>
      <c r="P1384" s="678">
        <v>0.92624544349939242</v>
      </c>
      <c r="Q1384" s="666">
        <v>462</v>
      </c>
    </row>
    <row r="1385" spans="1:17" ht="14.4" customHeight="1" x14ac:dyDescent="0.3">
      <c r="A1385" s="661" t="s">
        <v>7283</v>
      </c>
      <c r="B1385" s="662" t="s">
        <v>6063</v>
      </c>
      <c r="C1385" s="662" t="s">
        <v>6030</v>
      </c>
      <c r="D1385" s="662" t="s">
        <v>6055</v>
      </c>
      <c r="E1385" s="662" t="s">
        <v>6056</v>
      </c>
      <c r="F1385" s="665">
        <v>132</v>
      </c>
      <c r="G1385" s="665">
        <v>57308</v>
      </c>
      <c r="H1385" s="665">
        <v>1</v>
      </c>
      <c r="I1385" s="665">
        <v>434.15151515151513</v>
      </c>
      <c r="J1385" s="665">
        <v>158</v>
      </c>
      <c r="K1385" s="665">
        <v>69046</v>
      </c>
      <c r="L1385" s="665">
        <v>1.2048230613526907</v>
      </c>
      <c r="M1385" s="665">
        <v>437</v>
      </c>
      <c r="N1385" s="665">
        <v>153</v>
      </c>
      <c r="O1385" s="665">
        <v>68238</v>
      </c>
      <c r="P1385" s="678">
        <v>1.1907238081943183</v>
      </c>
      <c r="Q1385" s="666">
        <v>446</v>
      </c>
    </row>
    <row r="1386" spans="1:17" ht="14.4" customHeight="1" x14ac:dyDescent="0.3">
      <c r="A1386" s="661" t="s">
        <v>7283</v>
      </c>
      <c r="B1386" s="662" t="s">
        <v>6063</v>
      </c>
      <c r="C1386" s="662" t="s">
        <v>6030</v>
      </c>
      <c r="D1386" s="662" t="s">
        <v>6197</v>
      </c>
      <c r="E1386" s="662" t="s">
        <v>6140</v>
      </c>
      <c r="F1386" s="665">
        <v>106</v>
      </c>
      <c r="G1386" s="665">
        <v>75318</v>
      </c>
      <c r="H1386" s="665">
        <v>1</v>
      </c>
      <c r="I1386" s="665">
        <v>710.54716981132071</v>
      </c>
      <c r="J1386" s="665">
        <v>116</v>
      </c>
      <c r="K1386" s="665">
        <v>82940</v>
      </c>
      <c r="L1386" s="665">
        <v>1.101197588889774</v>
      </c>
      <c r="M1386" s="665">
        <v>715</v>
      </c>
      <c r="N1386" s="665">
        <v>123</v>
      </c>
      <c r="O1386" s="665">
        <v>89544</v>
      </c>
      <c r="P1386" s="678">
        <v>1.18887915239385</v>
      </c>
      <c r="Q1386" s="666">
        <v>728</v>
      </c>
    </row>
    <row r="1387" spans="1:17" ht="14.4" customHeight="1" x14ac:dyDescent="0.3">
      <c r="A1387" s="661" t="s">
        <v>7283</v>
      </c>
      <c r="B1387" s="662" t="s">
        <v>6063</v>
      </c>
      <c r="C1387" s="662" t="s">
        <v>6030</v>
      </c>
      <c r="D1387" s="662" t="s">
        <v>6161</v>
      </c>
      <c r="E1387" s="662" t="s">
        <v>6162</v>
      </c>
      <c r="F1387" s="665">
        <v>18</v>
      </c>
      <c r="G1387" s="665">
        <v>14788</v>
      </c>
      <c r="H1387" s="665">
        <v>1</v>
      </c>
      <c r="I1387" s="665">
        <v>821.55555555555554</v>
      </c>
      <c r="J1387" s="665">
        <v>10</v>
      </c>
      <c r="K1387" s="665">
        <v>8240</v>
      </c>
      <c r="L1387" s="665">
        <v>0.55720854747092241</v>
      </c>
      <c r="M1387" s="665">
        <v>824</v>
      </c>
      <c r="N1387" s="665">
        <v>7</v>
      </c>
      <c r="O1387" s="665">
        <v>5831</v>
      </c>
      <c r="P1387" s="678">
        <v>0.39430619421152285</v>
      </c>
      <c r="Q1387" s="666">
        <v>833</v>
      </c>
    </row>
    <row r="1388" spans="1:17" ht="14.4" customHeight="1" x14ac:dyDescent="0.3">
      <c r="A1388" s="661" t="s">
        <v>7283</v>
      </c>
      <c r="B1388" s="662" t="s">
        <v>6063</v>
      </c>
      <c r="C1388" s="662" t="s">
        <v>6030</v>
      </c>
      <c r="D1388" s="662" t="s">
        <v>6047</v>
      </c>
      <c r="E1388" s="662" t="s">
        <v>6048</v>
      </c>
      <c r="F1388" s="665">
        <v>1004</v>
      </c>
      <c r="G1388" s="665">
        <v>209402</v>
      </c>
      <c r="H1388" s="665">
        <v>1</v>
      </c>
      <c r="I1388" s="665">
        <v>208.56772908366534</v>
      </c>
      <c r="J1388" s="665">
        <v>1071</v>
      </c>
      <c r="K1388" s="665">
        <v>224910</v>
      </c>
      <c r="L1388" s="665">
        <v>1.0740585094698236</v>
      </c>
      <c r="M1388" s="665">
        <v>210</v>
      </c>
      <c r="N1388" s="665">
        <v>1023</v>
      </c>
      <c r="O1388" s="665">
        <v>219945</v>
      </c>
      <c r="P1388" s="678">
        <v>1.0503481342107526</v>
      </c>
      <c r="Q1388" s="666">
        <v>215</v>
      </c>
    </row>
    <row r="1389" spans="1:17" ht="14.4" customHeight="1" x14ac:dyDescent="0.3">
      <c r="A1389" s="661" t="s">
        <v>7283</v>
      </c>
      <c r="B1389" s="662" t="s">
        <v>6063</v>
      </c>
      <c r="C1389" s="662" t="s">
        <v>6030</v>
      </c>
      <c r="D1389" s="662" t="s">
        <v>6119</v>
      </c>
      <c r="E1389" s="662" t="s">
        <v>6120</v>
      </c>
      <c r="F1389" s="665"/>
      <c r="G1389" s="665"/>
      <c r="H1389" s="665"/>
      <c r="I1389" s="665"/>
      <c r="J1389" s="665"/>
      <c r="K1389" s="665"/>
      <c r="L1389" s="665"/>
      <c r="M1389" s="665"/>
      <c r="N1389" s="665">
        <v>1</v>
      </c>
      <c r="O1389" s="665">
        <v>701</v>
      </c>
      <c r="P1389" s="678"/>
      <c r="Q1389" s="666">
        <v>701</v>
      </c>
    </row>
    <row r="1390" spans="1:17" ht="14.4" customHeight="1" x14ac:dyDescent="0.3">
      <c r="A1390" s="661" t="s">
        <v>7283</v>
      </c>
      <c r="B1390" s="662" t="s">
        <v>6063</v>
      </c>
      <c r="C1390" s="662" t="s">
        <v>6030</v>
      </c>
      <c r="D1390" s="662" t="s">
        <v>6121</v>
      </c>
      <c r="E1390" s="662" t="s">
        <v>6122</v>
      </c>
      <c r="F1390" s="665">
        <v>9</v>
      </c>
      <c r="G1390" s="665">
        <v>2964</v>
      </c>
      <c r="H1390" s="665">
        <v>1</v>
      </c>
      <c r="I1390" s="665">
        <v>329.33333333333331</v>
      </c>
      <c r="J1390" s="665">
        <v>6</v>
      </c>
      <c r="K1390" s="665">
        <v>1986</v>
      </c>
      <c r="L1390" s="665">
        <v>0.67004048582995956</v>
      </c>
      <c r="M1390" s="665">
        <v>331</v>
      </c>
      <c r="N1390" s="665">
        <v>3</v>
      </c>
      <c r="O1390" s="665">
        <v>1062</v>
      </c>
      <c r="P1390" s="678">
        <v>0.3582995951417004</v>
      </c>
      <c r="Q1390" s="666">
        <v>354</v>
      </c>
    </row>
    <row r="1391" spans="1:17" ht="14.4" customHeight="1" x14ac:dyDescent="0.3">
      <c r="A1391" s="661" t="s">
        <v>7283</v>
      </c>
      <c r="B1391" s="662" t="s">
        <v>6063</v>
      </c>
      <c r="C1391" s="662" t="s">
        <v>6030</v>
      </c>
      <c r="D1391" s="662" t="s">
        <v>6039</v>
      </c>
      <c r="E1391" s="662" t="s">
        <v>6040</v>
      </c>
      <c r="F1391" s="665">
        <v>6444</v>
      </c>
      <c r="G1391" s="665">
        <v>538100</v>
      </c>
      <c r="H1391" s="665">
        <v>1</v>
      </c>
      <c r="I1391" s="665">
        <v>83.504034761018005</v>
      </c>
      <c r="J1391" s="665">
        <v>6188</v>
      </c>
      <c r="K1391" s="665">
        <v>525980</v>
      </c>
      <c r="L1391" s="665">
        <v>0.97747630551942022</v>
      </c>
      <c r="M1391" s="665">
        <v>85</v>
      </c>
      <c r="N1391" s="665">
        <v>5889</v>
      </c>
      <c r="O1391" s="665">
        <v>500565</v>
      </c>
      <c r="P1391" s="678">
        <v>0.93024530756364987</v>
      </c>
      <c r="Q1391" s="666">
        <v>85</v>
      </c>
    </row>
    <row r="1392" spans="1:17" ht="14.4" customHeight="1" x14ac:dyDescent="0.3">
      <c r="A1392" s="661" t="s">
        <v>7283</v>
      </c>
      <c r="B1392" s="662" t="s">
        <v>6063</v>
      </c>
      <c r="C1392" s="662" t="s">
        <v>6030</v>
      </c>
      <c r="D1392" s="662" t="s">
        <v>6057</v>
      </c>
      <c r="E1392" s="662" t="s">
        <v>6058</v>
      </c>
      <c r="F1392" s="665">
        <v>10</v>
      </c>
      <c r="G1392" s="665">
        <v>7054</v>
      </c>
      <c r="H1392" s="665">
        <v>1</v>
      </c>
      <c r="I1392" s="665">
        <v>705.4</v>
      </c>
      <c r="J1392" s="665">
        <v>12</v>
      </c>
      <c r="K1392" s="665">
        <v>8484</v>
      </c>
      <c r="L1392" s="665">
        <v>1.2027218599376241</v>
      </c>
      <c r="M1392" s="665">
        <v>707</v>
      </c>
      <c r="N1392" s="665">
        <v>13</v>
      </c>
      <c r="O1392" s="665">
        <v>9347</v>
      </c>
      <c r="P1392" s="678">
        <v>1.325063793592288</v>
      </c>
      <c r="Q1392" s="666">
        <v>719</v>
      </c>
    </row>
    <row r="1393" spans="1:17" ht="14.4" customHeight="1" x14ac:dyDescent="0.3">
      <c r="A1393" s="661" t="s">
        <v>7283</v>
      </c>
      <c r="B1393" s="662" t="s">
        <v>6063</v>
      </c>
      <c r="C1393" s="662" t="s">
        <v>6030</v>
      </c>
      <c r="D1393" s="662" t="s">
        <v>6198</v>
      </c>
      <c r="E1393" s="662" t="s">
        <v>6196</v>
      </c>
      <c r="F1393" s="665">
        <v>390</v>
      </c>
      <c r="G1393" s="665">
        <v>363762</v>
      </c>
      <c r="H1393" s="665">
        <v>1</v>
      </c>
      <c r="I1393" s="665">
        <v>932.72307692307697</v>
      </c>
      <c r="J1393" s="665">
        <v>371</v>
      </c>
      <c r="K1393" s="665">
        <v>346885</v>
      </c>
      <c r="L1393" s="665">
        <v>0.95360427972135631</v>
      </c>
      <c r="M1393" s="665">
        <v>935</v>
      </c>
      <c r="N1393" s="665">
        <v>247</v>
      </c>
      <c r="O1393" s="665">
        <v>235144</v>
      </c>
      <c r="P1393" s="678">
        <v>0.64642266097063461</v>
      </c>
      <c r="Q1393" s="666">
        <v>952</v>
      </c>
    </row>
    <row r="1394" spans="1:17" ht="14.4" customHeight="1" x14ac:dyDescent="0.3">
      <c r="A1394" s="661" t="s">
        <v>7283</v>
      </c>
      <c r="B1394" s="662" t="s">
        <v>6063</v>
      </c>
      <c r="C1394" s="662" t="s">
        <v>6030</v>
      </c>
      <c r="D1394" s="662" t="s">
        <v>6129</v>
      </c>
      <c r="E1394" s="662" t="s">
        <v>6130</v>
      </c>
      <c r="F1394" s="665">
        <v>25</v>
      </c>
      <c r="G1394" s="665">
        <v>2817</v>
      </c>
      <c r="H1394" s="665">
        <v>1</v>
      </c>
      <c r="I1394" s="665">
        <v>112.68</v>
      </c>
      <c r="J1394" s="665">
        <v>16</v>
      </c>
      <c r="K1394" s="665">
        <v>1824</v>
      </c>
      <c r="L1394" s="665">
        <v>0.64749733759318429</v>
      </c>
      <c r="M1394" s="665">
        <v>114</v>
      </c>
      <c r="N1394" s="665">
        <v>48</v>
      </c>
      <c r="O1394" s="665">
        <v>5760</v>
      </c>
      <c r="P1394" s="678">
        <v>2.0447284345047922</v>
      </c>
      <c r="Q1394" s="666">
        <v>120</v>
      </c>
    </row>
    <row r="1395" spans="1:17" ht="14.4" customHeight="1" x14ac:dyDescent="0.3">
      <c r="A1395" s="661" t="s">
        <v>7283</v>
      </c>
      <c r="B1395" s="662" t="s">
        <v>6063</v>
      </c>
      <c r="C1395" s="662" t="s">
        <v>6030</v>
      </c>
      <c r="D1395" s="662" t="s">
        <v>6199</v>
      </c>
      <c r="E1395" s="662" t="s">
        <v>6196</v>
      </c>
      <c r="F1395" s="665">
        <v>472</v>
      </c>
      <c r="G1395" s="665">
        <v>346940</v>
      </c>
      <c r="H1395" s="665">
        <v>1</v>
      </c>
      <c r="I1395" s="665">
        <v>735.04237288135596</v>
      </c>
      <c r="J1395" s="665">
        <v>235</v>
      </c>
      <c r="K1395" s="665">
        <v>173195</v>
      </c>
      <c r="L1395" s="665">
        <v>0.49920735573874447</v>
      </c>
      <c r="M1395" s="665">
        <v>737</v>
      </c>
      <c r="N1395" s="665">
        <v>307</v>
      </c>
      <c r="O1395" s="665">
        <v>228715</v>
      </c>
      <c r="P1395" s="678">
        <v>0.65923502622931918</v>
      </c>
      <c r="Q1395" s="666">
        <v>745</v>
      </c>
    </row>
    <row r="1396" spans="1:17" ht="14.4" customHeight="1" x14ac:dyDescent="0.3">
      <c r="A1396" s="661" t="s">
        <v>7283</v>
      </c>
      <c r="B1396" s="662" t="s">
        <v>6063</v>
      </c>
      <c r="C1396" s="662" t="s">
        <v>6030</v>
      </c>
      <c r="D1396" s="662" t="s">
        <v>6200</v>
      </c>
      <c r="E1396" s="662" t="s">
        <v>6201</v>
      </c>
      <c r="F1396" s="665">
        <v>1</v>
      </c>
      <c r="G1396" s="665">
        <v>56</v>
      </c>
      <c r="H1396" s="665">
        <v>1</v>
      </c>
      <c r="I1396" s="665">
        <v>56</v>
      </c>
      <c r="J1396" s="665"/>
      <c r="K1396" s="665"/>
      <c r="L1396" s="665"/>
      <c r="M1396" s="665"/>
      <c r="N1396" s="665"/>
      <c r="O1396" s="665"/>
      <c r="P1396" s="678"/>
      <c r="Q1396" s="666"/>
    </row>
    <row r="1397" spans="1:17" ht="14.4" customHeight="1" x14ac:dyDescent="0.3">
      <c r="A1397" s="661" t="s">
        <v>7283</v>
      </c>
      <c r="B1397" s="662" t="s">
        <v>6063</v>
      </c>
      <c r="C1397" s="662" t="s">
        <v>6030</v>
      </c>
      <c r="D1397" s="662" t="s">
        <v>6202</v>
      </c>
      <c r="E1397" s="662" t="s">
        <v>6203</v>
      </c>
      <c r="F1397" s="665">
        <v>215</v>
      </c>
      <c r="G1397" s="665">
        <v>112992</v>
      </c>
      <c r="H1397" s="665">
        <v>1</v>
      </c>
      <c r="I1397" s="665">
        <v>525.54418604651164</v>
      </c>
      <c r="J1397" s="665">
        <v>247</v>
      </c>
      <c r="K1397" s="665">
        <v>130169</v>
      </c>
      <c r="L1397" s="665">
        <v>1.1520196120079298</v>
      </c>
      <c r="M1397" s="665">
        <v>527</v>
      </c>
      <c r="N1397" s="665">
        <v>141</v>
      </c>
      <c r="O1397" s="665">
        <v>76563</v>
      </c>
      <c r="P1397" s="678">
        <v>0.67759664401019537</v>
      </c>
      <c r="Q1397" s="666">
        <v>543</v>
      </c>
    </row>
    <row r="1398" spans="1:17" ht="14.4" customHeight="1" x14ac:dyDescent="0.3">
      <c r="A1398" s="661" t="s">
        <v>7283</v>
      </c>
      <c r="B1398" s="662" t="s">
        <v>6063</v>
      </c>
      <c r="C1398" s="662" t="s">
        <v>6030</v>
      </c>
      <c r="D1398" s="662" t="s">
        <v>6045</v>
      </c>
      <c r="E1398" s="662" t="s">
        <v>6042</v>
      </c>
      <c r="F1398" s="665">
        <v>48</v>
      </c>
      <c r="G1398" s="665">
        <v>14298</v>
      </c>
      <c r="H1398" s="665">
        <v>1</v>
      </c>
      <c r="I1398" s="665">
        <v>297.875</v>
      </c>
      <c r="J1398" s="665">
        <v>23</v>
      </c>
      <c r="K1398" s="665">
        <v>6877</v>
      </c>
      <c r="L1398" s="665">
        <v>0.48097636033011609</v>
      </c>
      <c r="M1398" s="665">
        <v>299</v>
      </c>
      <c r="N1398" s="665">
        <v>11</v>
      </c>
      <c r="O1398" s="665">
        <v>3377</v>
      </c>
      <c r="P1398" s="678">
        <v>0.23618687928381593</v>
      </c>
      <c r="Q1398" s="666">
        <v>307</v>
      </c>
    </row>
    <row r="1399" spans="1:17" ht="14.4" customHeight="1" x14ac:dyDescent="0.3">
      <c r="A1399" s="661" t="s">
        <v>7283</v>
      </c>
      <c r="B1399" s="662" t="s">
        <v>6063</v>
      </c>
      <c r="C1399" s="662" t="s">
        <v>6030</v>
      </c>
      <c r="D1399" s="662" t="s">
        <v>6155</v>
      </c>
      <c r="E1399" s="662" t="s">
        <v>6048</v>
      </c>
      <c r="F1399" s="665">
        <v>138</v>
      </c>
      <c r="G1399" s="665">
        <v>23916</v>
      </c>
      <c r="H1399" s="665">
        <v>1</v>
      </c>
      <c r="I1399" s="665">
        <v>173.30434782608697</v>
      </c>
      <c r="J1399" s="665">
        <v>95</v>
      </c>
      <c r="K1399" s="665">
        <v>16530</v>
      </c>
      <c r="L1399" s="665">
        <v>0.69116909182137476</v>
      </c>
      <c r="M1399" s="665">
        <v>174</v>
      </c>
      <c r="N1399" s="665">
        <v>123</v>
      </c>
      <c r="O1399" s="665">
        <v>21894</v>
      </c>
      <c r="P1399" s="678">
        <v>0.91545408931259409</v>
      </c>
      <c r="Q1399" s="666">
        <v>178</v>
      </c>
    </row>
    <row r="1400" spans="1:17" ht="14.4" customHeight="1" x14ac:dyDescent="0.3">
      <c r="A1400" s="661" t="s">
        <v>7283</v>
      </c>
      <c r="B1400" s="662" t="s">
        <v>6063</v>
      </c>
      <c r="C1400" s="662" t="s">
        <v>6030</v>
      </c>
      <c r="D1400" s="662" t="s">
        <v>6041</v>
      </c>
      <c r="E1400" s="662" t="s">
        <v>6042</v>
      </c>
      <c r="F1400" s="665">
        <v>59</v>
      </c>
      <c r="G1400" s="665">
        <v>21687</v>
      </c>
      <c r="H1400" s="665">
        <v>1</v>
      </c>
      <c r="I1400" s="665">
        <v>367.57627118644069</v>
      </c>
      <c r="J1400" s="665">
        <v>104</v>
      </c>
      <c r="K1400" s="665">
        <v>38584</v>
      </c>
      <c r="L1400" s="665">
        <v>1.7791303545903077</v>
      </c>
      <c r="M1400" s="665">
        <v>371</v>
      </c>
      <c r="N1400" s="665">
        <v>102</v>
      </c>
      <c r="O1400" s="665">
        <v>38760</v>
      </c>
      <c r="P1400" s="678">
        <v>1.7872458154654862</v>
      </c>
      <c r="Q1400" s="666">
        <v>380</v>
      </c>
    </row>
    <row r="1401" spans="1:17" ht="14.4" customHeight="1" x14ac:dyDescent="0.3">
      <c r="A1401" s="661" t="s">
        <v>7283</v>
      </c>
      <c r="B1401" s="662" t="s">
        <v>6063</v>
      </c>
      <c r="C1401" s="662" t="s">
        <v>6030</v>
      </c>
      <c r="D1401" s="662" t="s">
        <v>6139</v>
      </c>
      <c r="E1401" s="662" t="s">
        <v>6140</v>
      </c>
      <c r="F1401" s="665">
        <v>11</v>
      </c>
      <c r="G1401" s="665">
        <v>6635</v>
      </c>
      <c r="H1401" s="665">
        <v>1</v>
      </c>
      <c r="I1401" s="665">
        <v>603.18181818181813</v>
      </c>
      <c r="J1401" s="665">
        <v>3</v>
      </c>
      <c r="K1401" s="665">
        <v>1818</v>
      </c>
      <c r="L1401" s="665">
        <v>0.27400150715900529</v>
      </c>
      <c r="M1401" s="665">
        <v>606</v>
      </c>
      <c r="N1401" s="665">
        <v>12</v>
      </c>
      <c r="O1401" s="665">
        <v>7416</v>
      </c>
      <c r="P1401" s="678">
        <v>1.1177091183119818</v>
      </c>
      <c r="Q1401" s="666">
        <v>618</v>
      </c>
    </row>
    <row r="1402" spans="1:17" ht="14.4" customHeight="1" x14ac:dyDescent="0.3">
      <c r="A1402" s="661" t="s">
        <v>7283</v>
      </c>
      <c r="B1402" s="662" t="s">
        <v>6063</v>
      </c>
      <c r="C1402" s="662" t="s">
        <v>6030</v>
      </c>
      <c r="D1402" s="662" t="s">
        <v>6204</v>
      </c>
      <c r="E1402" s="662" t="s">
        <v>6205</v>
      </c>
      <c r="F1402" s="665">
        <v>13</v>
      </c>
      <c r="G1402" s="665">
        <v>1300</v>
      </c>
      <c r="H1402" s="665">
        <v>1</v>
      </c>
      <c r="I1402" s="665">
        <v>100</v>
      </c>
      <c r="J1402" s="665">
        <v>14</v>
      </c>
      <c r="K1402" s="665">
        <v>1400</v>
      </c>
      <c r="L1402" s="665">
        <v>1.0769230769230769</v>
      </c>
      <c r="M1402" s="665">
        <v>100</v>
      </c>
      <c r="N1402" s="665">
        <v>9</v>
      </c>
      <c r="O1402" s="665">
        <v>900</v>
      </c>
      <c r="P1402" s="678">
        <v>0.69230769230769229</v>
      </c>
      <c r="Q1402" s="666">
        <v>100</v>
      </c>
    </row>
    <row r="1403" spans="1:17" ht="14.4" customHeight="1" x14ac:dyDescent="0.3">
      <c r="A1403" s="661" t="s">
        <v>7283</v>
      </c>
      <c r="B1403" s="662" t="s">
        <v>6063</v>
      </c>
      <c r="C1403" s="662" t="s">
        <v>6030</v>
      </c>
      <c r="D1403" s="662" t="s">
        <v>6221</v>
      </c>
      <c r="E1403" s="662" t="s">
        <v>6196</v>
      </c>
      <c r="F1403" s="665"/>
      <c r="G1403" s="665"/>
      <c r="H1403" s="665"/>
      <c r="I1403" s="665"/>
      <c r="J1403" s="665">
        <v>4</v>
      </c>
      <c r="K1403" s="665">
        <v>4072</v>
      </c>
      <c r="L1403" s="665"/>
      <c r="M1403" s="665">
        <v>1018</v>
      </c>
      <c r="N1403" s="665">
        <v>9</v>
      </c>
      <c r="O1403" s="665">
        <v>9315</v>
      </c>
      <c r="P1403" s="678"/>
      <c r="Q1403" s="666">
        <v>1035</v>
      </c>
    </row>
    <row r="1404" spans="1:17" ht="14.4" customHeight="1" x14ac:dyDescent="0.3">
      <c r="A1404" s="661" t="s">
        <v>7283</v>
      </c>
      <c r="B1404" s="662" t="s">
        <v>6063</v>
      </c>
      <c r="C1404" s="662" t="s">
        <v>6030</v>
      </c>
      <c r="D1404" s="662" t="s">
        <v>6141</v>
      </c>
      <c r="E1404" s="662" t="s">
        <v>6038</v>
      </c>
      <c r="F1404" s="665">
        <v>4</v>
      </c>
      <c r="G1404" s="665">
        <v>1340</v>
      </c>
      <c r="H1404" s="665">
        <v>1</v>
      </c>
      <c r="I1404" s="665">
        <v>335</v>
      </c>
      <c r="J1404" s="665">
        <v>1</v>
      </c>
      <c r="K1404" s="665">
        <v>340</v>
      </c>
      <c r="L1404" s="665">
        <v>0.2537313432835821</v>
      </c>
      <c r="M1404" s="665">
        <v>340</v>
      </c>
      <c r="N1404" s="665">
        <v>7</v>
      </c>
      <c r="O1404" s="665">
        <v>2464</v>
      </c>
      <c r="P1404" s="678">
        <v>1.8388059701492536</v>
      </c>
      <c r="Q1404" s="666">
        <v>352</v>
      </c>
    </row>
    <row r="1405" spans="1:17" ht="14.4" customHeight="1" x14ac:dyDescent="0.3">
      <c r="A1405" s="661" t="s">
        <v>7283</v>
      </c>
      <c r="B1405" s="662" t="s">
        <v>6063</v>
      </c>
      <c r="C1405" s="662" t="s">
        <v>6030</v>
      </c>
      <c r="D1405" s="662" t="s">
        <v>6142</v>
      </c>
      <c r="E1405" s="662" t="s">
        <v>6056</v>
      </c>
      <c r="F1405" s="665">
        <v>20</v>
      </c>
      <c r="G1405" s="665">
        <v>7258</v>
      </c>
      <c r="H1405" s="665">
        <v>1</v>
      </c>
      <c r="I1405" s="665">
        <v>362.9</v>
      </c>
      <c r="J1405" s="665">
        <v>11</v>
      </c>
      <c r="K1405" s="665">
        <v>4015</v>
      </c>
      <c r="L1405" s="665">
        <v>0.55318269495728856</v>
      </c>
      <c r="M1405" s="665">
        <v>365</v>
      </c>
      <c r="N1405" s="665">
        <v>31</v>
      </c>
      <c r="O1405" s="665">
        <v>11563</v>
      </c>
      <c r="P1405" s="678">
        <v>1.5931386056764949</v>
      </c>
      <c r="Q1405" s="666">
        <v>373</v>
      </c>
    </row>
    <row r="1406" spans="1:17" ht="14.4" customHeight="1" x14ac:dyDescent="0.3">
      <c r="A1406" s="661" t="s">
        <v>7283</v>
      </c>
      <c r="B1406" s="662" t="s">
        <v>6063</v>
      </c>
      <c r="C1406" s="662" t="s">
        <v>6030</v>
      </c>
      <c r="D1406" s="662" t="s">
        <v>6206</v>
      </c>
      <c r="E1406" s="662" t="s">
        <v>6196</v>
      </c>
      <c r="F1406" s="665">
        <v>13</v>
      </c>
      <c r="G1406" s="665">
        <v>11206</v>
      </c>
      <c r="H1406" s="665">
        <v>1</v>
      </c>
      <c r="I1406" s="665">
        <v>862</v>
      </c>
      <c r="J1406" s="665">
        <v>21</v>
      </c>
      <c r="K1406" s="665">
        <v>18123</v>
      </c>
      <c r="L1406" s="665">
        <v>1.6172586114581473</v>
      </c>
      <c r="M1406" s="665">
        <v>863</v>
      </c>
      <c r="N1406" s="665"/>
      <c r="O1406" s="665"/>
      <c r="P1406" s="678"/>
      <c r="Q1406" s="666"/>
    </row>
    <row r="1407" spans="1:17" ht="14.4" customHeight="1" x14ac:dyDescent="0.3">
      <c r="A1407" s="661" t="s">
        <v>7283</v>
      </c>
      <c r="B1407" s="662" t="s">
        <v>6063</v>
      </c>
      <c r="C1407" s="662" t="s">
        <v>6030</v>
      </c>
      <c r="D1407" s="662" t="s">
        <v>6212</v>
      </c>
      <c r="E1407" s="662" t="s">
        <v>6208</v>
      </c>
      <c r="F1407" s="665">
        <v>41</v>
      </c>
      <c r="G1407" s="665">
        <v>21372</v>
      </c>
      <c r="H1407" s="665">
        <v>1</v>
      </c>
      <c r="I1407" s="665">
        <v>521.26829268292681</v>
      </c>
      <c r="J1407" s="665">
        <v>15</v>
      </c>
      <c r="K1407" s="665">
        <v>7845</v>
      </c>
      <c r="L1407" s="665">
        <v>0.36706906232453679</v>
      </c>
      <c r="M1407" s="665">
        <v>523</v>
      </c>
      <c r="N1407" s="665">
        <v>46</v>
      </c>
      <c r="O1407" s="665">
        <v>24426</v>
      </c>
      <c r="P1407" s="678">
        <v>1.1428972487366649</v>
      </c>
      <c r="Q1407" s="666">
        <v>531</v>
      </c>
    </row>
    <row r="1408" spans="1:17" ht="14.4" customHeight="1" x14ac:dyDescent="0.3">
      <c r="A1408" s="661" t="s">
        <v>7283</v>
      </c>
      <c r="B1408" s="662" t="s">
        <v>6063</v>
      </c>
      <c r="C1408" s="662" t="s">
        <v>6030</v>
      </c>
      <c r="D1408" s="662" t="s">
        <v>6222</v>
      </c>
      <c r="E1408" s="662" t="s">
        <v>6208</v>
      </c>
      <c r="F1408" s="665">
        <v>43</v>
      </c>
      <c r="G1408" s="665">
        <v>34603</v>
      </c>
      <c r="H1408" s="665">
        <v>1</v>
      </c>
      <c r="I1408" s="665">
        <v>804.72093023255809</v>
      </c>
      <c r="J1408" s="665">
        <v>51</v>
      </c>
      <c r="K1408" s="665">
        <v>41157</v>
      </c>
      <c r="L1408" s="665">
        <v>1.1894055428720054</v>
      </c>
      <c r="M1408" s="665">
        <v>807</v>
      </c>
      <c r="N1408" s="665">
        <v>55</v>
      </c>
      <c r="O1408" s="665">
        <v>45320</v>
      </c>
      <c r="P1408" s="678">
        <v>1.3097130306620812</v>
      </c>
      <c r="Q1408" s="666">
        <v>824</v>
      </c>
    </row>
    <row r="1409" spans="1:17" ht="14.4" customHeight="1" x14ac:dyDescent="0.3">
      <c r="A1409" s="661" t="s">
        <v>7283</v>
      </c>
      <c r="B1409" s="662" t="s">
        <v>6063</v>
      </c>
      <c r="C1409" s="662" t="s">
        <v>6030</v>
      </c>
      <c r="D1409" s="662" t="s">
        <v>6207</v>
      </c>
      <c r="E1409" s="662" t="s">
        <v>6208</v>
      </c>
      <c r="F1409" s="665">
        <v>388</v>
      </c>
      <c r="G1409" s="665">
        <v>229776</v>
      </c>
      <c r="H1409" s="665">
        <v>1</v>
      </c>
      <c r="I1409" s="665">
        <v>592.20618556701027</v>
      </c>
      <c r="J1409" s="665">
        <v>430</v>
      </c>
      <c r="K1409" s="665">
        <v>255850</v>
      </c>
      <c r="L1409" s="665">
        <v>1.1134757328876819</v>
      </c>
      <c r="M1409" s="665">
        <v>595</v>
      </c>
      <c r="N1409" s="665">
        <v>435</v>
      </c>
      <c r="O1409" s="665">
        <v>262740</v>
      </c>
      <c r="P1409" s="678">
        <v>1.1434614581157301</v>
      </c>
      <c r="Q1409" s="666">
        <v>604</v>
      </c>
    </row>
    <row r="1410" spans="1:17" ht="14.4" customHeight="1" x14ac:dyDescent="0.3">
      <c r="A1410" s="661" t="s">
        <v>7283</v>
      </c>
      <c r="B1410" s="662" t="s">
        <v>6063</v>
      </c>
      <c r="C1410" s="662" t="s">
        <v>6030</v>
      </c>
      <c r="D1410" s="662" t="s">
        <v>6223</v>
      </c>
      <c r="E1410" s="662" t="s">
        <v>6196</v>
      </c>
      <c r="F1410" s="665"/>
      <c r="G1410" s="665"/>
      <c r="H1410" s="665"/>
      <c r="I1410" s="665"/>
      <c r="J1410" s="665"/>
      <c r="K1410" s="665"/>
      <c r="L1410" s="665"/>
      <c r="M1410" s="665"/>
      <c r="N1410" s="665">
        <v>14</v>
      </c>
      <c r="O1410" s="665">
        <v>13468</v>
      </c>
      <c r="P1410" s="678"/>
      <c r="Q1410" s="666">
        <v>962</v>
      </c>
    </row>
    <row r="1411" spans="1:17" ht="14.4" customHeight="1" x14ac:dyDescent="0.3">
      <c r="A1411" s="661" t="s">
        <v>7283</v>
      </c>
      <c r="B1411" s="662" t="s">
        <v>6063</v>
      </c>
      <c r="C1411" s="662" t="s">
        <v>6030</v>
      </c>
      <c r="D1411" s="662" t="s">
        <v>6061</v>
      </c>
      <c r="E1411" s="662" t="s">
        <v>6051</v>
      </c>
      <c r="F1411" s="665">
        <v>4</v>
      </c>
      <c r="G1411" s="665">
        <v>1572</v>
      </c>
      <c r="H1411" s="665">
        <v>1</v>
      </c>
      <c r="I1411" s="665">
        <v>393</v>
      </c>
      <c r="J1411" s="665">
        <v>6</v>
      </c>
      <c r="K1411" s="665">
        <v>2370</v>
      </c>
      <c r="L1411" s="665">
        <v>1.5076335877862594</v>
      </c>
      <c r="M1411" s="665">
        <v>395</v>
      </c>
      <c r="N1411" s="665">
        <v>2</v>
      </c>
      <c r="O1411" s="665">
        <v>808</v>
      </c>
      <c r="P1411" s="678">
        <v>0.51399491094147587</v>
      </c>
      <c r="Q1411" s="666">
        <v>404</v>
      </c>
    </row>
    <row r="1412" spans="1:17" ht="14.4" customHeight="1" x14ac:dyDescent="0.3">
      <c r="A1412" s="661" t="s">
        <v>7283</v>
      </c>
      <c r="B1412" s="662" t="s">
        <v>6063</v>
      </c>
      <c r="C1412" s="662" t="s">
        <v>6030</v>
      </c>
      <c r="D1412" s="662" t="s">
        <v>6234</v>
      </c>
      <c r="E1412" s="662" t="s">
        <v>6208</v>
      </c>
      <c r="F1412" s="665">
        <v>13</v>
      </c>
      <c r="G1412" s="665">
        <v>9540</v>
      </c>
      <c r="H1412" s="665">
        <v>1</v>
      </c>
      <c r="I1412" s="665">
        <v>733.84615384615381</v>
      </c>
      <c r="J1412" s="665"/>
      <c r="K1412" s="665"/>
      <c r="L1412" s="665"/>
      <c r="M1412" s="665"/>
      <c r="N1412" s="665">
        <v>6</v>
      </c>
      <c r="O1412" s="665">
        <v>4506</v>
      </c>
      <c r="P1412" s="678">
        <v>0.47232704402515724</v>
      </c>
      <c r="Q1412" s="666">
        <v>751</v>
      </c>
    </row>
    <row r="1413" spans="1:17" ht="14.4" customHeight="1" x14ac:dyDescent="0.3">
      <c r="A1413" s="661" t="s">
        <v>7283</v>
      </c>
      <c r="B1413" s="662" t="s">
        <v>6063</v>
      </c>
      <c r="C1413" s="662" t="s">
        <v>6030</v>
      </c>
      <c r="D1413" s="662" t="s">
        <v>6145</v>
      </c>
      <c r="E1413" s="662" t="s">
        <v>6146</v>
      </c>
      <c r="F1413" s="665">
        <v>1</v>
      </c>
      <c r="G1413" s="665">
        <v>610</v>
      </c>
      <c r="H1413" s="665">
        <v>1</v>
      </c>
      <c r="I1413" s="665">
        <v>610</v>
      </c>
      <c r="J1413" s="665"/>
      <c r="K1413" s="665"/>
      <c r="L1413" s="665"/>
      <c r="M1413" s="665"/>
      <c r="N1413" s="665"/>
      <c r="O1413" s="665"/>
      <c r="P1413" s="678"/>
      <c r="Q1413" s="666"/>
    </row>
    <row r="1414" spans="1:17" ht="14.4" customHeight="1" x14ac:dyDescent="0.3">
      <c r="A1414" s="661" t="s">
        <v>7283</v>
      </c>
      <c r="B1414" s="662" t="s">
        <v>6063</v>
      </c>
      <c r="C1414" s="662" t="s">
        <v>6030</v>
      </c>
      <c r="D1414" s="662" t="s">
        <v>6209</v>
      </c>
      <c r="E1414" s="662" t="s">
        <v>6146</v>
      </c>
      <c r="F1414" s="665">
        <v>2</v>
      </c>
      <c r="G1414" s="665">
        <v>1048</v>
      </c>
      <c r="H1414" s="665">
        <v>1</v>
      </c>
      <c r="I1414" s="665">
        <v>524</v>
      </c>
      <c r="J1414" s="665"/>
      <c r="K1414" s="665"/>
      <c r="L1414" s="665"/>
      <c r="M1414" s="665"/>
      <c r="N1414" s="665">
        <v>0</v>
      </c>
      <c r="O1414" s="665">
        <v>0</v>
      </c>
      <c r="P1414" s="678">
        <v>0</v>
      </c>
      <c r="Q1414" s="666"/>
    </row>
    <row r="1415" spans="1:17" ht="14.4" customHeight="1" x14ac:dyDescent="0.3">
      <c r="A1415" s="661" t="s">
        <v>7283</v>
      </c>
      <c r="B1415" s="662" t="s">
        <v>6063</v>
      </c>
      <c r="C1415" s="662" t="s">
        <v>6030</v>
      </c>
      <c r="D1415" s="662" t="s">
        <v>6235</v>
      </c>
      <c r="E1415" s="662" t="s">
        <v>6236</v>
      </c>
      <c r="F1415" s="665">
        <v>1</v>
      </c>
      <c r="G1415" s="665">
        <v>1370</v>
      </c>
      <c r="H1415" s="665">
        <v>1</v>
      </c>
      <c r="I1415" s="665">
        <v>1370</v>
      </c>
      <c r="J1415" s="665"/>
      <c r="K1415" s="665"/>
      <c r="L1415" s="665"/>
      <c r="M1415" s="665"/>
      <c r="N1415" s="665">
        <v>1</v>
      </c>
      <c r="O1415" s="665">
        <v>1379</v>
      </c>
      <c r="P1415" s="678">
        <v>1.0065693430656935</v>
      </c>
      <c r="Q1415" s="666">
        <v>1379</v>
      </c>
    </row>
    <row r="1416" spans="1:17" ht="14.4" customHeight="1" x14ac:dyDescent="0.3">
      <c r="A1416" s="661" t="s">
        <v>7283</v>
      </c>
      <c r="B1416" s="662" t="s">
        <v>6063</v>
      </c>
      <c r="C1416" s="662" t="s">
        <v>6030</v>
      </c>
      <c r="D1416" s="662" t="s">
        <v>6224</v>
      </c>
      <c r="E1416" s="662" t="s">
        <v>6208</v>
      </c>
      <c r="F1416" s="665">
        <v>1</v>
      </c>
      <c r="G1416" s="665">
        <v>855</v>
      </c>
      <c r="H1416" s="665">
        <v>1</v>
      </c>
      <c r="I1416" s="665">
        <v>855</v>
      </c>
      <c r="J1416" s="665"/>
      <c r="K1416" s="665"/>
      <c r="L1416" s="665"/>
      <c r="M1416" s="665"/>
      <c r="N1416" s="665">
        <v>6</v>
      </c>
      <c r="O1416" s="665">
        <v>5244</v>
      </c>
      <c r="P1416" s="678">
        <v>6.1333333333333337</v>
      </c>
      <c r="Q1416" s="666">
        <v>874</v>
      </c>
    </row>
    <row r="1417" spans="1:17" ht="14.4" customHeight="1" x14ac:dyDescent="0.3">
      <c r="A1417" s="661" t="s">
        <v>7283</v>
      </c>
      <c r="B1417" s="662" t="s">
        <v>6063</v>
      </c>
      <c r="C1417" s="662" t="s">
        <v>6030</v>
      </c>
      <c r="D1417" s="662" t="s">
        <v>6227</v>
      </c>
      <c r="E1417" s="662" t="s">
        <v>6228</v>
      </c>
      <c r="F1417" s="665">
        <v>4</v>
      </c>
      <c r="G1417" s="665">
        <v>1376</v>
      </c>
      <c r="H1417" s="665">
        <v>1</v>
      </c>
      <c r="I1417" s="665">
        <v>344</v>
      </c>
      <c r="J1417" s="665">
        <v>4</v>
      </c>
      <c r="K1417" s="665">
        <v>1380</v>
      </c>
      <c r="L1417" s="665">
        <v>1.0029069767441861</v>
      </c>
      <c r="M1417" s="665">
        <v>345</v>
      </c>
      <c r="N1417" s="665">
        <v>2</v>
      </c>
      <c r="O1417" s="665">
        <v>714</v>
      </c>
      <c r="P1417" s="678">
        <v>0.51889534883720934</v>
      </c>
      <c r="Q1417" s="666">
        <v>357</v>
      </c>
    </row>
    <row r="1418" spans="1:17" ht="14.4" customHeight="1" x14ac:dyDescent="0.3">
      <c r="A1418" s="661" t="s">
        <v>7284</v>
      </c>
      <c r="B1418" s="662" t="s">
        <v>6063</v>
      </c>
      <c r="C1418" s="662" t="s">
        <v>6030</v>
      </c>
      <c r="D1418" s="662" t="s">
        <v>6113</v>
      </c>
      <c r="E1418" s="662" t="s">
        <v>6114</v>
      </c>
      <c r="F1418" s="665">
        <v>1</v>
      </c>
      <c r="G1418" s="665">
        <v>35</v>
      </c>
      <c r="H1418" s="665">
        <v>1</v>
      </c>
      <c r="I1418" s="665">
        <v>35</v>
      </c>
      <c r="J1418" s="665"/>
      <c r="K1418" s="665"/>
      <c r="L1418" s="665"/>
      <c r="M1418" s="665"/>
      <c r="N1418" s="665">
        <v>2</v>
      </c>
      <c r="O1418" s="665">
        <v>74</v>
      </c>
      <c r="P1418" s="678">
        <v>2.1142857142857143</v>
      </c>
      <c r="Q1418" s="666">
        <v>37</v>
      </c>
    </row>
    <row r="1419" spans="1:17" ht="14.4" customHeight="1" x14ac:dyDescent="0.3">
      <c r="A1419" s="661" t="s">
        <v>7284</v>
      </c>
      <c r="B1419" s="662" t="s">
        <v>6063</v>
      </c>
      <c r="C1419" s="662" t="s">
        <v>6030</v>
      </c>
      <c r="D1419" s="662" t="s">
        <v>6031</v>
      </c>
      <c r="E1419" s="662" t="s">
        <v>6032</v>
      </c>
      <c r="F1419" s="665">
        <v>27</v>
      </c>
      <c r="G1419" s="665">
        <v>6310</v>
      </c>
      <c r="H1419" s="665">
        <v>1</v>
      </c>
      <c r="I1419" s="665">
        <v>233.7037037037037</v>
      </c>
      <c r="J1419" s="665">
        <v>41</v>
      </c>
      <c r="K1419" s="665">
        <v>9635</v>
      </c>
      <c r="L1419" s="665">
        <v>1.5269413629160062</v>
      </c>
      <c r="M1419" s="665">
        <v>235</v>
      </c>
      <c r="N1419" s="665">
        <v>29</v>
      </c>
      <c r="O1419" s="665">
        <v>7279</v>
      </c>
      <c r="P1419" s="678">
        <v>1.1535657686212362</v>
      </c>
      <c r="Q1419" s="666">
        <v>251</v>
      </c>
    </row>
    <row r="1420" spans="1:17" ht="14.4" customHeight="1" x14ac:dyDescent="0.3">
      <c r="A1420" s="661" t="s">
        <v>7284</v>
      </c>
      <c r="B1420" s="662" t="s">
        <v>6063</v>
      </c>
      <c r="C1420" s="662" t="s">
        <v>6030</v>
      </c>
      <c r="D1420" s="662" t="s">
        <v>6033</v>
      </c>
      <c r="E1420" s="662" t="s">
        <v>6034</v>
      </c>
      <c r="F1420" s="665"/>
      <c r="G1420" s="665"/>
      <c r="H1420" s="665"/>
      <c r="I1420" s="665"/>
      <c r="J1420" s="665">
        <v>2</v>
      </c>
      <c r="K1420" s="665">
        <v>236</v>
      </c>
      <c r="L1420" s="665"/>
      <c r="M1420" s="665">
        <v>118</v>
      </c>
      <c r="N1420" s="665">
        <v>1</v>
      </c>
      <c r="O1420" s="665">
        <v>126</v>
      </c>
      <c r="P1420" s="678"/>
      <c r="Q1420" s="666">
        <v>126</v>
      </c>
    </row>
    <row r="1421" spans="1:17" ht="14.4" customHeight="1" x14ac:dyDescent="0.3">
      <c r="A1421" s="661" t="s">
        <v>7284</v>
      </c>
      <c r="B1421" s="662" t="s">
        <v>6063</v>
      </c>
      <c r="C1421" s="662" t="s">
        <v>6030</v>
      </c>
      <c r="D1421" s="662" t="s">
        <v>6037</v>
      </c>
      <c r="E1421" s="662" t="s">
        <v>6038</v>
      </c>
      <c r="F1421" s="665"/>
      <c r="G1421" s="665"/>
      <c r="H1421" s="665"/>
      <c r="I1421" s="665"/>
      <c r="J1421" s="665">
        <v>1</v>
      </c>
      <c r="K1421" s="665">
        <v>449</v>
      </c>
      <c r="L1421" s="665"/>
      <c r="M1421" s="665">
        <v>449</v>
      </c>
      <c r="N1421" s="665">
        <v>1</v>
      </c>
      <c r="O1421" s="665">
        <v>462</v>
      </c>
      <c r="P1421" s="678"/>
      <c r="Q1421" s="666">
        <v>462</v>
      </c>
    </row>
    <row r="1422" spans="1:17" ht="14.4" customHeight="1" x14ac:dyDescent="0.3">
      <c r="A1422" s="661" t="s">
        <v>7284</v>
      </c>
      <c r="B1422" s="662" t="s">
        <v>6063</v>
      </c>
      <c r="C1422" s="662" t="s">
        <v>6030</v>
      </c>
      <c r="D1422" s="662" t="s">
        <v>6121</v>
      </c>
      <c r="E1422" s="662" t="s">
        <v>6122</v>
      </c>
      <c r="F1422" s="665">
        <v>1</v>
      </c>
      <c r="G1422" s="665">
        <v>330</v>
      </c>
      <c r="H1422" s="665">
        <v>1</v>
      </c>
      <c r="I1422" s="665">
        <v>330</v>
      </c>
      <c r="J1422" s="665">
        <v>1</v>
      </c>
      <c r="K1422" s="665">
        <v>331</v>
      </c>
      <c r="L1422" s="665">
        <v>1.0030303030303029</v>
      </c>
      <c r="M1422" s="665">
        <v>331</v>
      </c>
      <c r="N1422" s="665"/>
      <c r="O1422" s="665"/>
      <c r="P1422" s="678"/>
      <c r="Q1422" s="666"/>
    </row>
    <row r="1423" spans="1:17" ht="14.4" customHeight="1" x14ac:dyDescent="0.3">
      <c r="A1423" s="661" t="s">
        <v>7284</v>
      </c>
      <c r="B1423" s="662" t="s">
        <v>6063</v>
      </c>
      <c r="C1423" s="662" t="s">
        <v>6030</v>
      </c>
      <c r="D1423" s="662" t="s">
        <v>6057</v>
      </c>
      <c r="E1423" s="662" t="s">
        <v>6058</v>
      </c>
      <c r="F1423" s="665">
        <v>1</v>
      </c>
      <c r="G1423" s="665">
        <v>706</v>
      </c>
      <c r="H1423" s="665">
        <v>1</v>
      </c>
      <c r="I1423" s="665">
        <v>706</v>
      </c>
      <c r="J1423" s="665">
        <v>6</v>
      </c>
      <c r="K1423" s="665">
        <v>4242</v>
      </c>
      <c r="L1423" s="665">
        <v>6.0084985835694047</v>
      </c>
      <c r="M1423" s="665">
        <v>707</v>
      </c>
      <c r="N1423" s="665">
        <v>4</v>
      </c>
      <c r="O1423" s="665">
        <v>2876</v>
      </c>
      <c r="P1423" s="678">
        <v>4.0736543909348439</v>
      </c>
      <c r="Q1423" s="666">
        <v>719</v>
      </c>
    </row>
    <row r="1424" spans="1:17" ht="14.4" customHeight="1" x14ac:dyDescent="0.3">
      <c r="A1424" s="661" t="s">
        <v>7284</v>
      </c>
      <c r="B1424" s="662" t="s">
        <v>6063</v>
      </c>
      <c r="C1424" s="662" t="s">
        <v>6030</v>
      </c>
      <c r="D1424" s="662" t="s">
        <v>6045</v>
      </c>
      <c r="E1424" s="662" t="s">
        <v>6042</v>
      </c>
      <c r="F1424" s="665"/>
      <c r="G1424" s="665"/>
      <c r="H1424" s="665"/>
      <c r="I1424" s="665"/>
      <c r="J1424" s="665">
        <v>5</v>
      </c>
      <c r="K1424" s="665">
        <v>1495</v>
      </c>
      <c r="L1424" s="665"/>
      <c r="M1424" s="665">
        <v>299</v>
      </c>
      <c r="N1424" s="665"/>
      <c r="O1424" s="665"/>
      <c r="P1424" s="678"/>
      <c r="Q1424" s="666"/>
    </row>
    <row r="1425" spans="1:17" ht="14.4" customHeight="1" x14ac:dyDescent="0.3">
      <c r="A1425" s="661" t="s">
        <v>7284</v>
      </c>
      <c r="B1425" s="662" t="s">
        <v>6063</v>
      </c>
      <c r="C1425" s="662" t="s">
        <v>6030</v>
      </c>
      <c r="D1425" s="662" t="s">
        <v>6041</v>
      </c>
      <c r="E1425" s="662" t="s">
        <v>6042</v>
      </c>
      <c r="F1425" s="665"/>
      <c r="G1425" s="665"/>
      <c r="H1425" s="665"/>
      <c r="I1425" s="665"/>
      <c r="J1425" s="665">
        <v>2</v>
      </c>
      <c r="K1425" s="665">
        <v>742</v>
      </c>
      <c r="L1425" s="665"/>
      <c r="M1425" s="665">
        <v>371</v>
      </c>
      <c r="N1425" s="665"/>
      <c r="O1425" s="665"/>
      <c r="P1425" s="678"/>
      <c r="Q1425" s="666"/>
    </row>
    <row r="1426" spans="1:17" ht="14.4" customHeight="1" x14ac:dyDescent="0.3">
      <c r="A1426" s="661" t="s">
        <v>7284</v>
      </c>
      <c r="B1426" s="662" t="s">
        <v>6063</v>
      </c>
      <c r="C1426" s="662" t="s">
        <v>6030</v>
      </c>
      <c r="D1426" s="662" t="s">
        <v>6143</v>
      </c>
      <c r="E1426" s="662" t="s">
        <v>6144</v>
      </c>
      <c r="F1426" s="665"/>
      <c r="G1426" s="665"/>
      <c r="H1426" s="665"/>
      <c r="I1426" s="665"/>
      <c r="J1426" s="665"/>
      <c r="K1426" s="665"/>
      <c r="L1426" s="665"/>
      <c r="M1426" s="665"/>
      <c r="N1426" s="665">
        <v>2</v>
      </c>
      <c r="O1426" s="665">
        <v>354</v>
      </c>
      <c r="P1426" s="678"/>
      <c r="Q1426" s="666">
        <v>177</v>
      </c>
    </row>
    <row r="1427" spans="1:17" ht="14.4" customHeight="1" x14ac:dyDescent="0.3">
      <c r="A1427" s="661" t="s">
        <v>7284</v>
      </c>
      <c r="B1427" s="662" t="s">
        <v>6063</v>
      </c>
      <c r="C1427" s="662" t="s">
        <v>6030</v>
      </c>
      <c r="D1427" s="662" t="s">
        <v>6145</v>
      </c>
      <c r="E1427" s="662" t="s">
        <v>6146</v>
      </c>
      <c r="F1427" s="665">
        <v>1</v>
      </c>
      <c r="G1427" s="665">
        <v>606</v>
      </c>
      <c r="H1427" s="665">
        <v>1</v>
      </c>
      <c r="I1427" s="665">
        <v>606</v>
      </c>
      <c r="J1427" s="665"/>
      <c r="K1427" s="665"/>
      <c r="L1427" s="665"/>
      <c r="M1427" s="665"/>
      <c r="N1427" s="665"/>
      <c r="O1427" s="665"/>
      <c r="P1427" s="678"/>
      <c r="Q1427" s="666"/>
    </row>
    <row r="1428" spans="1:17" ht="14.4" customHeight="1" x14ac:dyDescent="0.3">
      <c r="A1428" s="661" t="s">
        <v>7284</v>
      </c>
      <c r="B1428" s="662" t="s">
        <v>6063</v>
      </c>
      <c r="C1428" s="662" t="s">
        <v>6030</v>
      </c>
      <c r="D1428" s="662" t="s">
        <v>6209</v>
      </c>
      <c r="E1428" s="662" t="s">
        <v>6146</v>
      </c>
      <c r="F1428" s="665">
        <v>4</v>
      </c>
      <c r="G1428" s="665">
        <v>2092</v>
      </c>
      <c r="H1428" s="665">
        <v>1</v>
      </c>
      <c r="I1428" s="665">
        <v>523</v>
      </c>
      <c r="J1428" s="665">
        <v>1</v>
      </c>
      <c r="K1428" s="665">
        <v>525</v>
      </c>
      <c r="L1428" s="665">
        <v>0.25095602294455066</v>
      </c>
      <c r="M1428" s="665">
        <v>525</v>
      </c>
      <c r="N1428" s="665"/>
      <c r="O1428" s="665"/>
      <c r="P1428" s="678"/>
      <c r="Q1428" s="666"/>
    </row>
    <row r="1429" spans="1:17" ht="14.4" customHeight="1" x14ac:dyDescent="0.3">
      <c r="A1429" s="661" t="s">
        <v>7285</v>
      </c>
      <c r="B1429" s="662" t="s">
        <v>6063</v>
      </c>
      <c r="C1429" s="662" t="s">
        <v>6098</v>
      </c>
      <c r="D1429" s="662" t="s">
        <v>6149</v>
      </c>
      <c r="E1429" s="662" t="s">
        <v>6150</v>
      </c>
      <c r="F1429" s="665">
        <v>2</v>
      </c>
      <c r="G1429" s="665">
        <v>1809.5</v>
      </c>
      <c r="H1429" s="665">
        <v>1</v>
      </c>
      <c r="I1429" s="665">
        <v>904.75</v>
      </c>
      <c r="J1429" s="665">
        <v>4</v>
      </c>
      <c r="K1429" s="665">
        <v>3619</v>
      </c>
      <c r="L1429" s="665">
        <v>2</v>
      </c>
      <c r="M1429" s="665">
        <v>904.75</v>
      </c>
      <c r="N1429" s="665">
        <v>6</v>
      </c>
      <c r="O1429" s="665">
        <v>5428.5</v>
      </c>
      <c r="P1429" s="678">
        <v>3</v>
      </c>
      <c r="Q1429" s="666">
        <v>904.75</v>
      </c>
    </row>
    <row r="1430" spans="1:17" ht="14.4" customHeight="1" x14ac:dyDescent="0.3">
      <c r="A1430" s="661" t="s">
        <v>7285</v>
      </c>
      <c r="B1430" s="662" t="s">
        <v>6063</v>
      </c>
      <c r="C1430" s="662" t="s">
        <v>6098</v>
      </c>
      <c r="D1430" s="662" t="s">
        <v>6101</v>
      </c>
      <c r="E1430" s="662" t="s">
        <v>6102</v>
      </c>
      <c r="F1430" s="665"/>
      <c r="G1430" s="665"/>
      <c r="H1430" s="665"/>
      <c r="I1430" s="665"/>
      <c r="J1430" s="665"/>
      <c r="K1430" s="665"/>
      <c r="L1430" s="665"/>
      <c r="M1430" s="665"/>
      <c r="N1430" s="665">
        <v>1</v>
      </c>
      <c r="O1430" s="665">
        <v>242.64</v>
      </c>
      <c r="P1430" s="678"/>
      <c r="Q1430" s="666">
        <v>242.64</v>
      </c>
    </row>
    <row r="1431" spans="1:17" ht="14.4" customHeight="1" x14ac:dyDescent="0.3">
      <c r="A1431" s="661" t="s">
        <v>7285</v>
      </c>
      <c r="B1431" s="662" t="s">
        <v>6063</v>
      </c>
      <c r="C1431" s="662" t="s">
        <v>6030</v>
      </c>
      <c r="D1431" s="662" t="s">
        <v>6053</v>
      </c>
      <c r="E1431" s="662" t="s">
        <v>6054</v>
      </c>
      <c r="F1431" s="665"/>
      <c r="G1431" s="665"/>
      <c r="H1431" s="665"/>
      <c r="I1431" s="665"/>
      <c r="J1431" s="665">
        <v>3</v>
      </c>
      <c r="K1431" s="665">
        <v>567</v>
      </c>
      <c r="L1431" s="665"/>
      <c r="M1431" s="665">
        <v>189</v>
      </c>
      <c r="N1431" s="665"/>
      <c r="O1431" s="665"/>
      <c r="P1431" s="678"/>
      <c r="Q1431" s="666"/>
    </row>
    <row r="1432" spans="1:17" ht="14.4" customHeight="1" x14ac:dyDescent="0.3">
      <c r="A1432" s="661" t="s">
        <v>7285</v>
      </c>
      <c r="B1432" s="662" t="s">
        <v>6063</v>
      </c>
      <c r="C1432" s="662" t="s">
        <v>6030</v>
      </c>
      <c r="D1432" s="662" t="s">
        <v>6031</v>
      </c>
      <c r="E1432" s="662" t="s">
        <v>6032</v>
      </c>
      <c r="F1432" s="665">
        <v>16</v>
      </c>
      <c r="G1432" s="665">
        <v>3740</v>
      </c>
      <c r="H1432" s="665">
        <v>1</v>
      </c>
      <c r="I1432" s="665">
        <v>233.75</v>
      </c>
      <c r="J1432" s="665">
        <v>18</v>
      </c>
      <c r="K1432" s="665">
        <v>4230</v>
      </c>
      <c r="L1432" s="665">
        <v>1.1310160427807487</v>
      </c>
      <c r="M1432" s="665">
        <v>235</v>
      </c>
      <c r="N1432" s="665">
        <v>15</v>
      </c>
      <c r="O1432" s="665">
        <v>3765</v>
      </c>
      <c r="P1432" s="678">
        <v>1.0066844919786095</v>
      </c>
      <c r="Q1432" s="666">
        <v>251</v>
      </c>
    </row>
    <row r="1433" spans="1:17" ht="14.4" customHeight="1" x14ac:dyDescent="0.3">
      <c r="A1433" s="661" t="s">
        <v>7285</v>
      </c>
      <c r="B1433" s="662" t="s">
        <v>6063</v>
      </c>
      <c r="C1433" s="662" t="s">
        <v>6030</v>
      </c>
      <c r="D1433" s="662" t="s">
        <v>6033</v>
      </c>
      <c r="E1433" s="662" t="s">
        <v>6034</v>
      </c>
      <c r="F1433" s="665">
        <v>2</v>
      </c>
      <c r="G1433" s="665">
        <v>236</v>
      </c>
      <c r="H1433" s="665">
        <v>1</v>
      </c>
      <c r="I1433" s="665">
        <v>118</v>
      </c>
      <c r="J1433" s="665">
        <v>7</v>
      </c>
      <c r="K1433" s="665">
        <v>826</v>
      </c>
      <c r="L1433" s="665">
        <v>3.5</v>
      </c>
      <c r="M1433" s="665">
        <v>118</v>
      </c>
      <c r="N1433" s="665">
        <v>4</v>
      </c>
      <c r="O1433" s="665">
        <v>504</v>
      </c>
      <c r="P1433" s="678">
        <v>2.1355932203389831</v>
      </c>
      <c r="Q1433" s="666">
        <v>126</v>
      </c>
    </row>
    <row r="1434" spans="1:17" ht="14.4" customHeight="1" x14ac:dyDescent="0.3">
      <c r="A1434" s="661" t="s">
        <v>7285</v>
      </c>
      <c r="B1434" s="662" t="s">
        <v>6063</v>
      </c>
      <c r="C1434" s="662" t="s">
        <v>6030</v>
      </c>
      <c r="D1434" s="662" t="s">
        <v>6151</v>
      </c>
      <c r="E1434" s="662" t="s">
        <v>6036</v>
      </c>
      <c r="F1434" s="665"/>
      <c r="G1434" s="665"/>
      <c r="H1434" s="665"/>
      <c r="I1434" s="665"/>
      <c r="J1434" s="665">
        <v>2</v>
      </c>
      <c r="K1434" s="665">
        <v>974</v>
      </c>
      <c r="L1434" s="665"/>
      <c r="M1434" s="665">
        <v>487</v>
      </c>
      <c r="N1434" s="665"/>
      <c r="O1434" s="665"/>
      <c r="P1434" s="678"/>
      <c r="Q1434" s="666"/>
    </row>
    <row r="1435" spans="1:17" ht="14.4" customHeight="1" x14ac:dyDescent="0.3">
      <c r="A1435" s="661" t="s">
        <v>7285</v>
      </c>
      <c r="B1435" s="662" t="s">
        <v>6063</v>
      </c>
      <c r="C1435" s="662" t="s">
        <v>6030</v>
      </c>
      <c r="D1435" s="662" t="s">
        <v>6154</v>
      </c>
      <c r="E1435" s="662" t="s">
        <v>6153</v>
      </c>
      <c r="F1435" s="665"/>
      <c r="G1435" s="665"/>
      <c r="H1435" s="665"/>
      <c r="I1435" s="665"/>
      <c r="J1435" s="665">
        <v>6</v>
      </c>
      <c r="K1435" s="665">
        <v>4512</v>
      </c>
      <c r="L1435" s="665"/>
      <c r="M1435" s="665">
        <v>752</v>
      </c>
      <c r="N1435" s="665"/>
      <c r="O1435" s="665"/>
      <c r="P1435" s="678"/>
      <c r="Q1435" s="666"/>
    </row>
    <row r="1436" spans="1:17" ht="14.4" customHeight="1" x14ac:dyDescent="0.3">
      <c r="A1436" s="661" t="s">
        <v>7285</v>
      </c>
      <c r="B1436" s="662" t="s">
        <v>6063</v>
      </c>
      <c r="C1436" s="662" t="s">
        <v>6030</v>
      </c>
      <c r="D1436" s="662" t="s">
        <v>6195</v>
      </c>
      <c r="E1436" s="662" t="s">
        <v>6196</v>
      </c>
      <c r="F1436" s="665">
        <v>30</v>
      </c>
      <c r="G1436" s="665">
        <v>24198</v>
      </c>
      <c r="H1436" s="665">
        <v>1</v>
      </c>
      <c r="I1436" s="665">
        <v>806.6</v>
      </c>
      <c r="J1436" s="665">
        <v>54</v>
      </c>
      <c r="K1436" s="665">
        <v>43686</v>
      </c>
      <c r="L1436" s="665">
        <v>1.8053558145301265</v>
      </c>
      <c r="M1436" s="665">
        <v>809</v>
      </c>
      <c r="N1436" s="665">
        <v>16</v>
      </c>
      <c r="O1436" s="665">
        <v>13088</v>
      </c>
      <c r="P1436" s="678">
        <v>0.54087114637573352</v>
      </c>
      <c r="Q1436" s="666">
        <v>818</v>
      </c>
    </row>
    <row r="1437" spans="1:17" ht="14.4" customHeight="1" x14ac:dyDescent="0.3">
      <c r="A1437" s="661" t="s">
        <v>7285</v>
      </c>
      <c r="B1437" s="662" t="s">
        <v>6063</v>
      </c>
      <c r="C1437" s="662" t="s">
        <v>6030</v>
      </c>
      <c r="D1437" s="662" t="s">
        <v>6055</v>
      </c>
      <c r="E1437" s="662" t="s">
        <v>6056</v>
      </c>
      <c r="F1437" s="665"/>
      <c r="G1437" s="665"/>
      <c r="H1437" s="665"/>
      <c r="I1437" s="665"/>
      <c r="J1437" s="665"/>
      <c r="K1437" s="665"/>
      <c r="L1437" s="665"/>
      <c r="M1437" s="665"/>
      <c r="N1437" s="665">
        <v>1</v>
      </c>
      <c r="O1437" s="665">
        <v>446</v>
      </c>
      <c r="P1437" s="678"/>
      <c r="Q1437" s="666">
        <v>446</v>
      </c>
    </row>
    <row r="1438" spans="1:17" ht="14.4" customHeight="1" x14ac:dyDescent="0.3">
      <c r="A1438" s="661" t="s">
        <v>7285</v>
      </c>
      <c r="B1438" s="662" t="s">
        <v>6063</v>
      </c>
      <c r="C1438" s="662" t="s">
        <v>6030</v>
      </c>
      <c r="D1438" s="662" t="s">
        <v>6197</v>
      </c>
      <c r="E1438" s="662" t="s">
        <v>6140</v>
      </c>
      <c r="F1438" s="665"/>
      <c r="G1438" s="665"/>
      <c r="H1438" s="665"/>
      <c r="I1438" s="665"/>
      <c r="J1438" s="665">
        <v>1</v>
      </c>
      <c r="K1438" s="665">
        <v>715</v>
      </c>
      <c r="L1438" s="665"/>
      <c r="M1438" s="665">
        <v>715</v>
      </c>
      <c r="N1438" s="665">
        <v>2</v>
      </c>
      <c r="O1438" s="665">
        <v>1456</v>
      </c>
      <c r="P1438" s="678"/>
      <c r="Q1438" s="666">
        <v>728</v>
      </c>
    </row>
    <row r="1439" spans="1:17" ht="14.4" customHeight="1" x14ac:dyDescent="0.3">
      <c r="A1439" s="661" t="s">
        <v>7285</v>
      </c>
      <c r="B1439" s="662" t="s">
        <v>6063</v>
      </c>
      <c r="C1439" s="662" t="s">
        <v>6030</v>
      </c>
      <c r="D1439" s="662" t="s">
        <v>6161</v>
      </c>
      <c r="E1439" s="662" t="s">
        <v>6162</v>
      </c>
      <c r="F1439" s="665"/>
      <c r="G1439" s="665"/>
      <c r="H1439" s="665"/>
      <c r="I1439" s="665"/>
      <c r="J1439" s="665"/>
      <c r="K1439" s="665"/>
      <c r="L1439" s="665"/>
      <c r="M1439" s="665"/>
      <c r="N1439" s="665">
        <v>1</v>
      </c>
      <c r="O1439" s="665">
        <v>833</v>
      </c>
      <c r="P1439" s="678"/>
      <c r="Q1439" s="666">
        <v>833</v>
      </c>
    </row>
    <row r="1440" spans="1:17" ht="14.4" customHeight="1" x14ac:dyDescent="0.3">
      <c r="A1440" s="661" t="s">
        <v>7285</v>
      </c>
      <c r="B1440" s="662" t="s">
        <v>6063</v>
      </c>
      <c r="C1440" s="662" t="s">
        <v>6030</v>
      </c>
      <c r="D1440" s="662" t="s">
        <v>6047</v>
      </c>
      <c r="E1440" s="662" t="s">
        <v>6048</v>
      </c>
      <c r="F1440" s="665">
        <v>5</v>
      </c>
      <c r="G1440" s="665">
        <v>1041</v>
      </c>
      <c r="H1440" s="665">
        <v>1</v>
      </c>
      <c r="I1440" s="665">
        <v>208.2</v>
      </c>
      <c r="J1440" s="665">
        <v>8</v>
      </c>
      <c r="K1440" s="665">
        <v>1680</v>
      </c>
      <c r="L1440" s="665">
        <v>1.6138328530259367</v>
      </c>
      <c r="M1440" s="665">
        <v>210</v>
      </c>
      <c r="N1440" s="665">
        <v>5</v>
      </c>
      <c r="O1440" s="665">
        <v>1075</v>
      </c>
      <c r="P1440" s="678">
        <v>1.0326609029779059</v>
      </c>
      <c r="Q1440" s="666">
        <v>215</v>
      </c>
    </row>
    <row r="1441" spans="1:17" ht="14.4" customHeight="1" x14ac:dyDescent="0.3">
      <c r="A1441" s="661" t="s">
        <v>7285</v>
      </c>
      <c r="B1441" s="662" t="s">
        <v>6063</v>
      </c>
      <c r="C1441" s="662" t="s">
        <v>6030</v>
      </c>
      <c r="D1441" s="662" t="s">
        <v>6039</v>
      </c>
      <c r="E1441" s="662" t="s">
        <v>6040</v>
      </c>
      <c r="F1441" s="665">
        <v>32</v>
      </c>
      <c r="G1441" s="665">
        <v>2672</v>
      </c>
      <c r="H1441" s="665">
        <v>1</v>
      </c>
      <c r="I1441" s="665">
        <v>83.5</v>
      </c>
      <c r="J1441" s="665">
        <v>74</v>
      </c>
      <c r="K1441" s="665">
        <v>6290</v>
      </c>
      <c r="L1441" s="665">
        <v>2.3540419161676644</v>
      </c>
      <c r="M1441" s="665">
        <v>85</v>
      </c>
      <c r="N1441" s="665">
        <v>39</v>
      </c>
      <c r="O1441" s="665">
        <v>3315</v>
      </c>
      <c r="P1441" s="678">
        <v>1.2406437125748504</v>
      </c>
      <c r="Q1441" s="666">
        <v>85</v>
      </c>
    </row>
    <row r="1442" spans="1:17" ht="14.4" customHeight="1" x14ac:dyDescent="0.3">
      <c r="A1442" s="661" t="s">
        <v>7285</v>
      </c>
      <c r="B1442" s="662" t="s">
        <v>6063</v>
      </c>
      <c r="C1442" s="662" t="s">
        <v>6030</v>
      </c>
      <c r="D1442" s="662" t="s">
        <v>6198</v>
      </c>
      <c r="E1442" s="662" t="s">
        <v>6196</v>
      </c>
      <c r="F1442" s="665">
        <v>12</v>
      </c>
      <c r="G1442" s="665">
        <v>11176</v>
      </c>
      <c r="H1442" s="665">
        <v>1</v>
      </c>
      <c r="I1442" s="665">
        <v>931.33333333333337</v>
      </c>
      <c r="J1442" s="665">
        <v>14</v>
      </c>
      <c r="K1442" s="665">
        <v>13090</v>
      </c>
      <c r="L1442" s="665">
        <v>1.171259842519685</v>
      </c>
      <c r="M1442" s="665">
        <v>935</v>
      </c>
      <c r="N1442" s="665">
        <v>34</v>
      </c>
      <c r="O1442" s="665">
        <v>32368</v>
      </c>
      <c r="P1442" s="678">
        <v>2.8962061560486756</v>
      </c>
      <c r="Q1442" s="666">
        <v>952</v>
      </c>
    </row>
    <row r="1443" spans="1:17" ht="14.4" customHeight="1" x14ac:dyDescent="0.3">
      <c r="A1443" s="661" t="s">
        <v>7285</v>
      </c>
      <c r="B1443" s="662" t="s">
        <v>6063</v>
      </c>
      <c r="C1443" s="662" t="s">
        <v>6030</v>
      </c>
      <c r="D1443" s="662" t="s">
        <v>6129</v>
      </c>
      <c r="E1443" s="662" t="s">
        <v>6130</v>
      </c>
      <c r="F1443" s="665">
        <v>5</v>
      </c>
      <c r="G1443" s="665">
        <v>565</v>
      </c>
      <c r="H1443" s="665">
        <v>1</v>
      </c>
      <c r="I1443" s="665">
        <v>113</v>
      </c>
      <c r="J1443" s="665">
        <v>1</v>
      </c>
      <c r="K1443" s="665">
        <v>114</v>
      </c>
      <c r="L1443" s="665">
        <v>0.20176991150442478</v>
      </c>
      <c r="M1443" s="665">
        <v>114</v>
      </c>
      <c r="N1443" s="665">
        <v>4</v>
      </c>
      <c r="O1443" s="665">
        <v>480</v>
      </c>
      <c r="P1443" s="678">
        <v>0.84955752212389379</v>
      </c>
      <c r="Q1443" s="666">
        <v>120</v>
      </c>
    </row>
    <row r="1444" spans="1:17" ht="14.4" customHeight="1" x14ac:dyDescent="0.3">
      <c r="A1444" s="661" t="s">
        <v>7285</v>
      </c>
      <c r="B1444" s="662" t="s">
        <v>6063</v>
      </c>
      <c r="C1444" s="662" t="s">
        <v>6030</v>
      </c>
      <c r="D1444" s="662" t="s">
        <v>6199</v>
      </c>
      <c r="E1444" s="662" t="s">
        <v>6196</v>
      </c>
      <c r="F1444" s="665">
        <v>8</v>
      </c>
      <c r="G1444" s="665">
        <v>5888</v>
      </c>
      <c r="H1444" s="665">
        <v>1</v>
      </c>
      <c r="I1444" s="665">
        <v>736</v>
      </c>
      <c r="J1444" s="665"/>
      <c r="K1444" s="665"/>
      <c r="L1444" s="665"/>
      <c r="M1444" s="665"/>
      <c r="N1444" s="665"/>
      <c r="O1444" s="665"/>
      <c r="P1444" s="678"/>
      <c r="Q1444" s="666"/>
    </row>
    <row r="1445" spans="1:17" ht="14.4" customHeight="1" x14ac:dyDescent="0.3">
      <c r="A1445" s="661" t="s">
        <v>7285</v>
      </c>
      <c r="B1445" s="662" t="s">
        <v>6063</v>
      </c>
      <c r="C1445" s="662" t="s">
        <v>6030</v>
      </c>
      <c r="D1445" s="662" t="s">
        <v>6202</v>
      </c>
      <c r="E1445" s="662" t="s">
        <v>6203</v>
      </c>
      <c r="F1445" s="665">
        <v>23</v>
      </c>
      <c r="G1445" s="665">
        <v>12088</v>
      </c>
      <c r="H1445" s="665">
        <v>1</v>
      </c>
      <c r="I1445" s="665">
        <v>525.56521739130437</v>
      </c>
      <c r="J1445" s="665">
        <v>62</v>
      </c>
      <c r="K1445" s="665">
        <v>32674</v>
      </c>
      <c r="L1445" s="665">
        <v>2.7030112508272666</v>
      </c>
      <c r="M1445" s="665">
        <v>527</v>
      </c>
      <c r="N1445" s="665">
        <v>43</v>
      </c>
      <c r="O1445" s="665">
        <v>23349</v>
      </c>
      <c r="P1445" s="678">
        <v>1.9315850430178689</v>
      </c>
      <c r="Q1445" s="666">
        <v>543</v>
      </c>
    </row>
    <row r="1446" spans="1:17" ht="14.4" customHeight="1" x14ac:dyDescent="0.3">
      <c r="A1446" s="661" t="s">
        <v>7285</v>
      </c>
      <c r="B1446" s="662" t="s">
        <v>6063</v>
      </c>
      <c r="C1446" s="662" t="s">
        <v>6030</v>
      </c>
      <c r="D1446" s="662" t="s">
        <v>6045</v>
      </c>
      <c r="E1446" s="662" t="s">
        <v>6042</v>
      </c>
      <c r="F1446" s="665">
        <v>6</v>
      </c>
      <c r="G1446" s="665">
        <v>1788</v>
      </c>
      <c r="H1446" s="665">
        <v>1</v>
      </c>
      <c r="I1446" s="665">
        <v>298</v>
      </c>
      <c r="J1446" s="665"/>
      <c r="K1446" s="665"/>
      <c r="L1446" s="665"/>
      <c r="M1446" s="665"/>
      <c r="N1446" s="665">
        <v>3</v>
      </c>
      <c r="O1446" s="665">
        <v>921</v>
      </c>
      <c r="P1446" s="678">
        <v>0.5151006711409396</v>
      </c>
      <c r="Q1446" s="666">
        <v>307</v>
      </c>
    </row>
    <row r="1447" spans="1:17" ht="14.4" customHeight="1" x14ac:dyDescent="0.3">
      <c r="A1447" s="661" t="s">
        <v>7285</v>
      </c>
      <c r="B1447" s="662" t="s">
        <v>6063</v>
      </c>
      <c r="C1447" s="662" t="s">
        <v>6030</v>
      </c>
      <c r="D1447" s="662" t="s">
        <v>6155</v>
      </c>
      <c r="E1447" s="662" t="s">
        <v>6048</v>
      </c>
      <c r="F1447" s="665">
        <v>1</v>
      </c>
      <c r="G1447" s="665">
        <v>174</v>
      </c>
      <c r="H1447" s="665">
        <v>1</v>
      </c>
      <c r="I1447" s="665">
        <v>174</v>
      </c>
      <c r="J1447" s="665"/>
      <c r="K1447" s="665"/>
      <c r="L1447" s="665"/>
      <c r="M1447" s="665"/>
      <c r="N1447" s="665">
        <v>1</v>
      </c>
      <c r="O1447" s="665">
        <v>178</v>
      </c>
      <c r="P1447" s="678">
        <v>1.0229885057471264</v>
      </c>
      <c r="Q1447" s="666">
        <v>178</v>
      </c>
    </row>
    <row r="1448" spans="1:17" ht="14.4" customHeight="1" x14ac:dyDescent="0.3">
      <c r="A1448" s="661" t="s">
        <v>7285</v>
      </c>
      <c r="B1448" s="662" t="s">
        <v>6063</v>
      </c>
      <c r="C1448" s="662" t="s">
        <v>6030</v>
      </c>
      <c r="D1448" s="662" t="s">
        <v>6041</v>
      </c>
      <c r="E1448" s="662" t="s">
        <v>6042</v>
      </c>
      <c r="F1448" s="665"/>
      <c r="G1448" s="665"/>
      <c r="H1448" s="665"/>
      <c r="I1448" s="665"/>
      <c r="J1448" s="665"/>
      <c r="K1448" s="665"/>
      <c r="L1448" s="665"/>
      <c r="M1448" s="665"/>
      <c r="N1448" s="665">
        <v>2</v>
      </c>
      <c r="O1448" s="665">
        <v>760</v>
      </c>
      <c r="P1448" s="678"/>
      <c r="Q1448" s="666">
        <v>380</v>
      </c>
    </row>
    <row r="1449" spans="1:17" ht="14.4" customHeight="1" x14ac:dyDescent="0.3">
      <c r="A1449" s="661" t="s">
        <v>7285</v>
      </c>
      <c r="B1449" s="662" t="s">
        <v>6063</v>
      </c>
      <c r="C1449" s="662" t="s">
        <v>6030</v>
      </c>
      <c r="D1449" s="662" t="s">
        <v>6221</v>
      </c>
      <c r="E1449" s="662" t="s">
        <v>6196</v>
      </c>
      <c r="F1449" s="665"/>
      <c r="G1449" s="665"/>
      <c r="H1449" s="665"/>
      <c r="I1449" s="665"/>
      <c r="J1449" s="665">
        <v>6</v>
      </c>
      <c r="K1449" s="665">
        <v>6108</v>
      </c>
      <c r="L1449" s="665"/>
      <c r="M1449" s="665">
        <v>1018</v>
      </c>
      <c r="N1449" s="665"/>
      <c r="O1449" s="665"/>
      <c r="P1449" s="678"/>
      <c r="Q1449" s="666"/>
    </row>
    <row r="1450" spans="1:17" ht="14.4" customHeight="1" x14ac:dyDescent="0.3">
      <c r="A1450" s="661" t="s">
        <v>7285</v>
      </c>
      <c r="B1450" s="662" t="s">
        <v>6063</v>
      </c>
      <c r="C1450" s="662" t="s">
        <v>6030</v>
      </c>
      <c r="D1450" s="662" t="s">
        <v>6222</v>
      </c>
      <c r="E1450" s="662" t="s">
        <v>6208</v>
      </c>
      <c r="F1450" s="665"/>
      <c r="G1450" s="665"/>
      <c r="H1450" s="665"/>
      <c r="I1450" s="665"/>
      <c r="J1450" s="665">
        <v>6</v>
      </c>
      <c r="K1450" s="665">
        <v>4842</v>
      </c>
      <c r="L1450" s="665"/>
      <c r="M1450" s="665">
        <v>807</v>
      </c>
      <c r="N1450" s="665">
        <v>4</v>
      </c>
      <c r="O1450" s="665">
        <v>3296</v>
      </c>
      <c r="P1450" s="678"/>
      <c r="Q1450" s="666">
        <v>824</v>
      </c>
    </row>
    <row r="1451" spans="1:17" ht="14.4" customHeight="1" x14ac:dyDescent="0.3">
      <c r="A1451" s="661" t="s">
        <v>7285</v>
      </c>
      <c r="B1451" s="662" t="s">
        <v>6063</v>
      </c>
      <c r="C1451" s="662" t="s">
        <v>6030</v>
      </c>
      <c r="D1451" s="662" t="s">
        <v>6207</v>
      </c>
      <c r="E1451" s="662" t="s">
        <v>6208</v>
      </c>
      <c r="F1451" s="665"/>
      <c r="G1451" s="665"/>
      <c r="H1451" s="665"/>
      <c r="I1451" s="665"/>
      <c r="J1451" s="665"/>
      <c r="K1451" s="665"/>
      <c r="L1451" s="665"/>
      <c r="M1451" s="665"/>
      <c r="N1451" s="665">
        <v>6</v>
      </c>
      <c r="O1451" s="665">
        <v>3624</v>
      </c>
      <c r="P1451" s="678"/>
      <c r="Q1451" s="666">
        <v>604</v>
      </c>
    </row>
    <row r="1452" spans="1:17" ht="14.4" customHeight="1" x14ac:dyDescent="0.3">
      <c r="A1452" s="661" t="s">
        <v>7286</v>
      </c>
      <c r="B1452" s="662" t="s">
        <v>6063</v>
      </c>
      <c r="C1452" s="662" t="s">
        <v>6098</v>
      </c>
      <c r="D1452" s="662" t="s">
        <v>6215</v>
      </c>
      <c r="E1452" s="662" t="s">
        <v>6216</v>
      </c>
      <c r="F1452" s="665">
        <v>23</v>
      </c>
      <c r="G1452" s="665">
        <v>53130</v>
      </c>
      <c r="H1452" s="665">
        <v>1</v>
      </c>
      <c r="I1452" s="665">
        <v>2310</v>
      </c>
      <c r="J1452" s="665">
        <v>13</v>
      </c>
      <c r="K1452" s="665">
        <v>30030</v>
      </c>
      <c r="L1452" s="665">
        <v>0.56521739130434778</v>
      </c>
      <c r="M1452" s="665">
        <v>2310</v>
      </c>
      <c r="N1452" s="665">
        <v>11.04</v>
      </c>
      <c r="O1452" s="665">
        <v>25502.399999999998</v>
      </c>
      <c r="P1452" s="678">
        <v>0.48</v>
      </c>
      <c r="Q1452" s="666">
        <v>2310</v>
      </c>
    </row>
    <row r="1453" spans="1:17" ht="14.4" customHeight="1" x14ac:dyDescent="0.3">
      <c r="A1453" s="661" t="s">
        <v>7286</v>
      </c>
      <c r="B1453" s="662" t="s">
        <v>6063</v>
      </c>
      <c r="C1453" s="662" t="s">
        <v>6098</v>
      </c>
      <c r="D1453" s="662" t="s">
        <v>6217</v>
      </c>
      <c r="E1453" s="662" t="s">
        <v>6218</v>
      </c>
      <c r="F1453" s="665">
        <v>2</v>
      </c>
      <c r="G1453" s="665">
        <v>4620</v>
      </c>
      <c r="H1453" s="665">
        <v>1</v>
      </c>
      <c r="I1453" s="665">
        <v>2310</v>
      </c>
      <c r="J1453" s="665"/>
      <c r="K1453" s="665"/>
      <c r="L1453" s="665"/>
      <c r="M1453" s="665"/>
      <c r="N1453" s="665"/>
      <c r="O1453" s="665"/>
      <c r="P1453" s="678"/>
      <c r="Q1453" s="666"/>
    </row>
    <row r="1454" spans="1:17" ht="14.4" customHeight="1" x14ac:dyDescent="0.3">
      <c r="A1454" s="661" t="s">
        <v>7286</v>
      </c>
      <c r="B1454" s="662" t="s">
        <v>6063</v>
      </c>
      <c r="C1454" s="662" t="s">
        <v>6098</v>
      </c>
      <c r="D1454" s="662" t="s">
        <v>6149</v>
      </c>
      <c r="E1454" s="662" t="s">
        <v>6150</v>
      </c>
      <c r="F1454" s="665">
        <v>540</v>
      </c>
      <c r="G1454" s="665">
        <v>488565</v>
      </c>
      <c r="H1454" s="665">
        <v>1</v>
      </c>
      <c r="I1454" s="665">
        <v>904.75</v>
      </c>
      <c r="J1454" s="665">
        <v>517</v>
      </c>
      <c r="K1454" s="665">
        <v>467755.75</v>
      </c>
      <c r="L1454" s="665">
        <v>0.95740740740740737</v>
      </c>
      <c r="M1454" s="665">
        <v>904.75</v>
      </c>
      <c r="N1454" s="665">
        <v>550</v>
      </c>
      <c r="O1454" s="665">
        <v>497612.5</v>
      </c>
      <c r="P1454" s="678">
        <v>1.0185185185185186</v>
      </c>
      <c r="Q1454" s="666">
        <v>904.75</v>
      </c>
    </row>
    <row r="1455" spans="1:17" ht="14.4" customHeight="1" x14ac:dyDescent="0.3">
      <c r="A1455" s="661" t="s">
        <v>7286</v>
      </c>
      <c r="B1455" s="662" t="s">
        <v>6063</v>
      </c>
      <c r="C1455" s="662" t="s">
        <v>6098</v>
      </c>
      <c r="D1455" s="662" t="s">
        <v>6101</v>
      </c>
      <c r="E1455" s="662" t="s">
        <v>6102</v>
      </c>
      <c r="F1455" s="665">
        <v>1</v>
      </c>
      <c r="G1455" s="665">
        <v>242.64</v>
      </c>
      <c r="H1455" s="665">
        <v>1</v>
      </c>
      <c r="I1455" s="665">
        <v>242.64</v>
      </c>
      <c r="J1455" s="665">
        <v>3</v>
      </c>
      <c r="K1455" s="665">
        <v>727.92</v>
      </c>
      <c r="L1455" s="665">
        <v>3</v>
      </c>
      <c r="M1455" s="665">
        <v>242.64</v>
      </c>
      <c r="N1455" s="665">
        <v>4</v>
      </c>
      <c r="O1455" s="665">
        <v>970.56</v>
      </c>
      <c r="P1455" s="678">
        <v>4</v>
      </c>
      <c r="Q1455" s="666">
        <v>242.64</v>
      </c>
    </row>
    <row r="1456" spans="1:17" ht="14.4" customHeight="1" x14ac:dyDescent="0.3">
      <c r="A1456" s="661" t="s">
        <v>7286</v>
      </c>
      <c r="B1456" s="662" t="s">
        <v>6063</v>
      </c>
      <c r="C1456" s="662" t="s">
        <v>6098</v>
      </c>
      <c r="D1456" s="662" t="s">
        <v>6103</v>
      </c>
      <c r="E1456" s="662" t="s">
        <v>6104</v>
      </c>
      <c r="F1456" s="665"/>
      <c r="G1456" s="665"/>
      <c r="H1456" s="665"/>
      <c r="I1456" s="665"/>
      <c r="J1456" s="665">
        <v>2</v>
      </c>
      <c r="K1456" s="665">
        <v>485.28</v>
      </c>
      <c r="L1456" s="665"/>
      <c r="M1456" s="665">
        <v>242.64</v>
      </c>
      <c r="N1456" s="665"/>
      <c r="O1456" s="665"/>
      <c r="P1456" s="678"/>
      <c r="Q1456" s="666"/>
    </row>
    <row r="1457" spans="1:17" ht="14.4" customHeight="1" x14ac:dyDescent="0.3">
      <c r="A1457" s="661" t="s">
        <v>7286</v>
      </c>
      <c r="B1457" s="662" t="s">
        <v>6063</v>
      </c>
      <c r="C1457" s="662" t="s">
        <v>6098</v>
      </c>
      <c r="D1457" s="662" t="s">
        <v>7287</v>
      </c>
      <c r="E1457" s="662" t="s">
        <v>7288</v>
      </c>
      <c r="F1457" s="665"/>
      <c r="G1457" s="665"/>
      <c r="H1457" s="665"/>
      <c r="I1457" s="665"/>
      <c r="J1457" s="665"/>
      <c r="K1457" s="665"/>
      <c r="L1457" s="665"/>
      <c r="M1457" s="665"/>
      <c r="N1457" s="665">
        <v>1</v>
      </c>
      <c r="O1457" s="665">
        <v>984.55</v>
      </c>
      <c r="P1457" s="678"/>
      <c r="Q1457" s="666">
        <v>984.55</v>
      </c>
    </row>
    <row r="1458" spans="1:17" ht="14.4" customHeight="1" x14ac:dyDescent="0.3">
      <c r="A1458" s="661" t="s">
        <v>7286</v>
      </c>
      <c r="B1458" s="662" t="s">
        <v>6063</v>
      </c>
      <c r="C1458" s="662" t="s">
        <v>6098</v>
      </c>
      <c r="D1458" s="662" t="s">
        <v>7289</v>
      </c>
      <c r="E1458" s="662" t="s">
        <v>7290</v>
      </c>
      <c r="F1458" s="665"/>
      <c r="G1458" s="665"/>
      <c r="H1458" s="665"/>
      <c r="I1458" s="665"/>
      <c r="J1458" s="665"/>
      <c r="K1458" s="665"/>
      <c r="L1458" s="665"/>
      <c r="M1458" s="665"/>
      <c r="N1458" s="665">
        <v>1</v>
      </c>
      <c r="O1458" s="665">
        <v>90.3</v>
      </c>
      <c r="P1458" s="678"/>
      <c r="Q1458" s="666">
        <v>90.3</v>
      </c>
    </row>
    <row r="1459" spans="1:17" ht="14.4" customHeight="1" x14ac:dyDescent="0.3">
      <c r="A1459" s="661" t="s">
        <v>7286</v>
      </c>
      <c r="B1459" s="662" t="s">
        <v>6063</v>
      </c>
      <c r="C1459" s="662" t="s">
        <v>6030</v>
      </c>
      <c r="D1459" s="662" t="s">
        <v>6053</v>
      </c>
      <c r="E1459" s="662" t="s">
        <v>6054</v>
      </c>
      <c r="F1459" s="665">
        <v>125</v>
      </c>
      <c r="G1459" s="665">
        <v>23398</v>
      </c>
      <c r="H1459" s="665">
        <v>1</v>
      </c>
      <c r="I1459" s="665">
        <v>187.184</v>
      </c>
      <c r="J1459" s="665">
        <v>120</v>
      </c>
      <c r="K1459" s="665">
        <v>22680</v>
      </c>
      <c r="L1459" s="665">
        <v>0.96931361654842296</v>
      </c>
      <c r="M1459" s="665">
        <v>189</v>
      </c>
      <c r="N1459" s="665">
        <v>171</v>
      </c>
      <c r="O1459" s="665">
        <v>33345</v>
      </c>
      <c r="P1459" s="678">
        <v>1.4251218052825028</v>
      </c>
      <c r="Q1459" s="666">
        <v>195</v>
      </c>
    </row>
    <row r="1460" spans="1:17" ht="14.4" customHeight="1" x14ac:dyDescent="0.3">
      <c r="A1460" s="661" t="s">
        <v>7286</v>
      </c>
      <c r="B1460" s="662" t="s">
        <v>6063</v>
      </c>
      <c r="C1460" s="662" t="s">
        <v>6030</v>
      </c>
      <c r="D1460" s="662" t="s">
        <v>6193</v>
      </c>
      <c r="E1460" s="662" t="s">
        <v>6194</v>
      </c>
      <c r="F1460" s="665">
        <v>12</v>
      </c>
      <c r="G1460" s="665">
        <v>13648</v>
      </c>
      <c r="H1460" s="665">
        <v>1</v>
      </c>
      <c r="I1460" s="665">
        <v>1137.3333333333333</v>
      </c>
      <c r="J1460" s="665">
        <v>6</v>
      </c>
      <c r="K1460" s="665">
        <v>6840</v>
      </c>
      <c r="L1460" s="665">
        <v>0.5011723329425557</v>
      </c>
      <c r="M1460" s="665">
        <v>1140</v>
      </c>
      <c r="N1460" s="665">
        <v>11</v>
      </c>
      <c r="O1460" s="665">
        <v>12738</v>
      </c>
      <c r="P1460" s="678">
        <v>0.93332356389214532</v>
      </c>
      <c r="Q1460" s="666">
        <v>1158</v>
      </c>
    </row>
    <row r="1461" spans="1:17" ht="14.4" customHeight="1" x14ac:dyDescent="0.3">
      <c r="A1461" s="661" t="s">
        <v>7286</v>
      </c>
      <c r="B1461" s="662" t="s">
        <v>6063</v>
      </c>
      <c r="C1461" s="662" t="s">
        <v>6030</v>
      </c>
      <c r="D1461" s="662" t="s">
        <v>6113</v>
      </c>
      <c r="E1461" s="662" t="s">
        <v>6114</v>
      </c>
      <c r="F1461" s="665">
        <v>3</v>
      </c>
      <c r="G1461" s="665">
        <v>104</v>
      </c>
      <c r="H1461" s="665">
        <v>1</v>
      </c>
      <c r="I1461" s="665">
        <v>34.666666666666664</v>
      </c>
      <c r="J1461" s="665"/>
      <c r="K1461" s="665"/>
      <c r="L1461" s="665"/>
      <c r="M1461" s="665"/>
      <c r="N1461" s="665">
        <v>2</v>
      </c>
      <c r="O1461" s="665">
        <v>74</v>
      </c>
      <c r="P1461" s="678">
        <v>0.71153846153846156</v>
      </c>
      <c r="Q1461" s="666">
        <v>37</v>
      </c>
    </row>
    <row r="1462" spans="1:17" ht="14.4" customHeight="1" x14ac:dyDescent="0.3">
      <c r="A1462" s="661" t="s">
        <v>7286</v>
      </c>
      <c r="B1462" s="662" t="s">
        <v>6063</v>
      </c>
      <c r="C1462" s="662" t="s">
        <v>6030</v>
      </c>
      <c r="D1462" s="662" t="s">
        <v>6031</v>
      </c>
      <c r="E1462" s="662" t="s">
        <v>6032</v>
      </c>
      <c r="F1462" s="665">
        <v>1178</v>
      </c>
      <c r="G1462" s="665">
        <v>275100</v>
      </c>
      <c r="H1462" s="665">
        <v>1</v>
      </c>
      <c r="I1462" s="665">
        <v>233.5314091680815</v>
      </c>
      <c r="J1462" s="665">
        <v>1163</v>
      </c>
      <c r="K1462" s="665">
        <v>273305</v>
      </c>
      <c r="L1462" s="665">
        <v>0.99347509996364958</v>
      </c>
      <c r="M1462" s="665">
        <v>235</v>
      </c>
      <c r="N1462" s="665">
        <v>1203</v>
      </c>
      <c r="O1462" s="665">
        <v>301953</v>
      </c>
      <c r="P1462" s="678">
        <v>1.0976117775354417</v>
      </c>
      <c r="Q1462" s="666">
        <v>251</v>
      </c>
    </row>
    <row r="1463" spans="1:17" ht="14.4" customHeight="1" x14ac:dyDescent="0.3">
      <c r="A1463" s="661" t="s">
        <v>7286</v>
      </c>
      <c r="B1463" s="662" t="s">
        <v>6063</v>
      </c>
      <c r="C1463" s="662" t="s">
        <v>6030</v>
      </c>
      <c r="D1463" s="662" t="s">
        <v>6033</v>
      </c>
      <c r="E1463" s="662" t="s">
        <v>6034</v>
      </c>
      <c r="F1463" s="665">
        <v>190</v>
      </c>
      <c r="G1463" s="665">
        <v>22332</v>
      </c>
      <c r="H1463" s="665">
        <v>1</v>
      </c>
      <c r="I1463" s="665">
        <v>117.53684210526316</v>
      </c>
      <c r="J1463" s="665">
        <v>186</v>
      </c>
      <c r="K1463" s="665">
        <v>21948</v>
      </c>
      <c r="L1463" s="665">
        <v>0.98280494357872117</v>
      </c>
      <c r="M1463" s="665">
        <v>118</v>
      </c>
      <c r="N1463" s="665">
        <v>203</v>
      </c>
      <c r="O1463" s="665">
        <v>25578</v>
      </c>
      <c r="P1463" s="678">
        <v>1.1453519613111232</v>
      </c>
      <c r="Q1463" s="666">
        <v>126</v>
      </c>
    </row>
    <row r="1464" spans="1:17" ht="14.4" customHeight="1" x14ac:dyDescent="0.3">
      <c r="A1464" s="661" t="s">
        <v>7286</v>
      </c>
      <c r="B1464" s="662" t="s">
        <v>6063</v>
      </c>
      <c r="C1464" s="662" t="s">
        <v>6030</v>
      </c>
      <c r="D1464" s="662" t="s">
        <v>6050</v>
      </c>
      <c r="E1464" s="662" t="s">
        <v>6051</v>
      </c>
      <c r="F1464" s="665">
        <v>7</v>
      </c>
      <c r="G1464" s="665">
        <v>2240</v>
      </c>
      <c r="H1464" s="665">
        <v>1</v>
      </c>
      <c r="I1464" s="665">
        <v>320</v>
      </c>
      <c r="J1464" s="665"/>
      <c r="K1464" s="665"/>
      <c r="L1464" s="665"/>
      <c r="M1464" s="665"/>
      <c r="N1464" s="665">
        <v>2</v>
      </c>
      <c r="O1464" s="665">
        <v>662</v>
      </c>
      <c r="P1464" s="678">
        <v>0.29553571428571429</v>
      </c>
      <c r="Q1464" s="666">
        <v>331</v>
      </c>
    </row>
    <row r="1465" spans="1:17" ht="14.4" customHeight="1" x14ac:dyDescent="0.3">
      <c r="A1465" s="661" t="s">
        <v>7286</v>
      </c>
      <c r="B1465" s="662" t="s">
        <v>6063</v>
      </c>
      <c r="C1465" s="662" t="s">
        <v>6030</v>
      </c>
      <c r="D1465" s="662" t="s">
        <v>6151</v>
      </c>
      <c r="E1465" s="662" t="s">
        <v>6036</v>
      </c>
      <c r="F1465" s="665">
        <v>15</v>
      </c>
      <c r="G1465" s="665">
        <v>7282</v>
      </c>
      <c r="H1465" s="665">
        <v>1</v>
      </c>
      <c r="I1465" s="665">
        <v>485.46666666666664</v>
      </c>
      <c r="J1465" s="665">
        <v>13</v>
      </c>
      <c r="K1465" s="665">
        <v>6331</v>
      </c>
      <c r="L1465" s="665">
        <v>0.86940400988739353</v>
      </c>
      <c r="M1465" s="665">
        <v>487</v>
      </c>
      <c r="N1465" s="665">
        <v>9</v>
      </c>
      <c r="O1465" s="665">
        <v>4455</v>
      </c>
      <c r="P1465" s="678">
        <v>0.61178247734138969</v>
      </c>
      <c r="Q1465" s="666">
        <v>495</v>
      </c>
    </row>
    <row r="1466" spans="1:17" ht="14.4" customHeight="1" x14ac:dyDescent="0.3">
      <c r="A1466" s="661" t="s">
        <v>7286</v>
      </c>
      <c r="B1466" s="662" t="s">
        <v>6063</v>
      </c>
      <c r="C1466" s="662" t="s">
        <v>6030</v>
      </c>
      <c r="D1466" s="662" t="s">
        <v>6152</v>
      </c>
      <c r="E1466" s="662" t="s">
        <v>6153</v>
      </c>
      <c r="F1466" s="665">
        <v>14</v>
      </c>
      <c r="G1466" s="665">
        <v>9496</v>
      </c>
      <c r="H1466" s="665">
        <v>1</v>
      </c>
      <c r="I1466" s="665">
        <v>678.28571428571433</v>
      </c>
      <c r="J1466" s="665">
        <v>15</v>
      </c>
      <c r="K1466" s="665">
        <v>10200</v>
      </c>
      <c r="L1466" s="665">
        <v>1.0741364785172705</v>
      </c>
      <c r="M1466" s="665">
        <v>680</v>
      </c>
      <c r="N1466" s="665">
        <v>10</v>
      </c>
      <c r="O1466" s="665">
        <v>6880</v>
      </c>
      <c r="P1466" s="678">
        <v>0.72451558550968831</v>
      </c>
      <c r="Q1466" s="666">
        <v>688</v>
      </c>
    </row>
    <row r="1467" spans="1:17" ht="14.4" customHeight="1" x14ac:dyDescent="0.3">
      <c r="A1467" s="661" t="s">
        <v>7286</v>
      </c>
      <c r="B1467" s="662" t="s">
        <v>6063</v>
      </c>
      <c r="C1467" s="662" t="s">
        <v>6030</v>
      </c>
      <c r="D1467" s="662" t="s">
        <v>6211</v>
      </c>
      <c r="E1467" s="662" t="s">
        <v>6162</v>
      </c>
      <c r="F1467" s="665">
        <v>2</v>
      </c>
      <c r="G1467" s="665">
        <v>1502</v>
      </c>
      <c r="H1467" s="665">
        <v>1</v>
      </c>
      <c r="I1467" s="665">
        <v>751</v>
      </c>
      <c r="J1467" s="665">
        <v>1</v>
      </c>
      <c r="K1467" s="665">
        <v>752</v>
      </c>
      <c r="L1467" s="665">
        <v>0.50066577896138487</v>
      </c>
      <c r="M1467" s="665">
        <v>752</v>
      </c>
      <c r="N1467" s="665">
        <v>1</v>
      </c>
      <c r="O1467" s="665">
        <v>760</v>
      </c>
      <c r="P1467" s="678">
        <v>0.50599201065246335</v>
      </c>
      <c r="Q1467" s="666">
        <v>760</v>
      </c>
    </row>
    <row r="1468" spans="1:17" ht="14.4" customHeight="1" x14ac:dyDescent="0.3">
      <c r="A1468" s="661" t="s">
        <v>7286</v>
      </c>
      <c r="B1468" s="662" t="s">
        <v>6063</v>
      </c>
      <c r="C1468" s="662" t="s">
        <v>6030</v>
      </c>
      <c r="D1468" s="662" t="s">
        <v>6035</v>
      </c>
      <c r="E1468" s="662" t="s">
        <v>6036</v>
      </c>
      <c r="F1468" s="665">
        <v>80</v>
      </c>
      <c r="G1468" s="665">
        <v>44488</v>
      </c>
      <c r="H1468" s="665">
        <v>1</v>
      </c>
      <c r="I1468" s="665">
        <v>556.1</v>
      </c>
      <c r="J1468" s="665">
        <v>44</v>
      </c>
      <c r="K1468" s="665">
        <v>24596</v>
      </c>
      <c r="L1468" s="665">
        <v>0.55286818917460889</v>
      </c>
      <c r="M1468" s="665">
        <v>559</v>
      </c>
      <c r="N1468" s="665">
        <v>34</v>
      </c>
      <c r="O1468" s="665">
        <v>19312</v>
      </c>
      <c r="P1468" s="678">
        <v>0.43409458730444167</v>
      </c>
      <c r="Q1468" s="666">
        <v>568</v>
      </c>
    </row>
    <row r="1469" spans="1:17" ht="14.4" customHeight="1" x14ac:dyDescent="0.3">
      <c r="A1469" s="661" t="s">
        <v>7286</v>
      </c>
      <c r="B1469" s="662" t="s">
        <v>6063</v>
      </c>
      <c r="C1469" s="662" t="s">
        <v>6030</v>
      </c>
      <c r="D1469" s="662" t="s">
        <v>6154</v>
      </c>
      <c r="E1469" s="662" t="s">
        <v>6153</v>
      </c>
      <c r="F1469" s="665">
        <v>70</v>
      </c>
      <c r="G1469" s="665">
        <v>52348</v>
      </c>
      <c r="H1469" s="665">
        <v>1</v>
      </c>
      <c r="I1469" s="665">
        <v>747.82857142857142</v>
      </c>
      <c r="J1469" s="665">
        <v>124</v>
      </c>
      <c r="K1469" s="665">
        <v>93248</v>
      </c>
      <c r="L1469" s="665">
        <v>1.7813096966455262</v>
      </c>
      <c r="M1469" s="665">
        <v>752</v>
      </c>
      <c r="N1469" s="665">
        <v>62</v>
      </c>
      <c r="O1469" s="665">
        <v>47182</v>
      </c>
      <c r="P1469" s="678">
        <v>0.90131428134790248</v>
      </c>
      <c r="Q1469" s="666">
        <v>761</v>
      </c>
    </row>
    <row r="1470" spans="1:17" ht="14.4" customHeight="1" x14ac:dyDescent="0.3">
      <c r="A1470" s="661" t="s">
        <v>7286</v>
      </c>
      <c r="B1470" s="662" t="s">
        <v>6063</v>
      </c>
      <c r="C1470" s="662" t="s">
        <v>6030</v>
      </c>
      <c r="D1470" s="662" t="s">
        <v>6195</v>
      </c>
      <c r="E1470" s="662" t="s">
        <v>6196</v>
      </c>
      <c r="F1470" s="665">
        <v>3181</v>
      </c>
      <c r="G1470" s="665">
        <v>2563511</v>
      </c>
      <c r="H1470" s="665">
        <v>1</v>
      </c>
      <c r="I1470" s="665">
        <v>805.88211254322539</v>
      </c>
      <c r="J1470" s="665">
        <v>3210</v>
      </c>
      <c r="K1470" s="665">
        <v>2596890</v>
      </c>
      <c r="L1470" s="665">
        <v>1.0130208140320054</v>
      </c>
      <c r="M1470" s="665">
        <v>809</v>
      </c>
      <c r="N1470" s="665">
        <v>3762</v>
      </c>
      <c r="O1470" s="665">
        <v>3077316</v>
      </c>
      <c r="P1470" s="678">
        <v>1.2004301912494231</v>
      </c>
      <c r="Q1470" s="666">
        <v>818</v>
      </c>
    </row>
    <row r="1471" spans="1:17" ht="14.4" customHeight="1" x14ac:dyDescent="0.3">
      <c r="A1471" s="661" t="s">
        <v>7286</v>
      </c>
      <c r="B1471" s="662" t="s">
        <v>6063</v>
      </c>
      <c r="C1471" s="662" t="s">
        <v>6030</v>
      </c>
      <c r="D1471" s="662" t="s">
        <v>6037</v>
      </c>
      <c r="E1471" s="662" t="s">
        <v>6038</v>
      </c>
      <c r="F1471" s="665">
        <v>3</v>
      </c>
      <c r="G1471" s="665">
        <v>1338</v>
      </c>
      <c r="H1471" s="665">
        <v>1</v>
      </c>
      <c r="I1471" s="665">
        <v>446</v>
      </c>
      <c r="J1471" s="665">
        <v>4</v>
      </c>
      <c r="K1471" s="665">
        <v>1796</v>
      </c>
      <c r="L1471" s="665">
        <v>1.3423019431988041</v>
      </c>
      <c r="M1471" s="665">
        <v>449</v>
      </c>
      <c r="N1471" s="665">
        <v>12</v>
      </c>
      <c r="O1471" s="665">
        <v>5544</v>
      </c>
      <c r="P1471" s="678">
        <v>4.143497757847534</v>
      </c>
      <c r="Q1471" s="666">
        <v>462</v>
      </c>
    </row>
    <row r="1472" spans="1:17" ht="14.4" customHeight="1" x14ac:dyDescent="0.3">
      <c r="A1472" s="661" t="s">
        <v>7286</v>
      </c>
      <c r="B1472" s="662" t="s">
        <v>6063</v>
      </c>
      <c r="C1472" s="662" t="s">
        <v>6030</v>
      </c>
      <c r="D1472" s="662" t="s">
        <v>6055</v>
      </c>
      <c r="E1472" s="662" t="s">
        <v>6056</v>
      </c>
      <c r="F1472" s="665">
        <v>2</v>
      </c>
      <c r="G1472" s="665">
        <v>870</v>
      </c>
      <c r="H1472" s="665">
        <v>1</v>
      </c>
      <c r="I1472" s="665">
        <v>435</v>
      </c>
      <c r="J1472" s="665">
        <v>4</v>
      </c>
      <c r="K1472" s="665">
        <v>1748</v>
      </c>
      <c r="L1472" s="665">
        <v>2.0091954022988507</v>
      </c>
      <c r="M1472" s="665">
        <v>437</v>
      </c>
      <c r="N1472" s="665">
        <v>5</v>
      </c>
      <c r="O1472" s="665">
        <v>2230</v>
      </c>
      <c r="P1472" s="678">
        <v>2.5632183908045976</v>
      </c>
      <c r="Q1472" s="666">
        <v>446</v>
      </c>
    </row>
    <row r="1473" spans="1:17" ht="14.4" customHeight="1" x14ac:dyDescent="0.3">
      <c r="A1473" s="661" t="s">
        <v>7286</v>
      </c>
      <c r="B1473" s="662" t="s">
        <v>6063</v>
      </c>
      <c r="C1473" s="662" t="s">
        <v>6030</v>
      </c>
      <c r="D1473" s="662" t="s">
        <v>6197</v>
      </c>
      <c r="E1473" s="662" t="s">
        <v>6140</v>
      </c>
      <c r="F1473" s="665">
        <v>192</v>
      </c>
      <c r="G1473" s="665">
        <v>136389</v>
      </c>
      <c r="H1473" s="665">
        <v>1</v>
      </c>
      <c r="I1473" s="665">
        <v>710.359375</v>
      </c>
      <c r="J1473" s="665">
        <v>126</v>
      </c>
      <c r="K1473" s="665">
        <v>90090</v>
      </c>
      <c r="L1473" s="665">
        <v>0.66053714009194286</v>
      </c>
      <c r="M1473" s="665">
        <v>715</v>
      </c>
      <c r="N1473" s="665">
        <v>180</v>
      </c>
      <c r="O1473" s="665">
        <v>131040</v>
      </c>
      <c r="P1473" s="678">
        <v>0.96078129467918971</v>
      </c>
      <c r="Q1473" s="666">
        <v>728</v>
      </c>
    </row>
    <row r="1474" spans="1:17" ht="14.4" customHeight="1" x14ac:dyDescent="0.3">
      <c r="A1474" s="661" t="s">
        <v>7286</v>
      </c>
      <c r="B1474" s="662" t="s">
        <v>6063</v>
      </c>
      <c r="C1474" s="662" t="s">
        <v>6030</v>
      </c>
      <c r="D1474" s="662" t="s">
        <v>6161</v>
      </c>
      <c r="E1474" s="662" t="s">
        <v>6162</v>
      </c>
      <c r="F1474" s="665">
        <v>132</v>
      </c>
      <c r="G1474" s="665">
        <v>108368</v>
      </c>
      <c r="H1474" s="665">
        <v>1</v>
      </c>
      <c r="I1474" s="665">
        <v>820.969696969697</v>
      </c>
      <c r="J1474" s="665">
        <v>101</v>
      </c>
      <c r="K1474" s="665">
        <v>83224</v>
      </c>
      <c r="L1474" s="665">
        <v>0.76797578620995133</v>
      </c>
      <c r="M1474" s="665">
        <v>824</v>
      </c>
      <c r="N1474" s="665">
        <v>149</v>
      </c>
      <c r="O1474" s="665">
        <v>124117</v>
      </c>
      <c r="P1474" s="678">
        <v>1.1453288793739849</v>
      </c>
      <c r="Q1474" s="666">
        <v>833</v>
      </c>
    </row>
    <row r="1475" spans="1:17" ht="14.4" customHeight="1" x14ac:dyDescent="0.3">
      <c r="A1475" s="661" t="s">
        <v>7286</v>
      </c>
      <c r="B1475" s="662" t="s">
        <v>6063</v>
      </c>
      <c r="C1475" s="662" t="s">
        <v>6030</v>
      </c>
      <c r="D1475" s="662" t="s">
        <v>6047</v>
      </c>
      <c r="E1475" s="662" t="s">
        <v>6048</v>
      </c>
      <c r="F1475" s="665">
        <v>922</v>
      </c>
      <c r="G1475" s="665">
        <v>192262</v>
      </c>
      <c r="H1475" s="665">
        <v>1</v>
      </c>
      <c r="I1475" s="665">
        <v>208.52711496746204</v>
      </c>
      <c r="J1475" s="665">
        <v>881</v>
      </c>
      <c r="K1475" s="665">
        <v>185010</v>
      </c>
      <c r="L1475" s="665">
        <v>0.9622806378795602</v>
      </c>
      <c r="M1475" s="665">
        <v>210</v>
      </c>
      <c r="N1475" s="665">
        <v>988</v>
      </c>
      <c r="O1475" s="665">
        <v>212420</v>
      </c>
      <c r="P1475" s="678">
        <v>1.1048465115311399</v>
      </c>
      <c r="Q1475" s="666">
        <v>215</v>
      </c>
    </row>
    <row r="1476" spans="1:17" ht="14.4" customHeight="1" x14ac:dyDescent="0.3">
      <c r="A1476" s="661" t="s">
        <v>7286</v>
      </c>
      <c r="B1476" s="662" t="s">
        <v>6063</v>
      </c>
      <c r="C1476" s="662" t="s">
        <v>6030</v>
      </c>
      <c r="D1476" s="662" t="s">
        <v>6121</v>
      </c>
      <c r="E1476" s="662" t="s">
        <v>6122</v>
      </c>
      <c r="F1476" s="665"/>
      <c r="G1476" s="665"/>
      <c r="H1476" s="665"/>
      <c r="I1476" s="665"/>
      <c r="J1476" s="665"/>
      <c r="K1476" s="665"/>
      <c r="L1476" s="665"/>
      <c r="M1476" s="665"/>
      <c r="N1476" s="665">
        <v>1</v>
      </c>
      <c r="O1476" s="665">
        <v>354</v>
      </c>
      <c r="P1476" s="678"/>
      <c r="Q1476" s="666">
        <v>354</v>
      </c>
    </row>
    <row r="1477" spans="1:17" ht="14.4" customHeight="1" x14ac:dyDescent="0.3">
      <c r="A1477" s="661" t="s">
        <v>7286</v>
      </c>
      <c r="B1477" s="662" t="s">
        <v>6063</v>
      </c>
      <c r="C1477" s="662" t="s">
        <v>6030</v>
      </c>
      <c r="D1477" s="662" t="s">
        <v>6039</v>
      </c>
      <c r="E1477" s="662" t="s">
        <v>6040</v>
      </c>
      <c r="F1477" s="665">
        <v>8966</v>
      </c>
      <c r="G1477" s="665">
        <v>748876</v>
      </c>
      <c r="H1477" s="665">
        <v>1</v>
      </c>
      <c r="I1477" s="665">
        <v>83.52397947802811</v>
      </c>
      <c r="J1477" s="665">
        <v>8887</v>
      </c>
      <c r="K1477" s="665">
        <v>755395</v>
      </c>
      <c r="L1477" s="665">
        <v>1.0087050459622153</v>
      </c>
      <c r="M1477" s="665">
        <v>85</v>
      </c>
      <c r="N1477" s="665">
        <v>9669</v>
      </c>
      <c r="O1477" s="665">
        <v>821865</v>
      </c>
      <c r="P1477" s="678">
        <v>1.0974647338144099</v>
      </c>
      <c r="Q1477" s="666">
        <v>85</v>
      </c>
    </row>
    <row r="1478" spans="1:17" ht="14.4" customHeight="1" x14ac:dyDescent="0.3">
      <c r="A1478" s="661" t="s">
        <v>7286</v>
      </c>
      <c r="B1478" s="662" t="s">
        <v>6063</v>
      </c>
      <c r="C1478" s="662" t="s">
        <v>6030</v>
      </c>
      <c r="D1478" s="662" t="s">
        <v>6057</v>
      </c>
      <c r="E1478" s="662" t="s">
        <v>6058</v>
      </c>
      <c r="F1478" s="665">
        <v>58</v>
      </c>
      <c r="G1478" s="665">
        <v>40909</v>
      </c>
      <c r="H1478" s="665">
        <v>1</v>
      </c>
      <c r="I1478" s="665">
        <v>705.32758620689651</v>
      </c>
      <c r="J1478" s="665">
        <v>29</v>
      </c>
      <c r="K1478" s="665">
        <v>20503</v>
      </c>
      <c r="L1478" s="665">
        <v>0.50118555819012933</v>
      </c>
      <c r="M1478" s="665">
        <v>707</v>
      </c>
      <c r="N1478" s="665">
        <v>45</v>
      </c>
      <c r="O1478" s="665">
        <v>32355</v>
      </c>
      <c r="P1478" s="678">
        <v>0.79090175755946124</v>
      </c>
      <c r="Q1478" s="666">
        <v>719</v>
      </c>
    </row>
    <row r="1479" spans="1:17" ht="14.4" customHeight="1" x14ac:dyDescent="0.3">
      <c r="A1479" s="661" t="s">
        <v>7286</v>
      </c>
      <c r="B1479" s="662" t="s">
        <v>6063</v>
      </c>
      <c r="C1479" s="662" t="s">
        <v>6030</v>
      </c>
      <c r="D1479" s="662" t="s">
        <v>6198</v>
      </c>
      <c r="E1479" s="662" t="s">
        <v>6196</v>
      </c>
      <c r="F1479" s="665">
        <v>4491</v>
      </c>
      <c r="G1479" s="665">
        <v>4186139</v>
      </c>
      <c r="H1479" s="665">
        <v>1</v>
      </c>
      <c r="I1479" s="665">
        <v>932.1173458027165</v>
      </c>
      <c r="J1479" s="665">
        <v>4365</v>
      </c>
      <c r="K1479" s="665">
        <v>4081275</v>
      </c>
      <c r="L1479" s="665">
        <v>0.97494970902781775</v>
      </c>
      <c r="M1479" s="665">
        <v>935</v>
      </c>
      <c r="N1479" s="665">
        <v>4736</v>
      </c>
      <c r="O1479" s="665">
        <v>4508672</v>
      </c>
      <c r="P1479" s="678">
        <v>1.07704784767061</v>
      </c>
      <c r="Q1479" s="666">
        <v>952</v>
      </c>
    </row>
    <row r="1480" spans="1:17" ht="14.4" customHeight="1" x14ac:dyDescent="0.3">
      <c r="A1480" s="661" t="s">
        <v>7286</v>
      </c>
      <c r="B1480" s="662" t="s">
        <v>6063</v>
      </c>
      <c r="C1480" s="662" t="s">
        <v>6030</v>
      </c>
      <c r="D1480" s="662" t="s">
        <v>6129</v>
      </c>
      <c r="E1480" s="662" t="s">
        <v>6130</v>
      </c>
      <c r="F1480" s="665">
        <v>6</v>
      </c>
      <c r="G1480" s="665">
        <v>674</v>
      </c>
      <c r="H1480" s="665">
        <v>1</v>
      </c>
      <c r="I1480" s="665">
        <v>112.33333333333333</v>
      </c>
      <c r="J1480" s="665">
        <v>20</v>
      </c>
      <c r="K1480" s="665">
        <v>2280</v>
      </c>
      <c r="L1480" s="665">
        <v>3.3827893175074184</v>
      </c>
      <c r="M1480" s="665">
        <v>114</v>
      </c>
      <c r="N1480" s="665">
        <v>35</v>
      </c>
      <c r="O1480" s="665">
        <v>4200</v>
      </c>
      <c r="P1480" s="678">
        <v>6.2314540059347179</v>
      </c>
      <c r="Q1480" s="666">
        <v>120</v>
      </c>
    </row>
    <row r="1481" spans="1:17" ht="14.4" customHeight="1" x14ac:dyDescent="0.3">
      <c r="A1481" s="661" t="s">
        <v>7286</v>
      </c>
      <c r="B1481" s="662" t="s">
        <v>6063</v>
      </c>
      <c r="C1481" s="662" t="s">
        <v>6030</v>
      </c>
      <c r="D1481" s="662" t="s">
        <v>6199</v>
      </c>
      <c r="E1481" s="662" t="s">
        <v>6196</v>
      </c>
      <c r="F1481" s="665">
        <v>305</v>
      </c>
      <c r="G1481" s="665">
        <v>224392</v>
      </c>
      <c r="H1481" s="665">
        <v>1</v>
      </c>
      <c r="I1481" s="665">
        <v>735.71147540983611</v>
      </c>
      <c r="J1481" s="665">
        <v>428</v>
      </c>
      <c r="K1481" s="665">
        <v>315436</v>
      </c>
      <c r="L1481" s="665">
        <v>1.4057363898891226</v>
      </c>
      <c r="M1481" s="665">
        <v>737</v>
      </c>
      <c r="N1481" s="665">
        <v>219</v>
      </c>
      <c r="O1481" s="665">
        <v>163155</v>
      </c>
      <c r="P1481" s="678">
        <v>0.72709811401475988</v>
      </c>
      <c r="Q1481" s="666">
        <v>745</v>
      </c>
    </row>
    <row r="1482" spans="1:17" ht="14.4" customHeight="1" x14ac:dyDescent="0.3">
      <c r="A1482" s="661" t="s">
        <v>7286</v>
      </c>
      <c r="B1482" s="662" t="s">
        <v>6063</v>
      </c>
      <c r="C1482" s="662" t="s">
        <v>6030</v>
      </c>
      <c r="D1482" s="662" t="s">
        <v>6200</v>
      </c>
      <c r="E1482" s="662" t="s">
        <v>6201</v>
      </c>
      <c r="F1482" s="665">
        <v>15</v>
      </c>
      <c r="G1482" s="665">
        <v>854</v>
      </c>
      <c r="H1482" s="665">
        <v>1</v>
      </c>
      <c r="I1482" s="665">
        <v>56.93333333333333</v>
      </c>
      <c r="J1482" s="665">
        <v>11</v>
      </c>
      <c r="K1482" s="665">
        <v>627</v>
      </c>
      <c r="L1482" s="665">
        <v>0.73419203747072603</v>
      </c>
      <c r="M1482" s="665">
        <v>57</v>
      </c>
      <c r="N1482" s="665">
        <v>21</v>
      </c>
      <c r="O1482" s="665">
        <v>1218</v>
      </c>
      <c r="P1482" s="678">
        <v>1.4262295081967213</v>
      </c>
      <c r="Q1482" s="666">
        <v>58</v>
      </c>
    </row>
    <row r="1483" spans="1:17" ht="14.4" customHeight="1" x14ac:dyDescent="0.3">
      <c r="A1483" s="661" t="s">
        <v>7286</v>
      </c>
      <c r="B1483" s="662" t="s">
        <v>6063</v>
      </c>
      <c r="C1483" s="662" t="s">
        <v>6030</v>
      </c>
      <c r="D1483" s="662" t="s">
        <v>6202</v>
      </c>
      <c r="E1483" s="662" t="s">
        <v>6203</v>
      </c>
      <c r="F1483" s="665">
        <v>989</v>
      </c>
      <c r="G1483" s="665">
        <v>519734</v>
      </c>
      <c r="H1483" s="665">
        <v>1</v>
      </c>
      <c r="I1483" s="665">
        <v>525.5146612740142</v>
      </c>
      <c r="J1483" s="665">
        <v>1042</v>
      </c>
      <c r="K1483" s="665">
        <v>549134</v>
      </c>
      <c r="L1483" s="665">
        <v>1.056567397938176</v>
      </c>
      <c r="M1483" s="665">
        <v>527</v>
      </c>
      <c r="N1483" s="665">
        <v>1137</v>
      </c>
      <c r="O1483" s="665">
        <v>617391</v>
      </c>
      <c r="P1483" s="678">
        <v>1.1878980401513082</v>
      </c>
      <c r="Q1483" s="666">
        <v>543</v>
      </c>
    </row>
    <row r="1484" spans="1:17" ht="14.4" customHeight="1" x14ac:dyDescent="0.3">
      <c r="A1484" s="661" t="s">
        <v>7286</v>
      </c>
      <c r="B1484" s="662" t="s">
        <v>6063</v>
      </c>
      <c r="C1484" s="662" t="s">
        <v>6030</v>
      </c>
      <c r="D1484" s="662" t="s">
        <v>6045</v>
      </c>
      <c r="E1484" s="662" t="s">
        <v>6042</v>
      </c>
      <c r="F1484" s="665">
        <v>10</v>
      </c>
      <c r="G1484" s="665">
        <v>2974</v>
      </c>
      <c r="H1484" s="665">
        <v>1</v>
      </c>
      <c r="I1484" s="665">
        <v>297.39999999999998</v>
      </c>
      <c r="J1484" s="665">
        <v>9</v>
      </c>
      <c r="K1484" s="665">
        <v>2691</v>
      </c>
      <c r="L1484" s="665">
        <v>0.90484196368527237</v>
      </c>
      <c r="M1484" s="665">
        <v>299</v>
      </c>
      <c r="N1484" s="665">
        <v>2</v>
      </c>
      <c r="O1484" s="665">
        <v>614</v>
      </c>
      <c r="P1484" s="678">
        <v>0.20645595158036315</v>
      </c>
      <c r="Q1484" s="666">
        <v>307</v>
      </c>
    </row>
    <row r="1485" spans="1:17" ht="14.4" customHeight="1" x14ac:dyDescent="0.3">
      <c r="A1485" s="661" t="s">
        <v>7286</v>
      </c>
      <c r="B1485" s="662" t="s">
        <v>6063</v>
      </c>
      <c r="C1485" s="662" t="s">
        <v>6030</v>
      </c>
      <c r="D1485" s="662" t="s">
        <v>6155</v>
      </c>
      <c r="E1485" s="662" t="s">
        <v>6048</v>
      </c>
      <c r="F1485" s="665">
        <v>51</v>
      </c>
      <c r="G1485" s="665">
        <v>8856</v>
      </c>
      <c r="H1485" s="665">
        <v>1</v>
      </c>
      <c r="I1485" s="665">
        <v>173.64705882352942</v>
      </c>
      <c r="J1485" s="665">
        <v>54</v>
      </c>
      <c r="K1485" s="665">
        <v>9396</v>
      </c>
      <c r="L1485" s="665">
        <v>1.0609756097560976</v>
      </c>
      <c r="M1485" s="665">
        <v>174</v>
      </c>
      <c r="N1485" s="665">
        <v>27</v>
      </c>
      <c r="O1485" s="665">
        <v>4806</v>
      </c>
      <c r="P1485" s="678">
        <v>0.54268292682926833</v>
      </c>
      <c r="Q1485" s="666">
        <v>178</v>
      </c>
    </row>
    <row r="1486" spans="1:17" ht="14.4" customHeight="1" x14ac:dyDescent="0.3">
      <c r="A1486" s="661" t="s">
        <v>7286</v>
      </c>
      <c r="B1486" s="662" t="s">
        <v>6063</v>
      </c>
      <c r="C1486" s="662" t="s">
        <v>6030</v>
      </c>
      <c r="D1486" s="662" t="s">
        <v>6041</v>
      </c>
      <c r="E1486" s="662" t="s">
        <v>6042</v>
      </c>
      <c r="F1486" s="665">
        <v>20</v>
      </c>
      <c r="G1486" s="665">
        <v>7364</v>
      </c>
      <c r="H1486" s="665">
        <v>1</v>
      </c>
      <c r="I1486" s="665">
        <v>368.2</v>
      </c>
      <c r="J1486" s="665">
        <v>35</v>
      </c>
      <c r="K1486" s="665">
        <v>12985</v>
      </c>
      <c r="L1486" s="665">
        <v>1.7633079847908746</v>
      </c>
      <c r="M1486" s="665">
        <v>371</v>
      </c>
      <c r="N1486" s="665">
        <v>27</v>
      </c>
      <c r="O1486" s="665">
        <v>10260</v>
      </c>
      <c r="P1486" s="678">
        <v>1.3932645301466595</v>
      </c>
      <c r="Q1486" s="666">
        <v>380</v>
      </c>
    </row>
    <row r="1487" spans="1:17" ht="14.4" customHeight="1" x14ac:dyDescent="0.3">
      <c r="A1487" s="661" t="s">
        <v>7286</v>
      </c>
      <c r="B1487" s="662" t="s">
        <v>6063</v>
      </c>
      <c r="C1487" s="662" t="s">
        <v>6030</v>
      </c>
      <c r="D1487" s="662" t="s">
        <v>6139</v>
      </c>
      <c r="E1487" s="662" t="s">
        <v>6140</v>
      </c>
      <c r="F1487" s="665">
        <v>4</v>
      </c>
      <c r="G1487" s="665">
        <v>2416</v>
      </c>
      <c r="H1487" s="665">
        <v>1</v>
      </c>
      <c r="I1487" s="665">
        <v>604</v>
      </c>
      <c r="J1487" s="665">
        <v>1</v>
      </c>
      <c r="K1487" s="665">
        <v>606</v>
      </c>
      <c r="L1487" s="665">
        <v>0.2508278145695364</v>
      </c>
      <c r="M1487" s="665">
        <v>606</v>
      </c>
      <c r="N1487" s="665">
        <v>3</v>
      </c>
      <c r="O1487" s="665">
        <v>1854</v>
      </c>
      <c r="P1487" s="678">
        <v>0.76738410596026485</v>
      </c>
      <c r="Q1487" s="666">
        <v>618</v>
      </c>
    </row>
    <row r="1488" spans="1:17" ht="14.4" customHeight="1" x14ac:dyDescent="0.3">
      <c r="A1488" s="661" t="s">
        <v>7286</v>
      </c>
      <c r="B1488" s="662" t="s">
        <v>6063</v>
      </c>
      <c r="C1488" s="662" t="s">
        <v>6030</v>
      </c>
      <c r="D1488" s="662" t="s">
        <v>6156</v>
      </c>
      <c r="E1488" s="662" t="s">
        <v>6157</v>
      </c>
      <c r="F1488" s="665">
        <v>1</v>
      </c>
      <c r="G1488" s="665">
        <v>271</v>
      </c>
      <c r="H1488" s="665">
        <v>1</v>
      </c>
      <c r="I1488" s="665">
        <v>271</v>
      </c>
      <c r="J1488" s="665">
        <v>1</v>
      </c>
      <c r="K1488" s="665">
        <v>272</v>
      </c>
      <c r="L1488" s="665">
        <v>1.003690036900369</v>
      </c>
      <c r="M1488" s="665">
        <v>272</v>
      </c>
      <c r="N1488" s="665"/>
      <c r="O1488" s="665"/>
      <c r="P1488" s="678"/>
      <c r="Q1488" s="666"/>
    </row>
    <row r="1489" spans="1:17" ht="14.4" customHeight="1" x14ac:dyDescent="0.3">
      <c r="A1489" s="661" t="s">
        <v>7286</v>
      </c>
      <c r="B1489" s="662" t="s">
        <v>6063</v>
      </c>
      <c r="C1489" s="662" t="s">
        <v>6030</v>
      </c>
      <c r="D1489" s="662" t="s">
        <v>6204</v>
      </c>
      <c r="E1489" s="662" t="s">
        <v>6205</v>
      </c>
      <c r="F1489" s="665">
        <v>96</v>
      </c>
      <c r="G1489" s="665">
        <v>9600</v>
      </c>
      <c r="H1489" s="665">
        <v>1</v>
      </c>
      <c r="I1489" s="665">
        <v>100</v>
      </c>
      <c r="J1489" s="665">
        <v>79</v>
      </c>
      <c r="K1489" s="665">
        <v>7900</v>
      </c>
      <c r="L1489" s="665">
        <v>0.82291666666666663</v>
      </c>
      <c r="M1489" s="665">
        <v>100</v>
      </c>
      <c r="N1489" s="665">
        <v>96</v>
      </c>
      <c r="O1489" s="665">
        <v>9600</v>
      </c>
      <c r="P1489" s="678">
        <v>1</v>
      </c>
      <c r="Q1489" s="666">
        <v>100</v>
      </c>
    </row>
    <row r="1490" spans="1:17" ht="14.4" customHeight="1" x14ac:dyDescent="0.3">
      <c r="A1490" s="661" t="s">
        <v>7286</v>
      </c>
      <c r="B1490" s="662" t="s">
        <v>6063</v>
      </c>
      <c r="C1490" s="662" t="s">
        <v>6030</v>
      </c>
      <c r="D1490" s="662" t="s">
        <v>6221</v>
      </c>
      <c r="E1490" s="662" t="s">
        <v>6196</v>
      </c>
      <c r="F1490" s="665">
        <v>862</v>
      </c>
      <c r="G1490" s="665">
        <v>875048</v>
      </c>
      <c r="H1490" s="665">
        <v>1</v>
      </c>
      <c r="I1490" s="665">
        <v>1015.1368909512761</v>
      </c>
      <c r="J1490" s="665">
        <v>817</v>
      </c>
      <c r="K1490" s="665">
        <v>831706</v>
      </c>
      <c r="L1490" s="665">
        <v>0.95046900284327263</v>
      </c>
      <c r="M1490" s="665">
        <v>1018</v>
      </c>
      <c r="N1490" s="665">
        <v>942</v>
      </c>
      <c r="O1490" s="665">
        <v>974970</v>
      </c>
      <c r="P1490" s="678">
        <v>1.1141903072745725</v>
      </c>
      <c r="Q1490" s="666">
        <v>1035</v>
      </c>
    </row>
    <row r="1491" spans="1:17" ht="14.4" customHeight="1" x14ac:dyDescent="0.3">
      <c r="A1491" s="661" t="s">
        <v>7286</v>
      </c>
      <c r="B1491" s="662" t="s">
        <v>6063</v>
      </c>
      <c r="C1491" s="662" t="s">
        <v>6030</v>
      </c>
      <c r="D1491" s="662" t="s">
        <v>6141</v>
      </c>
      <c r="E1491" s="662" t="s">
        <v>6038</v>
      </c>
      <c r="F1491" s="665"/>
      <c r="G1491" s="665"/>
      <c r="H1491" s="665"/>
      <c r="I1491" s="665"/>
      <c r="J1491" s="665"/>
      <c r="K1491" s="665"/>
      <c r="L1491" s="665"/>
      <c r="M1491" s="665"/>
      <c r="N1491" s="665">
        <v>1</v>
      </c>
      <c r="O1491" s="665">
        <v>352</v>
      </c>
      <c r="P1491" s="678"/>
      <c r="Q1491" s="666">
        <v>352</v>
      </c>
    </row>
    <row r="1492" spans="1:17" ht="14.4" customHeight="1" x14ac:dyDescent="0.3">
      <c r="A1492" s="661" t="s">
        <v>7286</v>
      </c>
      <c r="B1492" s="662" t="s">
        <v>6063</v>
      </c>
      <c r="C1492" s="662" t="s">
        <v>6030</v>
      </c>
      <c r="D1492" s="662" t="s">
        <v>6206</v>
      </c>
      <c r="E1492" s="662" t="s">
        <v>6196</v>
      </c>
      <c r="F1492" s="665"/>
      <c r="G1492" s="665"/>
      <c r="H1492" s="665"/>
      <c r="I1492" s="665"/>
      <c r="J1492" s="665">
        <v>61</v>
      </c>
      <c r="K1492" s="665">
        <v>52643</v>
      </c>
      <c r="L1492" s="665"/>
      <c r="M1492" s="665">
        <v>863</v>
      </c>
      <c r="N1492" s="665">
        <v>25</v>
      </c>
      <c r="O1492" s="665">
        <v>21975</v>
      </c>
      <c r="P1492" s="678"/>
      <c r="Q1492" s="666">
        <v>879</v>
      </c>
    </row>
    <row r="1493" spans="1:17" ht="14.4" customHeight="1" x14ac:dyDescent="0.3">
      <c r="A1493" s="661" t="s">
        <v>7286</v>
      </c>
      <c r="B1493" s="662" t="s">
        <v>6063</v>
      </c>
      <c r="C1493" s="662" t="s">
        <v>6030</v>
      </c>
      <c r="D1493" s="662" t="s">
        <v>6212</v>
      </c>
      <c r="E1493" s="662" t="s">
        <v>6208</v>
      </c>
      <c r="F1493" s="665">
        <v>15</v>
      </c>
      <c r="G1493" s="665">
        <v>7824</v>
      </c>
      <c r="H1493" s="665">
        <v>1</v>
      </c>
      <c r="I1493" s="665">
        <v>521.6</v>
      </c>
      <c r="J1493" s="665">
        <v>7</v>
      </c>
      <c r="K1493" s="665">
        <v>3661</v>
      </c>
      <c r="L1493" s="665">
        <v>0.46791922290388549</v>
      </c>
      <c r="M1493" s="665">
        <v>523</v>
      </c>
      <c r="N1493" s="665">
        <v>9</v>
      </c>
      <c r="O1493" s="665">
        <v>4779</v>
      </c>
      <c r="P1493" s="678">
        <v>0.61081288343558282</v>
      </c>
      <c r="Q1493" s="666">
        <v>531</v>
      </c>
    </row>
    <row r="1494" spans="1:17" ht="14.4" customHeight="1" x14ac:dyDescent="0.3">
      <c r="A1494" s="661" t="s">
        <v>7286</v>
      </c>
      <c r="B1494" s="662" t="s">
        <v>6063</v>
      </c>
      <c r="C1494" s="662" t="s">
        <v>6030</v>
      </c>
      <c r="D1494" s="662" t="s">
        <v>6222</v>
      </c>
      <c r="E1494" s="662" t="s">
        <v>6208</v>
      </c>
      <c r="F1494" s="665">
        <v>250</v>
      </c>
      <c r="G1494" s="665">
        <v>201074</v>
      </c>
      <c r="H1494" s="665">
        <v>1</v>
      </c>
      <c r="I1494" s="665">
        <v>804.29600000000005</v>
      </c>
      <c r="J1494" s="665">
        <v>199</v>
      </c>
      <c r="K1494" s="665">
        <v>160593</v>
      </c>
      <c r="L1494" s="665">
        <v>0.79867610929309607</v>
      </c>
      <c r="M1494" s="665">
        <v>807</v>
      </c>
      <c r="N1494" s="665">
        <v>196</v>
      </c>
      <c r="O1494" s="665">
        <v>161504</v>
      </c>
      <c r="P1494" s="678">
        <v>0.80320677959358244</v>
      </c>
      <c r="Q1494" s="666">
        <v>824</v>
      </c>
    </row>
    <row r="1495" spans="1:17" ht="14.4" customHeight="1" x14ac:dyDescent="0.3">
      <c r="A1495" s="661" t="s">
        <v>7286</v>
      </c>
      <c r="B1495" s="662" t="s">
        <v>6063</v>
      </c>
      <c r="C1495" s="662" t="s">
        <v>6030</v>
      </c>
      <c r="D1495" s="662" t="s">
        <v>6207</v>
      </c>
      <c r="E1495" s="662" t="s">
        <v>6208</v>
      </c>
      <c r="F1495" s="665">
        <v>160</v>
      </c>
      <c r="G1495" s="665">
        <v>94780</v>
      </c>
      <c r="H1495" s="665">
        <v>1</v>
      </c>
      <c r="I1495" s="665">
        <v>592.375</v>
      </c>
      <c r="J1495" s="665">
        <v>37</v>
      </c>
      <c r="K1495" s="665">
        <v>22015</v>
      </c>
      <c r="L1495" s="665">
        <v>0.23227474150664698</v>
      </c>
      <c r="M1495" s="665">
        <v>595</v>
      </c>
      <c r="N1495" s="665">
        <v>277</v>
      </c>
      <c r="O1495" s="665">
        <v>167308</v>
      </c>
      <c r="P1495" s="678">
        <v>1.7652247309558979</v>
      </c>
      <c r="Q1495" s="666">
        <v>604</v>
      </c>
    </row>
    <row r="1496" spans="1:17" ht="14.4" customHeight="1" x14ac:dyDescent="0.3">
      <c r="A1496" s="661" t="s">
        <v>7286</v>
      </c>
      <c r="B1496" s="662" t="s">
        <v>6063</v>
      </c>
      <c r="C1496" s="662" t="s">
        <v>6030</v>
      </c>
      <c r="D1496" s="662" t="s">
        <v>6223</v>
      </c>
      <c r="E1496" s="662" t="s">
        <v>6196</v>
      </c>
      <c r="F1496" s="665">
        <v>2</v>
      </c>
      <c r="G1496" s="665">
        <v>1890</v>
      </c>
      <c r="H1496" s="665">
        <v>1</v>
      </c>
      <c r="I1496" s="665">
        <v>945</v>
      </c>
      <c r="J1496" s="665">
        <v>3</v>
      </c>
      <c r="K1496" s="665">
        <v>2838</v>
      </c>
      <c r="L1496" s="665">
        <v>1.5015873015873016</v>
      </c>
      <c r="M1496" s="665">
        <v>946</v>
      </c>
      <c r="N1496" s="665">
        <v>6</v>
      </c>
      <c r="O1496" s="665">
        <v>5772</v>
      </c>
      <c r="P1496" s="678">
        <v>3.0539682539682538</v>
      </c>
      <c r="Q1496" s="666">
        <v>962</v>
      </c>
    </row>
    <row r="1497" spans="1:17" ht="14.4" customHeight="1" x14ac:dyDescent="0.3">
      <c r="A1497" s="661" t="s">
        <v>7286</v>
      </c>
      <c r="B1497" s="662" t="s">
        <v>6063</v>
      </c>
      <c r="C1497" s="662" t="s">
        <v>6030</v>
      </c>
      <c r="D1497" s="662" t="s">
        <v>6061</v>
      </c>
      <c r="E1497" s="662" t="s">
        <v>6051</v>
      </c>
      <c r="F1497" s="665"/>
      <c r="G1497" s="665"/>
      <c r="H1497" s="665"/>
      <c r="I1497" s="665"/>
      <c r="J1497" s="665"/>
      <c r="K1497" s="665"/>
      <c r="L1497" s="665"/>
      <c r="M1497" s="665"/>
      <c r="N1497" s="665">
        <v>4</v>
      </c>
      <c r="O1497" s="665">
        <v>1616</v>
      </c>
      <c r="P1497" s="678"/>
      <c r="Q1497" s="666">
        <v>404</v>
      </c>
    </row>
    <row r="1498" spans="1:17" ht="14.4" customHeight="1" x14ac:dyDescent="0.3">
      <c r="A1498" s="661" t="s">
        <v>7286</v>
      </c>
      <c r="B1498" s="662" t="s">
        <v>6063</v>
      </c>
      <c r="C1498" s="662" t="s">
        <v>6030</v>
      </c>
      <c r="D1498" s="662" t="s">
        <v>6234</v>
      </c>
      <c r="E1498" s="662" t="s">
        <v>6208</v>
      </c>
      <c r="F1498" s="665">
        <v>1</v>
      </c>
      <c r="G1498" s="665">
        <v>734</v>
      </c>
      <c r="H1498" s="665">
        <v>1</v>
      </c>
      <c r="I1498" s="665">
        <v>734</v>
      </c>
      <c r="J1498" s="665"/>
      <c r="K1498" s="665"/>
      <c r="L1498" s="665"/>
      <c r="M1498" s="665"/>
      <c r="N1498" s="665">
        <v>3</v>
      </c>
      <c r="O1498" s="665">
        <v>2253</v>
      </c>
      <c r="P1498" s="678">
        <v>3.069482288828338</v>
      </c>
      <c r="Q1498" s="666">
        <v>751</v>
      </c>
    </row>
    <row r="1499" spans="1:17" ht="14.4" customHeight="1" x14ac:dyDescent="0.3">
      <c r="A1499" s="661" t="s">
        <v>7286</v>
      </c>
      <c r="B1499" s="662" t="s">
        <v>6063</v>
      </c>
      <c r="C1499" s="662" t="s">
        <v>6030</v>
      </c>
      <c r="D1499" s="662" t="s">
        <v>6145</v>
      </c>
      <c r="E1499" s="662" t="s">
        <v>6146</v>
      </c>
      <c r="F1499" s="665">
        <v>3</v>
      </c>
      <c r="G1499" s="665">
        <v>1822</v>
      </c>
      <c r="H1499" s="665">
        <v>1</v>
      </c>
      <c r="I1499" s="665">
        <v>607.33333333333337</v>
      </c>
      <c r="J1499" s="665">
        <v>3</v>
      </c>
      <c r="K1499" s="665">
        <v>1833</v>
      </c>
      <c r="L1499" s="665">
        <v>1.0060373216245884</v>
      </c>
      <c r="M1499" s="665">
        <v>611</v>
      </c>
      <c r="N1499" s="665">
        <v>3</v>
      </c>
      <c r="O1499" s="665">
        <v>1869</v>
      </c>
      <c r="P1499" s="678">
        <v>1.0257958287596047</v>
      </c>
      <c r="Q1499" s="666">
        <v>623</v>
      </c>
    </row>
    <row r="1500" spans="1:17" ht="14.4" customHeight="1" x14ac:dyDescent="0.3">
      <c r="A1500" s="661" t="s">
        <v>7286</v>
      </c>
      <c r="B1500" s="662" t="s">
        <v>6063</v>
      </c>
      <c r="C1500" s="662" t="s">
        <v>6030</v>
      </c>
      <c r="D1500" s="662" t="s">
        <v>6209</v>
      </c>
      <c r="E1500" s="662" t="s">
        <v>6146</v>
      </c>
      <c r="F1500" s="665">
        <v>2</v>
      </c>
      <c r="G1500" s="665">
        <v>1044</v>
      </c>
      <c r="H1500" s="665">
        <v>1</v>
      </c>
      <c r="I1500" s="665">
        <v>522</v>
      </c>
      <c r="J1500" s="665"/>
      <c r="K1500" s="665"/>
      <c r="L1500" s="665"/>
      <c r="M1500" s="665"/>
      <c r="N1500" s="665"/>
      <c r="O1500" s="665"/>
      <c r="P1500" s="678"/>
      <c r="Q1500" s="666"/>
    </row>
    <row r="1501" spans="1:17" ht="14.4" customHeight="1" x14ac:dyDescent="0.3">
      <c r="A1501" s="661" t="s">
        <v>7286</v>
      </c>
      <c r="B1501" s="662" t="s">
        <v>6063</v>
      </c>
      <c r="C1501" s="662" t="s">
        <v>6030</v>
      </c>
      <c r="D1501" s="662" t="s">
        <v>6235</v>
      </c>
      <c r="E1501" s="662" t="s">
        <v>6236</v>
      </c>
      <c r="F1501" s="665">
        <v>4</v>
      </c>
      <c r="G1501" s="665">
        <v>5480</v>
      </c>
      <c r="H1501" s="665">
        <v>1</v>
      </c>
      <c r="I1501" s="665">
        <v>1370</v>
      </c>
      <c r="J1501" s="665">
        <v>4</v>
      </c>
      <c r="K1501" s="665">
        <v>5484</v>
      </c>
      <c r="L1501" s="665">
        <v>1.0007299270072993</v>
      </c>
      <c r="M1501" s="665">
        <v>1371</v>
      </c>
      <c r="N1501" s="665">
        <v>7</v>
      </c>
      <c r="O1501" s="665">
        <v>9653</v>
      </c>
      <c r="P1501" s="678">
        <v>1.7614963503649634</v>
      </c>
      <c r="Q1501" s="666">
        <v>1379</v>
      </c>
    </row>
    <row r="1502" spans="1:17" ht="14.4" customHeight="1" x14ac:dyDescent="0.3">
      <c r="A1502" s="661" t="s">
        <v>7286</v>
      </c>
      <c r="B1502" s="662" t="s">
        <v>6063</v>
      </c>
      <c r="C1502" s="662" t="s">
        <v>6030</v>
      </c>
      <c r="D1502" s="662" t="s">
        <v>6224</v>
      </c>
      <c r="E1502" s="662" t="s">
        <v>6208</v>
      </c>
      <c r="F1502" s="665">
        <v>34</v>
      </c>
      <c r="G1502" s="665">
        <v>28934</v>
      </c>
      <c r="H1502" s="665">
        <v>1</v>
      </c>
      <c r="I1502" s="665">
        <v>851</v>
      </c>
      <c r="J1502" s="665">
        <v>19</v>
      </c>
      <c r="K1502" s="665">
        <v>16283</v>
      </c>
      <c r="L1502" s="665">
        <v>0.56276353079422137</v>
      </c>
      <c r="M1502" s="665">
        <v>857</v>
      </c>
      <c r="N1502" s="665">
        <v>29</v>
      </c>
      <c r="O1502" s="665">
        <v>25346</v>
      </c>
      <c r="P1502" s="678">
        <v>0.87599364069952301</v>
      </c>
      <c r="Q1502" s="666">
        <v>874</v>
      </c>
    </row>
    <row r="1503" spans="1:17" ht="14.4" customHeight="1" x14ac:dyDescent="0.3">
      <c r="A1503" s="661" t="s">
        <v>7286</v>
      </c>
      <c r="B1503" s="662" t="s">
        <v>6063</v>
      </c>
      <c r="C1503" s="662" t="s">
        <v>6030</v>
      </c>
      <c r="D1503" s="662" t="s">
        <v>6225</v>
      </c>
      <c r="E1503" s="662" t="s">
        <v>6226</v>
      </c>
      <c r="F1503" s="665">
        <v>3</v>
      </c>
      <c r="G1503" s="665">
        <v>1576</v>
      </c>
      <c r="H1503" s="665">
        <v>1</v>
      </c>
      <c r="I1503" s="665">
        <v>525.33333333333337</v>
      </c>
      <c r="J1503" s="665">
        <v>3</v>
      </c>
      <c r="K1503" s="665">
        <v>1581</v>
      </c>
      <c r="L1503" s="665">
        <v>1.0031725888324874</v>
      </c>
      <c r="M1503" s="665">
        <v>527</v>
      </c>
      <c r="N1503" s="665">
        <v>1</v>
      </c>
      <c r="O1503" s="665">
        <v>543</v>
      </c>
      <c r="P1503" s="678">
        <v>0.34454314720812185</v>
      </c>
      <c r="Q1503" s="666">
        <v>543</v>
      </c>
    </row>
    <row r="1504" spans="1:17" ht="14.4" customHeight="1" thickBot="1" x14ac:dyDescent="0.35">
      <c r="A1504" s="667" t="s">
        <v>7286</v>
      </c>
      <c r="B1504" s="668" t="s">
        <v>6063</v>
      </c>
      <c r="C1504" s="668" t="s">
        <v>6030</v>
      </c>
      <c r="D1504" s="668" t="s">
        <v>6227</v>
      </c>
      <c r="E1504" s="668" t="s">
        <v>6228</v>
      </c>
      <c r="F1504" s="671">
        <v>7</v>
      </c>
      <c r="G1504" s="671">
        <v>2400</v>
      </c>
      <c r="H1504" s="671">
        <v>1</v>
      </c>
      <c r="I1504" s="671">
        <v>342.85714285714283</v>
      </c>
      <c r="J1504" s="671">
        <v>4</v>
      </c>
      <c r="K1504" s="671">
        <v>1380</v>
      </c>
      <c r="L1504" s="671">
        <v>0.57499999999999996</v>
      </c>
      <c r="M1504" s="671">
        <v>345</v>
      </c>
      <c r="N1504" s="671">
        <v>11</v>
      </c>
      <c r="O1504" s="671">
        <v>3927</v>
      </c>
      <c r="P1504" s="679">
        <v>1.63625</v>
      </c>
      <c r="Q1504" s="672">
        <v>357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987.82399999999996</v>
      </c>
      <c r="C5" s="114">
        <v>1089.1079999999999</v>
      </c>
      <c r="D5" s="114">
        <v>896.56899999999996</v>
      </c>
      <c r="E5" s="131">
        <v>0.82321404305174506</v>
      </c>
      <c r="F5" s="132">
        <v>97</v>
      </c>
      <c r="G5" s="114">
        <v>96</v>
      </c>
      <c r="H5" s="114">
        <v>97</v>
      </c>
      <c r="I5" s="133">
        <v>1.0104166666666667</v>
      </c>
      <c r="J5" s="123"/>
      <c r="K5" s="123"/>
      <c r="L5" s="7">
        <f>D5-B5</f>
        <v>-91.254999999999995</v>
      </c>
      <c r="M5" s="8">
        <f>H5-F5</f>
        <v>0</v>
      </c>
    </row>
    <row r="6" spans="1:13" ht="14.4" hidden="1" customHeight="1" outlineLevel="1" x14ac:dyDescent="0.3">
      <c r="A6" s="119" t="s">
        <v>169</v>
      </c>
      <c r="B6" s="122">
        <v>175.679</v>
      </c>
      <c r="C6" s="113">
        <v>138.45400000000001</v>
      </c>
      <c r="D6" s="113">
        <v>176.88399999999999</v>
      </c>
      <c r="E6" s="134">
        <v>1.2775651118783131</v>
      </c>
      <c r="F6" s="135">
        <v>21</v>
      </c>
      <c r="G6" s="113">
        <v>15</v>
      </c>
      <c r="H6" s="113">
        <v>19</v>
      </c>
      <c r="I6" s="136">
        <v>1.2666666666666666</v>
      </c>
      <c r="J6" s="123"/>
      <c r="K6" s="123"/>
      <c r="L6" s="5">
        <f t="shared" ref="L6:L11" si="0">D6-B6</f>
        <v>1.2049999999999841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377.12599999999998</v>
      </c>
      <c r="C7" s="113">
        <v>490.38600000000002</v>
      </c>
      <c r="D7" s="113">
        <v>359.78199999999998</v>
      </c>
      <c r="E7" s="134">
        <v>0.73367102649749372</v>
      </c>
      <c r="F7" s="135">
        <v>36</v>
      </c>
      <c r="G7" s="113">
        <v>43</v>
      </c>
      <c r="H7" s="113">
        <v>35</v>
      </c>
      <c r="I7" s="136">
        <v>0.81395348837209303</v>
      </c>
      <c r="J7" s="123"/>
      <c r="K7" s="123"/>
      <c r="L7" s="5">
        <f t="shared" si="0"/>
        <v>-17.343999999999994</v>
      </c>
      <c r="M7" s="6">
        <f t="shared" si="1"/>
        <v>-1</v>
      </c>
    </row>
    <row r="8" spans="1:13" ht="14.4" hidden="1" customHeight="1" outlineLevel="1" x14ac:dyDescent="0.3">
      <c r="A8" s="119" t="s">
        <v>171</v>
      </c>
      <c r="B8" s="122">
        <v>140.62200000000001</v>
      </c>
      <c r="C8" s="113">
        <v>77.248999999999995</v>
      </c>
      <c r="D8" s="113">
        <v>110.348</v>
      </c>
      <c r="E8" s="134">
        <v>1.4284715659749641</v>
      </c>
      <c r="F8" s="135">
        <v>7</v>
      </c>
      <c r="G8" s="113">
        <v>7</v>
      </c>
      <c r="H8" s="113">
        <v>13</v>
      </c>
      <c r="I8" s="136">
        <v>1.8571428571428572</v>
      </c>
      <c r="J8" s="123"/>
      <c r="K8" s="123"/>
      <c r="L8" s="5">
        <f t="shared" si="0"/>
        <v>-30.274000000000015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192.72200000000001</v>
      </c>
      <c r="C10" s="113">
        <v>253.41</v>
      </c>
      <c r="D10" s="113">
        <v>169.261</v>
      </c>
      <c r="E10" s="134">
        <v>0.66793338857977191</v>
      </c>
      <c r="F10" s="135">
        <v>28</v>
      </c>
      <c r="G10" s="113">
        <v>21</v>
      </c>
      <c r="H10" s="113">
        <v>14</v>
      </c>
      <c r="I10" s="136">
        <v>0.66666666666666663</v>
      </c>
      <c r="J10" s="123"/>
      <c r="K10" s="123"/>
      <c r="L10" s="5">
        <f t="shared" si="0"/>
        <v>-23.461000000000013</v>
      </c>
      <c r="M10" s="6">
        <f t="shared" si="1"/>
        <v>-14</v>
      </c>
    </row>
    <row r="11" spans="1:13" ht="14.4" hidden="1" customHeight="1" outlineLevel="1" x14ac:dyDescent="0.3">
      <c r="A11" s="119" t="s">
        <v>174</v>
      </c>
      <c r="B11" s="122">
        <v>58.119</v>
      </c>
      <c r="C11" s="113">
        <v>33.543999999999997</v>
      </c>
      <c r="D11" s="113">
        <v>37.31</v>
      </c>
      <c r="E11" s="134">
        <v>1.1122704507512522</v>
      </c>
      <c r="F11" s="135">
        <v>8</v>
      </c>
      <c r="G11" s="113">
        <v>6</v>
      </c>
      <c r="H11" s="113">
        <v>7</v>
      </c>
      <c r="I11" s="136">
        <v>1.1666666666666667</v>
      </c>
      <c r="J11" s="123"/>
      <c r="K11" s="123"/>
      <c r="L11" s="5">
        <f t="shared" si="0"/>
        <v>-20.808999999999997</v>
      </c>
      <c r="M11" s="6">
        <f t="shared" si="1"/>
        <v>-1</v>
      </c>
    </row>
    <row r="12" spans="1:13" ht="14.4" hidden="1" customHeight="1" outlineLevel="1" thickBot="1" x14ac:dyDescent="0.35">
      <c r="A12" s="244" t="s">
        <v>211</v>
      </c>
      <c r="B12" s="245">
        <v>85.885000000000005</v>
      </c>
      <c r="C12" s="246">
        <v>1.3959999999999999</v>
      </c>
      <c r="D12" s="246">
        <v>9.8409999999999993</v>
      </c>
      <c r="E12" s="247">
        <v>7.0494269340974212</v>
      </c>
      <c r="F12" s="248">
        <v>3</v>
      </c>
      <c r="G12" s="246">
        <v>2</v>
      </c>
      <c r="H12" s="246">
        <v>2</v>
      </c>
      <c r="I12" s="249">
        <v>1</v>
      </c>
      <c r="J12" s="123"/>
      <c r="K12" s="123"/>
      <c r="L12" s="250">
        <f>D12-B12</f>
        <v>-76.044000000000011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2017.9769999999999</v>
      </c>
      <c r="C13" s="116">
        <f>SUM(C5:C12)</f>
        <v>2083.547</v>
      </c>
      <c r="D13" s="116">
        <f>SUM(D5:D12)</f>
        <v>1759.9949999999997</v>
      </c>
      <c r="E13" s="137">
        <f>IF(OR(D13=0,B13=0),0,D13/B13)</f>
        <v>0.87215810685652007</v>
      </c>
      <c r="F13" s="138">
        <f>SUM(F5:F12)</f>
        <v>200</v>
      </c>
      <c r="G13" s="116">
        <f>SUM(G5:G12)</f>
        <v>190</v>
      </c>
      <c r="H13" s="116">
        <f>SUM(H5:H12)</f>
        <v>187</v>
      </c>
      <c r="I13" s="139">
        <f>IF(OR(H13=0,F13=0),0,H13/F13)</f>
        <v>0.93500000000000005</v>
      </c>
      <c r="J13" s="123"/>
      <c r="K13" s="123"/>
      <c r="L13" s="129">
        <f>D13-B13</f>
        <v>-257.9820000000002</v>
      </c>
      <c r="M13" s="140">
        <f t="shared" si="1"/>
        <v>-13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987.82399999999996</v>
      </c>
      <c r="C18" s="114">
        <v>1089.1079999999999</v>
      </c>
      <c r="D18" s="114">
        <v>892.08100000000002</v>
      </c>
      <c r="E18" s="131">
        <v>0.81909323960525504</v>
      </c>
      <c r="F18" s="121">
        <v>97</v>
      </c>
      <c r="G18" s="114">
        <v>96</v>
      </c>
      <c r="H18" s="114">
        <v>96</v>
      </c>
      <c r="I18" s="133">
        <v>1</v>
      </c>
      <c r="J18" s="572">
        <v>0.91871999999999998</v>
      </c>
      <c r="K18" s="573"/>
      <c r="L18" s="147">
        <f>D18-B18</f>
        <v>-95.742999999999938</v>
      </c>
      <c r="M18" s="148">
        <f>H18-F18</f>
        <v>-1</v>
      </c>
    </row>
    <row r="19" spans="1:13" ht="14.4" hidden="1" customHeight="1" outlineLevel="1" x14ac:dyDescent="0.3">
      <c r="A19" s="119" t="s">
        <v>169</v>
      </c>
      <c r="B19" s="122">
        <v>175.679</v>
      </c>
      <c r="C19" s="113">
        <v>138.45400000000001</v>
      </c>
      <c r="D19" s="113">
        <v>176.88399999999999</v>
      </c>
      <c r="E19" s="134">
        <v>1.2775651118783131</v>
      </c>
      <c r="F19" s="122">
        <v>21</v>
      </c>
      <c r="G19" s="113">
        <v>15</v>
      </c>
      <c r="H19" s="113">
        <v>19</v>
      </c>
      <c r="I19" s="136">
        <v>1.2666666666666666</v>
      </c>
      <c r="J19" s="572">
        <v>0.99456</v>
      </c>
      <c r="K19" s="573"/>
      <c r="L19" s="149">
        <f t="shared" ref="L19:L26" si="2">D19-B19</f>
        <v>1.2049999999999841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372.69299999999998</v>
      </c>
      <c r="C20" s="113">
        <v>490.38600000000002</v>
      </c>
      <c r="D20" s="113">
        <v>327.47399999999999</v>
      </c>
      <c r="E20" s="134">
        <v>0.66778823212734451</v>
      </c>
      <c r="F20" s="122">
        <v>35</v>
      </c>
      <c r="G20" s="113">
        <v>43</v>
      </c>
      <c r="H20" s="113">
        <v>33</v>
      </c>
      <c r="I20" s="136">
        <v>0.76744186046511631</v>
      </c>
      <c r="J20" s="572">
        <v>0.96671999999999991</v>
      </c>
      <c r="K20" s="573"/>
      <c r="L20" s="149">
        <f t="shared" si="2"/>
        <v>-45.218999999999994</v>
      </c>
      <c r="M20" s="150">
        <f t="shared" si="3"/>
        <v>-2</v>
      </c>
    </row>
    <row r="21" spans="1:13" ht="14.4" hidden="1" customHeight="1" outlineLevel="1" x14ac:dyDescent="0.3">
      <c r="A21" s="119" t="s">
        <v>171</v>
      </c>
      <c r="B21" s="122">
        <v>140.62200000000001</v>
      </c>
      <c r="C21" s="113">
        <v>77.248999999999995</v>
      </c>
      <c r="D21" s="113">
        <v>110.348</v>
      </c>
      <c r="E21" s="134">
        <v>1.4284715659749641</v>
      </c>
      <c r="F21" s="122">
        <v>7</v>
      </c>
      <c r="G21" s="113">
        <v>7</v>
      </c>
      <c r="H21" s="113">
        <v>13</v>
      </c>
      <c r="I21" s="136">
        <v>1.8571428571428572</v>
      </c>
      <c r="J21" s="572">
        <v>1.11744</v>
      </c>
      <c r="K21" s="573"/>
      <c r="L21" s="149">
        <f t="shared" si="2"/>
        <v>-30.274000000000015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192.72200000000001</v>
      </c>
      <c r="C23" s="113">
        <v>253.41</v>
      </c>
      <c r="D23" s="113">
        <v>169.261</v>
      </c>
      <c r="E23" s="134">
        <v>0.66793338857977191</v>
      </c>
      <c r="F23" s="122">
        <v>28</v>
      </c>
      <c r="G23" s="113">
        <v>21</v>
      </c>
      <c r="H23" s="113">
        <v>14</v>
      </c>
      <c r="I23" s="136">
        <v>0.66666666666666663</v>
      </c>
      <c r="J23" s="572">
        <v>0.98495999999999995</v>
      </c>
      <c r="K23" s="573"/>
      <c r="L23" s="149">
        <f t="shared" si="2"/>
        <v>-23.461000000000013</v>
      </c>
      <c r="M23" s="150">
        <f t="shared" si="3"/>
        <v>-14</v>
      </c>
    </row>
    <row r="24" spans="1:13" ht="14.4" hidden="1" customHeight="1" outlineLevel="1" x14ac:dyDescent="0.3">
      <c r="A24" s="119" t="s">
        <v>174</v>
      </c>
      <c r="B24" s="122">
        <v>58.119</v>
      </c>
      <c r="C24" s="113">
        <v>33.543999999999997</v>
      </c>
      <c r="D24" s="113">
        <v>37.31</v>
      </c>
      <c r="E24" s="134">
        <v>1.1122704507512522</v>
      </c>
      <c r="F24" s="122">
        <v>8</v>
      </c>
      <c r="G24" s="113">
        <v>6</v>
      </c>
      <c r="H24" s="113">
        <v>7</v>
      </c>
      <c r="I24" s="136">
        <v>1.1666666666666667</v>
      </c>
      <c r="J24" s="572">
        <v>1.0147199999999998</v>
      </c>
      <c r="K24" s="573"/>
      <c r="L24" s="149">
        <f t="shared" si="2"/>
        <v>-20.808999999999997</v>
      </c>
      <c r="M24" s="150">
        <f t="shared" si="3"/>
        <v>-1</v>
      </c>
    </row>
    <row r="25" spans="1:13" ht="14.4" hidden="1" customHeight="1" outlineLevel="1" thickBot="1" x14ac:dyDescent="0.35">
      <c r="A25" s="244" t="s">
        <v>211</v>
      </c>
      <c r="B25" s="245">
        <v>85.885000000000005</v>
      </c>
      <c r="C25" s="246">
        <v>1.3959999999999999</v>
      </c>
      <c r="D25" s="246">
        <v>9.8409999999999993</v>
      </c>
      <c r="E25" s="247">
        <v>7.0494269340974212</v>
      </c>
      <c r="F25" s="245">
        <v>3</v>
      </c>
      <c r="G25" s="246">
        <v>2</v>
      </c>
      <c r="H25" s="246">
        <v>2</v>
      </c>
      <c r="I25" s="249">
        <v>1</v>
      </c>
      <c r="J25" s="364"/>
      <c r="K25" s="365"/>
      <c r="L25" s="252">
        <f>D25-B25</f>
        <v>-76.044000000000011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2013.5439999999999</v>
      </c>
      <c r="C26" s="153">
        <f>SUM(C18:C25)</f>
        <v>2083.547</v>
      </c>
      <c r="D26" s="153">
        <f>SUM(D18:D25)</f>
        <v>1723.1989999999996</v>
      </c>
      <c r="E26" s="154">
        <f>IF(OR(D26=0,B26=0),0,D26/B26)</f>
        <v>0.85580399534353346</v>
      </c>
      <c r="F26" s="152">
        <f>SUM(F18:F25)</f>
        <v>199</v>
      </c>
      <c r="G26" s="153">
        <f>SUM(G18:G25)</f>
        <v>190</v>
      </c>
      <c r="H26" s="153">
        <f>SUM(H18:H25)</f>
        <v>184</v>
      </c>
      <c r="I26" s="155">
        <f>IF(OR(H26=0,F26=0),0,H26/F26)</f>
        <v>0.92462311557788945</v>
      </c>
      <c r="J26" s="123"/>
      <c r="K26" s="123"/>
      <c r="L26" s="145">
        <f t="shared" si="2"/>
        <v>-290.34500000000025</v>
      </c>
      <c r="M26" s="156">
        <f t="shared" si="3"/>
        <v>-15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4.4880000000000004</v>
      </c>
      <c r="E31" s="131" t="s">
        <v>545</v>
      </c>
      <c r="F31" s="132">
        <v>0</v>
      </c>
      <c r="G31" s="114">
        <v>0</v>
      </c>
      <c r="H31" s="114">
        <v>1</v>
      </c>
      <c r="I31" s="133" t="s">
        <v>545</v>
      </c>
      <c r="J31" s="158"/>
      <c r="K31" s="158"/>
      <c r="L31" s="147">
        <f t="shared" ref="L31:L39" si="4">D31-B31</f>
        <v>4.4880000000000004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545</v>
      </c>
      <c r="F32" s="135">
        <v>0</v>
      </c>
      <c r="G32" s="113">
        <v>0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4.4329999999999998</v>
      </c>
      <c r="C33" s="113">
        <v>0</v>
      </c>
      <c r="D33" s="113">
        <v>32.308</v>
      </c>
      <c r="E33" s="134" t="s">
        <v>545</v>
      </c>
      <c r="F33" s="135">
        <v>1</v>
      </c>
      <c r="G33" s="113">
        <v>0</v>
      </c>
      <c r="H33" s="113">
        <v>2</v>
      </c>
      <c r="I33" s="136" t="s">
        <v>545</v>
      </c>
      <c r="J33" s="158"/>
      <c r="K33" s="158"/>
      <c r="L33" s="149">
        <f t="shared" si="4"/>
        <v>27.875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545</v>
      </c>
      <c r="F36" s="135">
        <v>0</v>
      </c>
      <c r="G36" s="113">
        <v>0</v>
      </c>
      <c r="H36" s="113">
        <v>0</v>
      </c>
      <c r="I36" s="136" t="s">
        <v>545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4.4329999999999998</v>
      </c>
      <c r="C39" s="166">
        <f>SUM(C31:C38)</f>
        <v>0</v>
      </c>
      <c r="D39" s="166">
        <f>SUM(D31:D38)</f>
        <v>36.795999999999999</v>
      </c>
      <c r="E39" s="167">
        <f>IF(OR(D39=0,B39=0),0,D39/B39)</f>
        <v>8.3004737198285579</v>
      </c>
      <c r="F39" s="168">
        <f>SUM(F31:F38)</f>
        <v>1</v>
      </c>
      <c r="G39" s="166">
        <f>SUM(G31:G38)</f>
        <v>0</v>
      </c>
      <c r="H39" s="166">
        <f>SUM(H31:H38)</f>
        <v>3</v>
      </c>
      <c r="I39" s="169">
        <f>IF(OR(H39=0,F39=0),0,H39/F39)</f>
        <v>3</v>
      </c>
      <c r="J39" s="158"/>
      <c r="K39" s="158"/>
      <c r="L39" s="163">
        <f t="shared" si="4"/>
        <v>32.363</v>
      </c>
      <c r="M39" s="170">
        <f t="shared" si="5"/>
        <v>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203</v>
      </c>
      <c r="C33" s="203">
        <v>208</v>
      </c>
      <c r="D33" s="84">
        <f>IF(C33="","",C33-B33)</f>
        <v>5</v>
      </c>
      <c r="E33" s="85">
        <f>IF(C33="","",C33/B33)</f>
        <v>1.0246305418719213</v>
      </c>
      <c r="F33" s="86">
        <v>37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527</v>
      </c>
      <c r="C34" s="204">
        <v>465</v>
      </c>
      <c r="D34" s="87">
        <f t="shared" ref="D34:D45" si="0">IF(C34="","",C34-B34)</f>
        <v>-62</v>
      </c>
      <c r="E34" s="88">
        <f t="shared" ref="E34:E45" si="1">IF(C34="","",C34/B34)</f>
        <v>0.88235294117647056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691</v>
      </c>
      <c r="C35" s="204">
        <v>557</v>
      </c>
      <c r="D35" s="87">
        <f t="shared" si="0"/>
        <v>-134</v>
      </c>
      <c r="E35" s="88">
        <f t="shared" si="1"/>
        <v>0.80607814761215635</v>
      </c>
      <c r="F35" s="89">
        <v>76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1034</v>
      </c>
      <c r="C36" s="204">
        <v>784</v>
      </c>
      <c r="D36" s="87">
        <f t="shared" si="0"/>
        <v>-250</v>
      </c>
      <c r="E36" s="88">
        <f t="shared" si="1"/>
        <v>0.75822050290135401</v>
      </c>
      <c r="F36" s="89">
        <v>98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1326</v>
      </c>
      <c r="C37" s="204">
        <v>936</v>
      </c>
      <c r="D37" s="87">
        <f t="shared" si="0"/>
        <v>-390</v>
      </c>
      <c r="E37" s="88">
        <f t="shared" si="1"/>
        <v>0.70588235294117652</v>
      </c>
      <c r="F37" s="89">
        <v>106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1489</v>
      </c>
      <c r="C38" s="204">
        <v>1022</v>
      </c>
      <c r="D38" s="87">
        <f t="shared" si="0"/>
        <v>-467</v>
      </c>
      <c r="E38" s="88">
        <f t="shared" si="1"/>
        <v>0.68636668905305576</v>
      </c>
      <c r="F38" s="89">
        <v>117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1636</v>
      </c>
      <c r="C39" s="204">
        <v>1083</v>
      </c>
      <c r="D39" s="87">
        <f t="shared" si="0"/>
        <v>-553</v>
      </c>
      <c r="E39" s="88">
        <f t="shared" si="1"/>
        <v>0.66198044009779955</v>
      </c>
      <c r="F39" s="89">
        <v>117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2129</v>
      </c>
      <c r="C40" s="204">
        <v>1418</v>
      </c>
      <c r="D40" s="87">
        <f t="shared" si="0"/>
        <v>-711</v>
      </c>
      <c r="E40" s="88">
        <f t="shared" si="1"/>
        <v>0.6660403945514326</v>
      </c>
      <c r="F40" s="89">
        <v>185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2308</v>
      </c>
      <c r="C41" s="204">
        <v>1536</v>
      </c>
      <c r="D41" s="87">
        <f t="shared" si="0"/>
        <v>-772</v>
      </c>
      <c r="E41" s="88">
        <f t="shared" si="1"/>
        <v>0.66551126516464476</v>
      </c>
      <c r="F41" s="89">
        <v>195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2488</v>
      </c>
      <c r="C42" s="204">
        <v>1630</v>
      </c>
      <c r="D42" s="87">
        <f t="shared" si="0"/>
        <v>-858</v>
      </c>
      <c r="E42" s="88">
        <f t="shared" si="1"/>
        <v>0.65514469453376201</v>
      </c>
      <c r="F42" s="89">
        <v>195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2817</v>
      </c>
      <c r="C43" s="204">
        <v>1934</v>
      </c>
      <c r="D43" s="87">
        <f t="shared" si="0"/>
        <v>-883</v>
      </c>
      <c r="E43" s="88">
        <f t="shared" si="1"/>
        <v>0.68654597089101876</v>
      </c>
      <c r="F43" s="89">
        <v>289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3095</v>
      </c>
      <c r="C44" s="204">
        <v>2109</v>
      </c>
      <c r="D44" s="87">
        <f t="shared" si="0"/>
        <v>-986</v>
      </c>
      <c r="E44" s="88">
        <f t="shared" si="1"/>
        <v>0.681421647819063</v>
      </c>
      <c r="F44" s="89">
        <v>310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7419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1"/>
      <c r="B4" s="842" t="s">
        <v>84</v>
      </c>
      <c r="C4" s="843" t="s">
        <v>72</v>
      </c>
      <c r="D4" s="844" t="s">
        <v>85</v>
      </c>
      <c r="E4" s="842" t="s">
        <v>84</v>
      </c>
      <c r="F4" s="843" t="s">
        <v>72</v>
      </c>
      <c r="G4" s="844" t="s">
        <v>85</v>
      </c>
      <c r="H4" s="842" t="s">
        <v>84</v>
      </c>
      <c r="I4" s="843" t="s">
        <v>72</v>
      </c>
      <c r="J4" s="844" t="s">
        <v>85</v>
      </c>
      <c r="K4" s="845"/>
      <c r="L4" s="846"/>
      <c r="M4" s="846"/>
      <c r="N4" s="846"/>
      <c r="O4" s="847"/>
      <c r="P4" s="848"/>
      <c r="Q4" s="849" t="s">
        <v>73</v>
      </c>
      <c r="R4" s="850" t="s">
        <v>72</v>
      </c>
      <c r="S4" s="851" t="s">
        <v>86</v>
      </c>
      <c r="T4" s="852" t="s">
        <v>87</v>
      </c>
      <c r="U4" s="852" t="s">
        <v>88</v>
      </c>
      <c r="V4" s="853" t="s">
        <v>2</v>
      </c>
      <c r="W4" s="854" t="s">
        <v>89</v>
      </c>
    </row>
    <row r="5" spans="1:23" ht="14.4" customHeight="1" x14ac:dyDescent="0.3">
      <c r="A5" s="885" t="s">
        <v>7292</v>
      </c>
      <c r="B5" s="855">
        <v>2</v>
      </c>
      <c r="C5" s="856">
        <v>97.05</v>
      </c>
      <c r="D5" s="857">
        <v>74</v>
      </c>
      <c r="E5" s="858">
        <v>1</v>
      </c>
      <c r="F5" s="859">
        <v>27.6</v>
      </c>
      <c r="G5" s="860">
        <v>56</v>
      </c>
      <c r="H5" s="861">
        <v>2</v>
      </c>
      <c r="I5" s="862">
        <v>73.5</v>
      </c>
      <c r="J5" s="863">
        <v>86</v>
      </c>
      <c r="K5" s="864">
        <v>27.6</v>
      </c>
      <c r="L5" s="865">
        <v>13</v>
      </c>
      <c r="M5" s="865">
        <v>117</v>
      </c>
      <c r="N5" s="866">
        <v>39</v>
      </c>
      <c r="O5" s="865" t="s">
        <v>7293</v>
      </c>
      <c r="P5" s="867" t="s">
        <v>7294</v>
      </c>
      <c r="Q5" s="868">
        <f>H5-B5</f>
        <v>0</v>
      </c>
      <c r="R5" s="868">
        <f>I5-C5</f>
        <v>-23.549999999999997</v>
      </c>
      <c r="S5" s="855">
        <f>IF(H5=0,"",H5*N5)</f>
        <v>78</v>
      </c>
      <c r="T5" s="855">
        <f>IF(H5=0,"",H5*J5)</f>
        <v>172</v>
      </c>
      <c r="U5" s="855">
        <f>IF(H5=0,"",T5-S5)</f>
        <v>94</v>
      </c>
      <c r="V5" s="869">
        <f>IF(H5=0,"",T5/S5)</f>
        <v>2.2051282051282053</v>
      </c>
      <c r="W5" s="870">
        <v>94</v>
      </c>
    </row>
    <row r="6" spans="1:23" ht="14.4" customHeight="1" x14ac:dyDescent="0.3">
      <c r="A6" s="886" t="s">
        <v>7295</v>
      </c>
      <c r="B6" s="826">
        <v>8</v>
      </c>
      <c r="C6" s="827">
        <v>117.02</v>
      </c>
      <c r="D6" s="828">
        <v>24</v>
      </c>
      <c r="E6" s="837">
        <v>4</v>
      </c>
      <c r="F6" s="816">
        <v>70.19</v>
      </c>
      <c r="G6" s="817">
        <v>43.3</v>
      </c>
      <c r="H6" s="822">
        <v>5</v>
      </c>
      <c r="I6" s="816">
        <v>71.75</v>
      </c>
      <c r="J6" s="817">
        <v>15.6</v>
      </c>
      <c r="K6" s="821">
        <v>13.87</v>
      </c>
      <c r="L6" s="822">
        <v>11</v>
      </c>
      <c r="M6" s="822">
        <v>72</v>
      </c>
      <c r="N6" s="823">
        <v>24</v>
      </c>
      <c r="O6" s="822" t="s">
        <v>7293</v>
      </c>
      <c r="P6" s="838" t="s">
        <v>7296</v>
      </c>
      <c r="Q6" s="824">
        <f t="shared" ref="Q6:R69" si="0">H6-B6</f>
        <v>-3</v>
      </c>
      <c r="R6" s="824">
        <f t="shared" si="0"/>
        <v>-45.269999999999996</v>
      </c>
      <c r="S6" s="834">
        <f t="shared" ref="S6:S69" si="1">IF(H6=0,"",H6*N6)</f>
        <v>120</v>
      </c>
      <c r="T6" s="834">
        <f t="shared" ref="T6:T69" si="2">IF(H6=0,"",H6*J6)</f>
        <v>78</v>
      </c>
      <c r="U6" s="834">
        <f t="shared" ref="U6:U69" si="3">IF(H6=0,"",T6-S6)</f>
        <v>-42</v>
      </c>
      <c r="V6" s="839">
        <f t="shared" ref="V6:V69" si="4">IF(H6=0,"",T6/S6)</f>
        <v>0.65</v>
      </c>
      <c r="W6" s="825">
        <v>8</v>
      </c>
    </row>
    <row r="7" spans="1:23" ht="14.4" customHeight="1" x14ac:dyDescent="0.3">
      <c r="A7" s="886" t="s">
        <v>7297</v>
      </c>
      <c r="B7" s="826"/>
      <c r="C7" s="827"/>
      <c r="D7" s="828"/>
      <c r="E7" s="837">
        <v>1</v>
      </c>
      <c r="F7" s="816">
        <v>7.09</v>
      </c>
      <c r="G7" s="817">
        <v>8</v>
      </c>
      <c r="H7" s="822"/>
      <c r="I7" s="816"/>
      <c r="J7" s="817"/>
      <c r="K7" s="821">
        <v>7.09</v>
      </c>
      <c r="L7" s="822">
        <v>5</v>
      </c>
      <c r="M7" s="822">
        <v>45</v>
      </c>
      <c r="N7" s="823">
        <v>15</v>
      </c>
      <c r="O7" s="822" t="s">
        <v>7293</v>
      </c>
      <c r="P7" s="838" t="s">
        <v>7298</v>
      </c>
      <c r="Q7" s="824">
        <f t="shared" si="0"/>
        <v>0</v>
      </c>
      <c r="R7" s="824">
        <f t="shared" si="0"/>
        <v>0</v>
      </c>
      <c r="S7" s="834" t="str">
        <f t="shared" si="1"/>
        <v/>
      </c>
      <c r="T7" s="834" t="str">
        <f t="shared" si="2"/>
        <v/>
      </c>
      <c r="U7" s="834" t="str">
        <f t="shared" si="3"/>
        <v/>
      </c>
      <c r="V7" s="839" t="str">
        <f t="shared" si="4"/>
        <v/>
      </c>
      <c r="W7" s="825"/>
    </row>
    <row r="8" spans="1:23" ht="14.4" customHeight="1" x14ac:dyDescent="0.3">
      <c r="A8" s="887" t="s">
        <v>7299</v>
      </c>
      <c r="B8" s="871">
        <v>25</v>
      </c>
      <c r="C8" s="872">
        <v>260.64999999999998</v>
      </c>
      <c r="D8" s="829">
        <v>14</v>
      </c>
      <c r="E8" s="873">
        <v>20</v>
      </c>
      <c r="F8" s="874">
        <v>165.45</v>
      </c>
      <c r="G8" s="830">
        <v>10.3</v>
      </c>
      <c r="H8" s="875">
        <v>23</v>
      </c>
      <c r="I8" s="874">
        <v>191.03</v>
      </c>
      <c r="J8" s="830">
        <v>10.7</v>
      </c>
      <c r="K8" s="876">
        <v>7.77</v>
      </c>
      <c r="L8" s="875">
        <v>5</v>
      </c>
      <c r="M8" s="875">
        <v>45</v>
      </c>
      <c r="N8" s="877">
        <v>15</v>
      </c>
      <c r="O8" s="875" t="s">
        <v>7293</v>
      </c>
      <c r="P8" s="878" t="s">
        <v>7298</v>
      </c>
      <c r="Q8" s="879">
        <f t="shared" si="0"/>
        <v>-2</v>
      </c>
      <c r="R8" s="879">
        <f t="shared" si="0"/>
        <v>-69.619999999999976</v>
      </c>
      <c r="S8" s="880">
        <f t="shared" si="1"/>
        <v>345</v>
      </c>
      <c r="T8" s="880">
        <f t="shared" si="2"/>
        <v>246.1</v>
      </c>
      <c r="U8" s="880">
        <f t="shared" si="3"/>
        <v>-98.9</v>
      </c>
      <c r="V8" s="881">
        <f t="shared" si="4"/>
        <v>0.71333333333333326</v>
      </c>
      <c r="W8" s="831">
        <v>33</v>
      </c>
    </row>
    <row r="9" spans="1:23" ht="14.4" customHeight="1" x14ac:dyDescent="0.3">
      <c r="A9" s="886" t="s">
        <v>7300</v>
      </c>
      <c r="B9" s="834">
        <v>7</v>
      </c>
      <c r="C9" s="835">
        <v>241.44</v>
      </c>
      <c r="D9" s="836">
        <v>51.6</v>
      </c>
      <c r="E9" s="818">
        <v>14</v>
      </c>
      <c r="F9" s="819">
        <v>474.95</v>
      </c>
      <c r="G9" s="832">
        <v>37.4</v>
      </c>
      <c r="H9" s="822">
        <v>8</v>
      </c>
      <c r="I9" s="816">
        <v>281.81</v>
      </c>
      <c r="J9" s="817">
        <v>41.1</v>
      </c>
      <c r="K9" s="821">
        <v>33.15</v>
      </c>
      <c r="L9" s="822">
        <v>22</v>
      </c>
      <c r="M9" s="822">
        <v>135</v>
      </c>
      <c r="N9" s="823">
        <v>45</v>
      </c>
      <c r="O9" s="822" t="s">
        <v>7293</v>
      </c>
      <c r="P9" s="838" t="s">
        <v>7301</v>
      </c>
      <c r="Q9" s="824">
        <f t="shared" si="0"/>
        <v>1</v>
      </c>
      <c r="R9" s="824">
        <f t="shared" si="0"/>
        <v>40.370000000000005</v>
      </c>
      <c r="S9" s="834">
        <f t="shared" si="1"/>
        <v>360</v>
      </c>
      <c r="T9" s="834">
        <f t="shared" si="2"/>
        <v>328.8</v>
      </c>
      <c r="U9" s="834">
        <f t="shared" si="3"/>
        <v>-31.199999999999989</v>
      </c>
      <c r="V9" s="839">
        <f t="shared" si="4"/>
        <v>0.91333333333333333</v>
      </c>
      <c r="W9" s="825">
        <v>42</v>
      </c>
    </row>
    <row r="10" spans="1:23" ht="14.4" customHeight="1" x14ac:dyDescent="0.3">
      <c r="A10" s="886" t="s">
        <v>7302</v>
      </c>
      <c r="B10" s="826">
        <v>30</v>
      </c>
      <c r="C10" s="827">
        <v>669.34</v>
      </c>
      <c r="D10" s="828">
        <v>29.5</v>
      </c>
      <c r="E10" s="837">
        <v>21</v>
      </c>
      <c r="F10" s="816">
        <v>427.5</v>
      </c>
      <c r="G10" s="817">
        <v>22.9</v>
      </c>
      <c r="H10" s="822">
        <v>13</v>
      </c>
      <c r="I10" s="816">
        <v>265.10000000000002</v>
      </c>
      <c r="J10" s="817">
        <v>26.2</v>
      </c>
      <c r="K10" s="821">
        <v>20.34</v>
      </c>
      <c r="L10" s="822">
        <v>11</v>
      </c>
      <c r="M10" s="822">
        <v>87</v>
      </c>
      <c r="N10" s="823">
        <v>29</v>
      </c>
      <c r="O10" s="822" t="s">
        <v>7293</v>
      </c>
      <c r="P10" s="838" t="s">
        <v>7296</v>
      </c>
      <c r="Q10" s="824">
        <f t="shared" si="0"/>
        <v>-17</v>
      </c>
      <c r="R10" s="824">
        <f t="shared" si="0"/>
        <v>-404.24</v>
      </c>
      <c r="S10" s="834">
        <f t="shared" si="1"/>
        <v>377</v>
      </c>
      <c r="T10" s="834">
        <f t="shared" si="2"/>
        <v>340.59999999999997</v>
      </c>
      <c r="U10" s="834">
        <f t="shared" si="3"/>
        <v>-36.400000000000034</v>
      </c>
      <c r="V10" s="839">
        <f t="shared" si="4"/>
        <v>0.90344827586206888</v>
      </c>
      <c r="W10" s="825">
        <v>65</v>
      </c>
    </row>
    <row r="11" spans="1:23" ht="14.4" customHeight="1" x14ac:dyDescent="0.3">
      <c r="A11" s="886" t="s">
        <v>7303</v>
      </c>
      <c r="B11" s="834">
        <v>23</v>
      </c>
      <c r="C11" s="835">
        <v>294.69</v>
      </c>
      <c r="D11" s="836">
        <v>15.1</v>
      </c>
      <c r="E11" s="837">
        <v>35</v>
      </c>
      <c r="F11" s="816">
        <v>462.08</v>
      </c>
      <c r="G11" s="817">
        <v>16.2</v>
      </c>
      <c r="H11" s="818">
        <v>36</v>
      </c>
      <c r="I11" s="819">
        <v>475.72</v>
      </c>
      <c r="J11" s="832">
        <v>13.3</v>
      </c>
      <c r="K11" s="821">
        <v>12.65</v>
      </c>
      <c r="L11" s="822">
        <v>5</v>
      </c>
      <c r="M11" s="822">
        <v>60</v>
      </c>
      <c r="N11" s="823">
        <v>20</v>
      </c>
      <c r="O11" s="822" t="s">
        <v>7293</v>
      </c>
      <c r="P11" s="838" t="s">
        <v>7298</v>
      </c>
      <c r="Q11" s="824">
        <f t="shared" si="0"/>
        <v>13</v>
      </c>
      <c r="R11" s="824">
        <f t="shared" si="0"/>
        <v>181.03000000000003</v>
      </c>
      <c r="S11" s="834">
        <f t="shared" si="1"/>
        <v>720</v>
      </c>
      <c r="T11" s="834">
        <f t="shared" si="2"/>
        <v>478.8</v>
      </c>
      <c r="U11" s="834">
        <f t="shared" si="3"/>
        <v>-241.2</v>
      </c>
      <c r="V11" s="839">
        <f t="shared" si="4"/>
        <v>0.66500000000000004</v>
      </c>
      <c r="W11" s="825">
        <v>42</v>
      </c>
    </row>
    <row r="12" spans="1:23" ht="14.4" customHeight="1" x14ac:dyDescent="0.3">
      <c r="A12" s="886" t="s">
        <v>7304</v>
      </c>
      <c r="B12" s="834">
        <v>6</v>
      </c>
      <c r="C12" s="835">
        <v>39.42</v>
      </c>
      <c r="D12" s="836">
        <v>4</v>
      </c>
      <c r="E12" s="837">
        <v>3</v>
      </c>
      <c r="F12" s="816">
        <v>21.04</v>
      </c>
      <c r="G12" s="817">
        <v>5</v>
      </c>
      <c r="H12" s="818">
        <v>7</v>
      </c>
      <c r="I12" s="819">
        <v>45.05</v>
      </c>
      <c r="J12" s="832">
        <v>5.7</v>
      </c>
      <c r="K12" s="821">
        <v>6.5</v>
      </c>
      <c r="L12" s="822">
        <v>4</v>
      </c>
      <c r="M12" s="822">
        <v>39</v>
      </c>
      <c r="N12" s="823">
        <v>13</v>
      </c>
      <c r="O12" s="822" t="s">
        <v>7293</v>
      </c>
      <c r="P12" s="838" t="s">
        <v>7305</v>
      </c>
      <c r="Q12" s="824">
        <f t="shared" si="0"/>
        <v>1</v>
      </c>
      <c r="R12" s="824">
        <f t="shared" si="0"/>
        <v>5.6299999999999955</v>
      </c>
      <c r="S12" s="834">
        <f t="shared" si="1"/>
        <v>91</v>
      </c>
      <c r="T12" s="834">
        <f t="shared" si="2"/>
        <v>39.9</v>
      </c>
      <c r="U12" s="834">
        <f t="shared" si="3"/>
        <v>-51.1</v>
      </c>
      <c r="V12" s="839">
        <f t="shared" si="4"/>
        <v>0.43846153846153846</v>
      </c>
      <c r="W12" s="825"/>
    </row>
    <row r="13" spans="1:23" ht="14.4" customHeight="1" x14ac:dyDescent="0.3">
      <c r="A13" s="886" t="s">
        <v>7306</v>
      </c>
      <c r="B13" s="826">
        <v>1</v>
      </c>
      <c r="C13" s="827">
        <v>3.6</v>
      </c>
      <c r="D13" s="828">
        <v>3</v>
      </c>
      <c r="E13" s="837"/>
      <c r="F13" s="816"/>
      <c r="G13" s="817"/>
      <c r="H13" s="822"/>
      <c r="I13" s="816"/>
      <c r="J13" s="817"/>
      <c r="K13" s="821">
        <v>5.46</v>
      </c>
      <c r="L13" s="822">
        <v>5</v>
      </c>
      <c r="M13" s="822">
        <v>42</v>
      </c>
      <c r="N13" s="823">
        <v>14</v>
      </c>
      <c r="O13" s="822" t="s">
        <v>7293</v>
      </c>
      <c r="P13" s="838" t="s">
        <v>7307</v>
      </c>
      <c r="Q13" s="824">
        <f t="shared" si="0"/>
        <v>-1</v>
      </c>
      <c r="R13" s="824">
        <f t="shared" si="0"/>
        <v>-3.6</v>
      </c>
      <c r="S13" s="834" t="str">
        <f t="shared" si="1"/>
        <v/>
      </c>
      <c r="T13" s="834" t="str">
        <f t="shared" si="2"/>
        <v/>
      </c>
      <c r="U13" s="834" t="str">
        <f t="shared" si="3"/>
        <v/>
      </c>
      <c r="V13" s="839" t="str">
        <f t="shared" si="4"/>
        <v/>
      </c>
      <c r="W13" s="825"/>
    </row>
    <row r="14" spans="1:23" ht="14.4" customHeight="1" x14ac:dyDescent="0.3">
      <c r="A14" s="886" t="s">
        <v>7308</v>
      </c>
      <c r="B14" s="834"/>
      <c r="C14" s="835"/>
      <c r="D14" s="836"/>
      <c r="E14" s="837"/>
      <c r="F14" s="816"/>
      <c r="G14" s="817"/>
      <c r="H14" s="818">
        <v>1</v>
      </c>
      <c r="I14" s="819">
        <v>4.6900000000000004</v>
      </c>
      <c r="J14" s="820">
        <v>10</v>
      </c>
      <c r="K14" s="821">
        <v>3.2</v>
      </c>
      <c r="L14" s="822">
        <v>3</v>
      </c>
      <c r="M14" s="822">
        <v>24</v>
      </c>
      <c r="N14" s="823">
        <v>8</v>
      </c>
      <c r="O14" s="822" t="s">
        <v>7293</v>
      </c>
      <c r="P14" s="838" t="s">
        <v>7309</v>
      </c>
      <c r="Q14" s="824">
        <f t="shared" si="0"/>
        <v>1</v>
      </c>
      <c r="R14" s="824">
        <f t="shared" si="0"/>
        <v>4.6900000000000004</v>
      </c>
      <c r="S14" s="834">
        <f t="shared" si="1"/>
        <v>8</v>
      </c>
      <c r="T14" s="834">
        <f t="shared" si="2"/>
        <v>10</v>
      </c>
      <c r="U14" s="834">
        <f t="shared" si="3"/>
        <v>2</v>
      </c>
      <c r="V14" s="839">
        <f t="shared" si="4"/>
        <v>1.25</v>
      </c>
      <c r="W14" s="825">
        <v>2</v>
      </c>
    </row>
    <row r="15" spans="1:23" ht="14.4" customHeight="1" x14ac:dyDescent="0.3">
      <c r="A15" s="886" t="s">
        <v>7310</v>
      </c>
      <c r="B15" s="834"/>
      <c r="C15" s="835"/>
      <c r="D15" s="836"/>
      <c r="E15" s="837"/>
      <c r="F15" s="816"/>
      <c r="G15" s="817"/>
      <c r="H15" s="818">
        <v>2</v>
      </c>
      <c r="I15" s="819">
        <v>14.38</v>
      </c>
      <c r="J15" s="832">
        <v>5</v>
      </c>
      <c r="K15" s="821">
        <v>7.19</v>
      </c>
      <c r="L15" s="822">
        <v>3</v>
      </c>
      <c r="M15" s="822">
        <v>30</v>
      </c>
      <c r="N15" s="823">
        <v>10</v>
      </c>
      <c r="O15" s="822" t="s">
        <v>7293</v>
      </c>
      <c r="P15" s="838" t="s">
        <v>7311</v>
      </c>
      <c r="Q15" s="824">
        <f t="shared" si="0"/>
        <v>2</v>
      </c>
      <c r="R15" s="824">
        <f t="shared" si="0"/>
        <v>14.38</v>
      </c>
      <c r="S15" s="834">
        <f t="shared" si="1"/>
        <v>20</v>
      </c>
      <c r="T15" s="834">
        <f t="shared" si="2"/>
        <v>10</v>
      </c>
      <c r="U15" s="834">
        <f t="shared" si="3"/>
        <v>-10</v>
      </c>
      <c r="V15" s="839">
        <f t="shared" si="4"/>
        <v>0.5</v>
      </c>
      <c r="W15" s="825"/>
    </row>
    <row r="16" spans="1:23" ht="14.4" customHeight="1" x14ac:dyDescent="0.3">
      <c r="A16" s="886" t="s">
        <v>7312</v>
      </c>
      <c r="B16" s="826"/>
      <c r="C16" s="827"/>
      <c r="D16" s="828"/>
      <c r="E16" s="837">
        <v>1</v>
      </c>
      <c r="F16" s="816">
        <v>1.61</v>
      </c>
      <c r="G16" s="817">
        <v>20</v>
      </c>
      <c r="H16" s="822"/>
      <c r="I16" s="816"/>
      <c r="J16" s="817"/>
      <c r="K16" s="821">
        <v>1.61</v>
      </c>
      <c r="L16" s="822">
        <v>3</v>
      </c>
      <c r="M16" s="822">
        <v>30</v>
      </c>
      <c r="N16" s="823">
        <v>10</v>
      </c>
      <c r="O16" s="822" t="s">
        <v>7293</v>
      </c>
      <c r="P16" s="838" t="s">
        <v>7313</v>
      </c>
      <c r="Q16" s="824">
        <f t="shared" si="0"/>
        <v>0</v>
      </c>
      <c r="R16" s="824">
        <f t="shared" si="0"/>
        <v>0</v>
      </c>
      <c r="S16" s="834" t="str">
        <f t="shared" si="1"/>
        <v/>
      </c>
      <c r="T16" s="834" t="str">
        <f t="shared" si="2"/>
        <v/>
      </c>
      <c r="U16" s="834" t="str">
        <f t="shared" si="3"/>
        <v/>
      </c>
      <c r="V16" s="839" t="str">
        <f t="shared" si="4"/>
        <v/>
      </c>
      <c r="W16" s="825"/>
    </row>
    <row r="17" spans="1:23" ht="14.4" customHeight="1" x14ac:dyDescent="0.3">
      <c r="A17" s="887" t="s">
        <v>7314</v>
      </c>
      <c r="B17" s="871">
        <v>7</v>
      </c>
      <c r="C17" s="872">
        <v>10.15</v>
      </c>
      <c r="D17" s="829">
        <v>4.0999999999999996</v>
      </c>
      <c r="E17" s="873">
        <v>2</v>
      </c>
      <c r="F17" s="874">
        <v>1.56</v>
      </c>
      <c r="G17" s="830">
        <v>1</v>
      </c>
      <c r="H17" s="875">
        <v>5</v>
      </c>
      <c r="I17" s="874">
        <v>7.48</v>
      </c>
      <c r="J17" s="830">
        <v>2.2000000000000002</v>
      </c>
      <c r="K17" s="876">
        <v>2.2200000000000002</v>
      </c>
      <c r="L17" s="875">
        <v>3</v>
      </c>
      <c r="M17" s="875">
        <v>30</v>
      </c>
      <c r="N17" s="877">
        <v>10</v>
      </c>
      <c r="O17" s="875" t="s">
        <v>7293</v>
      </c>
      <c r="P17" s="878" t="s">
        <v>7315</v>
      </c>
      <c r="Q17" s="879">
        <f t="shared" si="0"/>
        <v>-2</v>
      </c>
      <c r="R17" s="879">
        <f t="shared" si="0"/>
        <v>-2.67</v>
      </c>
      <c r="S17" s="880">
        <f t="shared" si="1"/>
        <v>50</v>
      </c>
      <c r="T17" s="880">
        <f t="shared" si="2"/>
        <v>11</v>
      </c>
      <c r="U17" s="880">
        <f t="shared" si="3"/>
        <v>-39</v>
      </c>
      <c r="V17" s="881">
        <f t="shared" si="4"/>
        <v>0.22</v>
      </c>
      <c r="W17" s="831"/>
    </row>
    <row r="18" spans="1:23" ht="14.4" customHeight="1" x14ac:dyDescent="0.3">
      <c r="A18" s="886" t="s">
        <v>7316</v>
      </c>
      <c r="B18" s="834"/>
      <c r="C18" s="835"/>
      <c r="D18" s="836"/>
      <c r="E18" s="837">
        <v>1</v>
      </c>
      <c r="F18" s="816">
        <v>1.72</v>
      </c>
      <c r="G18" s="817">
        <v>13</v>
      </c>
      <c r="H18" s="818">
        <v>2</v>
      </c>
      <c r="I18" s="819">
        <v>3.27</v>
      </c>
      <c r="J18" s="832">
        <v>7</v>
      </c>
      <c r="K18" s="821">
        <v>1.72</v>
      </c>
      <c r="L18" s="822">
        <v>4</v>
      </c>
      <c r="M18" s="822">
        <v>33</v>
      </c>
      <c r="N18" s="823">
        <v>11</v>
      </c>
      <c r="O18" s="822" t="s">
        <v>7293</v>
      </c>
      <c r="P18" s="838" t="s">
        <v>7317</v>
      </c>
      <c r="Q18" s="824">
        <f t="shared" si="0"/>
        <v>2</v>
      </c>
      <c r="R18" s="824">
        <f t="shared" si="0"/>
        <v>3.27</v>
      </c>
      <c r="S18" s="834">
        <f t="shared" si="1"/>
        <v>22</v>
      </c>
      <c r="T18" s="834">
        <f t="shared" si="2"/>
        <v>14</v>
      </c>
      <c r="U18" s="834">
        <f t="shared" si="3"/>
        <v>-8</v>
      </c>
      <c r="V18" s="839">
        <f t="shared" si="4"/>
        <v>0.63636363636363635</v>
      </c>
      <c r="W18" s="825"/>
    </row>
    <row r="19" spans="1:23" ht="14.4" customHeight="1" x14ac:dyDescent="0.3">
      <c r="A19" s="886" t="s">
        <v>7318</v>
      </c>
      <c r="B19" s="834"/>
      <c r="C19" s="835"/>
      <c r="D19" s="836"/>
      <c r="E19" s="837"/>
      <c r="F19" s="816"/>
      <c r="G19" s="817"/>
      <c r="H19" s="818">
        <v>2</v>
      </c>
      <c r="I19" s="819">
        <v>1.82</v>
      </c>
      <c r="J19" s="832">
        <v>3</v>
      </c>
      <c r="K19" s="821">
        <v>1.0900000000000001</v>
      </c>
      <c r="L19" s="822">
        <v>3</v>
      </c>
      <c r="M19" s="822">
        <v>27</v>
      </c>
      <c r="N19" s="823">
        <v>9</v>
      </c>
      <c r="O19" s="822" t="s">
        <v>7293</v>
      </c>
      <c r="P19" s="838" t="s">
        <v>7319</v>
      </c>
      <c r="Q19" s="824">
        <f t="shared" si="0"/>
        <v>2</v>
      </c>
      <c r="R19" s="824">
        <f t="shared" si="0"/>
        <v>1.82</v>
      </c>
      <c r="S19" s="834">
        <f t="shared" si="1"/>
        <v>18</v>
      </c>
      <c r="T19" s="834">
        <f t="shared" si="2"/>
        <v>6</v>
      </c>
      <c r="U19" s="834">
        <f t="shared" si="3"/>
        <v>-12</v>
      </c>
      <c r="V19" s="839">
        <f t="shared" si="4"/>
        <v>0.33333333333333331</v>
      </c>
      <c r="W19" s="825"/>
    </row>
    <row r="20" spans="1:23" ht="14.4" customHeight="1" x14ac:dyDescent="0.3">
      <c r="A20" s="886" t="s">
        <v>7320</v>
      </c>
      <c r="B20" s="834">
        <v>1</v>
      </c>
      <c r="C20" s="835">
        <v>0.84</v>
      </c>
      <c r="D20" s="836">
        <v>2</v>
      </c>
      <c r="E20" s="837">
        <v>1</v>
      </c>
      <c r="F20" s="816">
        <v>0.84</v>
      </c>
      <c r="G20" s="817">
        <v>2</v>
      </c>
      <c r="H20" s="818">
        <v>1</v>
      </c>
      <c r="I20" s="819">
        <v>1.24</v>
      </c>
      <c r="J20" s="832">
        <v>5</v>
      </c>
      <c r="K20" s="821">
        <v>1.24</v>
      </c>
      <c r="L20" s="822">
        <v>3</v>
      </c>
      <c r="M20" s="822">
        <v>24</v>
      </c>
      <c r="N20" s="823">
        <v>8</v>
      </c>
      <c r="O20" s="822" t="s">
        <v>7293</v>
      </c>
      <c r="P20" s="838" t="s">
        <v>7321</v>
      </c>
      <c r="Q20" s="824">
        <f t="shared" si="0"/>
        <v>0</v>
      </c>
      <c r="R20" s="824">
        <f t="shared" si="0"/>
        <v>0.4</v>
      </c>
      <c r="S20" s="834">
        <f t="shared" si="1"/>
        <v>8</v>
      </c>
      <c r="T20" s="834">
        <f t="shared" si="2"/>
        <v>5</v>
      </c>
      <c r="U20" s="834">
        <f t="shared" si="3"/>
        <v>-3</v>
      </c>
      <c r="V20" s="839">
        <f t="shared" si="4"/>
        <v>0.625</v>
      </c>
      <c r="W20" s="825"/>
    </row>
    <row r="21" spans="1:23" ht="14.4" customHeight="1" x14ac:dyDescent="0.3">
      <c r="A21" s="886" t="s">
        <v>7322</v>
      </c>
      <c r="B21" s="834"/>
      <c r="C21" s="835"/>
      <c r="D21" s="836"/>
      <c r="E21" s="818">
        <v>1</v>
      </c>
      <c r="F21" s="819">
        <v>1.1599999999999999</v>
      </c>
      <c r="G21" s="832">
        <v>3</v>
      </c>
      <c r="H21" s="822"/>
      <c r="I21" s="816"/>
      <c r="J21" s="817"/>
      <c r="K21" s="821">
        <v>1.1599999999999999</v>
      </c>
      <c r="L21" s="822">
        <v>2</v>
      </c>
      <c r="M21" s="822">
        <v>21</v>
      </c>
      <c r="N21" s="823">
        <v>7</v>
      </c>
      <c r="O21" s="822" t="s">
        <v>7293</v>
      </c>
      <c r="P21" s="838" t="s">
        <v>7323</v>
      </c>
      <c r="Q21" s="824">
        <f t="shared" si="0"/>
        <v>0</v>
      </c>
      <c r="R21" s="824">
        <f t="shared" si="0"/>
        <v>0</v>
      </c>
      <c r="S21" s="834" t="str">
        <f t="shared" si="1"/>
        <v/>
      </c>
      <c r="T21" s="834" t="str">
        <f t="shared" si="2"/>
        <v/>
      </c>
      <c r="U21" s="834" t="str">
        <f t="shared" si="3"/>
        <v/>
      </c>
      <c r="V21" s="839" t="str">
        <f t="shared" si="4"/>
        <v/>
      </c>
      <c r="W21" s="825"/>
    </row>
    <row r="22" spans="1:23" ht="14.4" customHeight="1" x14ac:dyDescent="0.3">
      <c r="A22" s="886" t="s">
        <v>7324</v>
      </c>
      <c r="B22" s="834">
        <v>2</v>
      </c>
      <c r="C22" s="835">
        <v>3.98</v>
      </c>
      <c r="D22" s="836">
        <v>3.5</v>
      </c>
      <c r="E22" s="837">
        <v>2</v>
      </c>
      <c r="F22" s="816">
        <v>3.2</v>
      </c>
      <c r="G22" s="817">
        <v>2</v>
      </c>
      <c r="H22" s="818">
        <v>2</v>
      </c>
      <c r="I22" s="819">
        <v>3.98</v>
      </c>
      <c r="J22" s="832">
        <v>3</v>
      </c>
      <c r="K22" s="821">
        <v>2.38</v>
      </c>
      <c r="L22" s="822">
        <v>3</v>
      </c>
      <c r="M22" s="822">
        <v>30</v>
      </c>
      <c r="N22" s="823">
        <v>10</v>
      </c>
      <c r="O22" s="822" t="s">
        <v>7293</v>
      </c>
      <c r="P22" s="838" t="s">
        <v>7325</v>
      </c>
      <c r="Q22" s="824">
        <f t="shared" si="0"/>
        <v>0</v>
      </c>
      <c r="R22" s="824">
        <f t="shared" si="0"/>
        <v>0</v>
      </c>
      <c r="S22" s="834">
        <f t="shared" si="1"/>
        <v>20</v>
      </c>
      <c r="T22" s="834">
        <f t="shared" si="2"/>
        <v>6</v>
      </c>
      <c r="U22" s="834">
        <f t="shared" si="3"/>
        <v>-14</v>
      </c>
      <c r="V22" s="839">
        <f t="shared" si="4"/>
        <v>0.3</v>
      </c>
      <c r="W22" s="825"/>
    </row>
    <row r="23" spans="1:23" ht="14.4" customHeight="1" x14ac:dyDescent="0.3">
      <c r="A23" s="886" t="s">
        <v>7326</v>
      </c>
      <c r="B23" s="826">
        <v>1</v>
      </c>
      <c r="C23" s="827">
        <v>1.74</v>
      </c>
      <c r="D23" s="828">
        <v>2</v>
      </c>
      <c r="E23" s="837"/>
      <c r="F23" s="816"/>
      <c r="G23" s="817"/>
      <c r="H23" s="822"/>
      <c r="I23" s="816"/>
      <c r="J23" s="817"/>
      <c r="K23" s="821">
        <v>1.41</v>
      </c>
      <c r="L23" s="822">
        <v>3</v>
      </c>
      <c r="M23" s="822">
        <v>24</v>
      </c>
      <c r="N23" s="823">
        <v>8</v>
      </c>
      <c r="O23" s="822" t="s">
        <v>7293</v>
      </c>
      <c r="P23" s="838" t="s">
        <v>7327</v>
      </c>
      <c r="Q23" s="824">
        <f t="shared" si="0"/>
        <v>-1</v>
      </c>
      <c r="R23" s="824">
        <f t="shared" si="0"/>
        <v>-1.74</v>
      </c>
      <c r="S23" s="834" t="str">
        <f t="shared" si="1"/>
        <v/>
      </c>
      <c r="T23" s="834" t="str">
        <f t="shared" si="2"/>
        <v/>
      </c>
      <c r="U23" s="834" t="str">
        <f t="shared" si="3"/>
        <v/>
      </c>
      <c r="V23" s="839" t="str">
        <f t="shared" si="4"/>
        <v/>
      </c>
      <c r="W23" s="825"/>
    </row>
    <row r="24" spans="1:23" ht="14.4" customHeight="1" x14ac:dyDescent="0.3">
      <c r="A24" s="886" t="s">
        <v>7328</v>
      </c>
      <c r="B24" s="826">
        <v>2</v>
      </c>
      <c r="C24" s="827">
        <v>13.61</v>
      </c>
      <c r="D24" s="828">
        <v>16</v>
      </c>
      <c r="E24" s="837"/>
      <c r="F24" s="816"/>
      <c r="G24" s="817"/>
      <c r="H24" s="822"/>
      <c r="I24" s="816"/>
      <c r="J24" s="817"/>
      <c r="K24" s="821">
        <v>5.45</v>
      </c>
      <c r="L24" s="822">
        <v>5</v>
      </c>
      <c r="M24" s="822">
        <v>48</v>
      </c>
      <c r="N24" s="823">
        <v>16</v>
      </c>
      <c r="O24" s="822" t="s">
        <v>7293</v>
      </c>
      <c r="P24" s="838" t="s">
        <v>7329</v>
      </c>
      <c r="Q24" s="824">
        <f t="shared" si="0"/>
        <v>-2</v>
      </c>
      <c r="R24" s="824">
        <f t="shared" si="0"/>
        <v>-13.61</v>
      </c>
      <c r="S24" s="834" t="str">
        <f t="shared" si="1"/>
        <v/>
      </c>
      <c r="T24" s="834" t="str">
        <f t="shared" si="2"/>
        <v/>
      </c>
      <c r="U24" s="834" t="str">
        <f t="shared" si="3"/>
        <v/>
      </c>
      <c r="V24" s="839" t="str">
        <f t="shared" si="4"/>
        <v/>
      </c>
      <c r="W24" s="825"/>
    </row>
    <row r="25" spans="1:23" ht="14.4" customHeight="1" x14ac:dyDescent="0.3">
      <c r="A25" s="886" t="s">
        <v>7330</v>
      </c>
      <c r="B25" s="826">
        <v>1</v>
      </c>
      <c r="C25" s="827">
        <v>4.4000000000000004</v>
      </c>
      <c r="D25" s="828">
        <v>7</v>
      </c>
      <c r="E25" s="837"/>
      <c r="F25" s="816"/>
      <c r="G25" s="817"/>
      <c r="H25" s="822"/>
      <c r="I25" s="816"/>
      <c r="J25" s="817"/>
      <c r="K25" s="821">
        <v>4.4000000000000004</v>
      </c>
      <c r="L25" s="822">
        <v>5</v>
      </c>
      <c r="M25" s="822">
        <v>42</v>
      </c>
      <c r="N25" s="823">
        <v>14</v>
      </c>
      <c r="O25" s="822" t="s">
        <v>7293</v>
      </c>
      <c r="P25" s="838" t="s">
        <v>7331</v>
      </c>
      <c r="Q25" s="824">
        <f t="shared" si="0"/>
        <v>-1</v>
      </c>
      <c r="R25" s="824">
        <f t="shared" si="0"/>
        <v>-4.4000000000000004</v>
      </c>
      <c r="S25" s="834" t="str">
        <f t="shared" si="1"/>
        <v/>
      </c>
      <c r="T25" s="834" t="str">
        <f t="shared" si="2"/>
        <v/>
      </c>
      <c r="U25" s="834" t="str">
        <f t="shared" si="3"/>
        <v/>
      </c>
      <c r="V25" s="839" t="str">
        <f t="shared" si="4"/>
        <v/>
      </c>
      <c r="W25" s="825"/>
    </row>
    <row r="26" spans="1:23" ht="14.4" customHeight="1" x14ac:dyDescent="0.3">
      <c r="A26" s="886" t="s">
        <v>7332</v>
      </c>
      <c r="B26" s="834"/>
      <c r="C26" s="835"/>
      <c r="D26" s="836"/>
      <c r="E26" s="818"/>
      <c r="F26" s="819"/>
      <c r="G26" s="832"/>
      <c r="H26" s="822">
        <v>1</v>
      </c>
      <c r="I26" s="816">
        <v>7.19</v>
      </c>
      <c r="J26" s="820">
        <v>10</v>
      </c>
      <c r="K26" s="821">
        <v>1.21</v>
      </c>
      <c r="L26" s="822">
        <v>3</v>
      </c>
      <c r="M26" s="822">
        <v>27</v>
      </c>
      <c r="N26" s="823">
        <v>9</v>
      </c>
      <c r="O26" s="822" t="s">
        <v>7293</v>
      </c>
      <c r="P26" s="838" t="s">
        <v>7333</v>
      </c>
      <c r="Q26" s="824">
        <f t="shared" si="0"/>
        <v>1</v>
      </c>
      <c r="R26" s="824">
        <f t="shared" si="0"/>
        <v>7.19</v>
      </c>
      <c r="S26" s="834">
        <f t="shared" si="1"/>
        <v>9</v>
      </c>
      <c r="T26" s="834">
        <f t="shared" si="2"/>
        <v>10</v>
      </c>
      <c r="U26" s="834">
        <f t="shared" si="3"/>
        <v>1</v>
      </c>
      <c r="V26" s="839">
        <f t="shared" si="4"/>
        <v>1.1111111111111112</v>
      </c>
      <c r="W26" s="825">
        <v>1</v>
      </c>
    </row>
    <row r="27" spans="1:23" ht="14.4" customHeight="1" x14ac:dyDescent="0.3">
      <c r="A27" s="887" t="s">
        <v>7334</v>
      </c>
      <c r="B27" s="880">
        <v>1</v>
      </c>
      <c r="C27" s="882">
        <v>1.1399999999999999</v>
      </c>
      <c r="D27" s="840">
        <v>2</v>
      </c>
      <c r="E27" s="883">
        <v>3</v>
      </c>
      <c r="F27" s="884">
        <v>16.809999999999999</v>
      </c>
      <c r="G27" s="833">
        <v>14.3</v>
      </c>
      <c r="H27" s="875"/>
      <c r="I27" s="874"/>
      <c r="J27" s="830"/>
      <c r="K27" s="876">
        <v>2.41</v>
      </c>
      <c r="L27" s="875">
        <v>5</v>
      </c>
      <c r="M27" s="875">
        <v>48</v>
      </c>
      <c r="N27" s="877">
        <v>16</v>
      </c>
      <c r="O27" s="875" t="s">
        <v>7293</v>
      </c>
      <c r="P27" s="878" t="s">
        <v>7333</v>
      </c>
      <c r="Q27" s="879">
        <f t="shared" si="0"/>
        <v>-1</v>
      </c>
      <c r="R27" s="879">
        <f t="shared" si="0"/>
        <v>-1.1399999999999999</v>
      </c>
      <c r="S27" s="880" t="str">
        <f t="shared" si="1"/>
        <v/>
      </c>
      <c r="T27" s="880" t="str">
        <f t="shared" si="2"/>
        <v/>
      </c>
      <c r="U27" s="880" t="str">
        <f t="shared" si="3"/>
        <v/>
      </c>
      <c r="V27" s="881" t="str">
        <f t="shared" si="4"/>
        <v/>
      </c>
      <c r="W27" s="831"/>
    </row>
    <row r="28" spans="1:23" ht="14.4" customHeight="1" x14ac:dyDescent="0.3">
      <c r="A28" s="886" t="s">
        <v>7335</v>
      </c>
      <c r="B28" s="834">
        <v>21</v>
      </c>
      <c r="C28" s="835">
        <v>29.96</v>
      </c>
      <c r="D28" s="836">
        <v>4.7</v>
      </c>
      <c r="E28" s="837">
        <v>22</v>
      </c>
      <c r="F28" s="816">
        <v>62.12</v>
      </c>
      <c r="G28" s="817">
        <v>8.5</v>
      </c>
      <c r="H28" s="818">
        <v>24</v>
      </c>
      <c r="I28" s="819">
        <v>35.42</v>
      </c>
      <c r="J28" s="832">
        <v>3.6</v>
      </c>
      <c r="K28" s="821">
        <v>1.67</v>
      </c>
      <c r="L28" s="822">
        <v>3</v>
      </c>
      <c r="M28" s="822">
        <v>27</v>
      </c>
      <c r="N28" s="823">
        <v>9</v>
      </c>
      <c r="O28" s="822" t="s">
        <v>7293</v>
      </c>
      <c r="P28" s="838" t="s">
        <v>7336</v>
      </c>
      <c r="Q28" s="824">
        <f t="shared" si="0"/>
        <v>3</v>
      </c>
      <c r="R28" s="824">
        <f t="shared" si="0"/>
        <v>5.4600000000000009</v>
      </c>
      <c r="S28" s="834">
        <f t="shared" si="1"/>
        <v>216</v>
      </c>
      <c r="T28" s="834">
        <f t="shared" si="2"/>
        <v>86.4</v>
      </c>
      <c r="U28" s="834">
        <f t="shared" si="3"/>
        <v>-129.6</v>
      </c>
      <c r="V28" s="839">
        <f t="shared" si="4"/>
        <v>0.4</v>
      </c>
      <c r="W28" s="825">
        <v>2</v>
      </c>
    </row>
    <row r="29" spans="1:23" ht="14.4" customHeight="1" x14ac:dyDescent="0.3">
      <c r="A29" s="886" t="s">
        <v>7337</v>
      </c>
      <c r="B29" s="834"/>
      <c r="C29" s="835"/>
      <c r="D29" s="836"/>
      <c r="E29" s="818">
        <v>1</v>
      </c>
      <c r="F29" s="819">
        <v>0.62</v>
      </c>
      <c r="G29" s="832">
        <v>2</v>
      </c>
      <c r="H29" s="822"/>
      <c r="I29" s="816"/>
      <c r="J29" s="817"/>
      <c r="K29" s="821">
        <v>0.62</v>
      </c>
      <c r="L29" s="822">
        <v>2</v>
      </c>
      <c r="M29" s="822">
        <v>21</v>
      </c>
      <c r="N29" s="823">
        <v>7</v>
      </c>
      <c r="O29" s="822" t="s">
        <v>7293</v>
      </c>
      <c r="P29" s="838" t="s">
        <v>7338</v>
      </c>
      <c r="Q29" s="824">
        <f t="shared" si="0"/>
        <v>0</v>
      </c>
      <c r="R29" s="824">
        <f t="shared" si="0"/>
        <v>0</v>
      </c>
      <c r="S29" s="834" t="str">
        <f t="shared" si="1"/>
        <v/>
      </c>
      <c r="T29" s="834" t="str">
        <f t="shared" si="2"/>
        <v/>
      </c>
      <c r="U29" s="834" t="str">
        <f t="shared" si="3"/>
        <v/>
      </c>
      <c r="V29" s="839" t="str">
        <f t="shared" si="4"/>
        <v/>
      </c>
      <c r="W29" s="825"/>
    </row>
    <row r="30" spans="1:23" ht="14.4" customHeight="1" x14ac:dyDescent="0.3">
      <c r="A30" s="886" t="s">
        <v>7339</v>
      </c>
      <c r="B30" s="834"/>
      <c r="C30" s="835"/>
      <c r="D30" s="836"/>
      <c r="E30" s="818">
        <v>2</v>
      </c>
      <c r="F30" s="819">
        <v>2.16</v>
      </c>
      <c r="G30" s="832">
        <v>5</v>
      </c>
      <c r="H30" s="822"/>
      <c r="I30" s="816"/>
      <c r="J30" s="817"/>
      <c r="K30" s="821">
        <v>1.06</v>
      </c>
      <c r="L30" s="822">
        <v>4</v>
      </c>
      <c r="M30" s="822">
        <v>33</v>
      </c>
      <c r="N30" s="823">
        <v>11</v>
      </c>
      <c r="O30" s="822" t="s">
        <v>7293</v>
      </c>
      <c r="P30" s="838" t="s">
        <v>7340</v>
      </c>
      <c r="Q30" s="824">
        <f t="shared" si="0"/>
        <v>0</v>
      </c>
      <c r="R30" s="824">
        <f t="shared" si="0"/>
        <v>0</v>
      </c>
      <c r="S30" s="834" t="str">
        <f t="shared" si="1"/>
        <v/>
      </c>
      <c r="T30" s="834" t="str">
        <f t="shared" si="2"/>
        <v/>
      </c>
      <c r="U30" s="834" t="str">
        <f t="shared" si="3"/>
        <v/>
      </c>
      <c r="V30" s="839" t="str">
        <f t="shared" si="4"/>
        <v/>
      </c>
      <c r="W30" s="825"/>
    </row>
    <row r="31" spans="1:23" ht="14.4" customHeight="1" x14ac:dyDescent="0.3">
      <c r="A31" s="886" t="s">
        <v>7341</v>
      </c>
      <c r="B31" s="826">
        <v>1</v>
      </c>
      <c r="C31" s="827">
        <v>0.82</v>
      </c>
      <c r="D31" s="828">
        <v>3</v>
      </c>
      <c r="E31" s="837"/>
      <c r="F31" s="816"/>
      <c r="G31" s="817"/>
      <c r="H31" s="822"/>
      <c r="I31" s="816"/>
      <c r="J31" s="817"/>
      <c r="K31" s="821">
        <v>0.82</v>
      </c>
      <c r="L31" s="822">
        <v>3</v>
      </c>
      <c r="M31" s="822">
        <v>24</v>
      </c>
      <c r="N31" s="823">
        <v>8</v>
      </c>
      <c r="O31" s="822" t="s">
        <v>7293</v>
      </c>
      <c r="P31" s="838" t="s">
        <v>7342</v>
      </c>
      <c r="Q31" s="824">
        <f t="shared" si="0"/>
        <v>-1</v>
      </c>
      <c r="R31" s="824">
        <f t="shared" si="0"/>
        <v>-0.82</v>
      </c>
      <c r="S31" s="834" t="str">
        <f t="shared" si="1"/>
        <v/>
      </c>
      <c r="T31" s="834" t="str">
        <f t="shared" si="2"/>
        <v/>
      </c>
      <c r="U31" s="834" t="str">
        <f t="shared" si="3"/>
        <v/>
      </c>
      <c r="V31" s="839" t="str">
        <f t="shared" si="4"/>
        <v/>
      </c>
      <c r="W31" s="825"/>
    </row>
    <row r="32" spans="1:23" ht="14.4" customHeight="1" x14ac:dyDescent="0.3">
      <c r="A32" s="886" t="s">
        <v>7343</v>
      </c>
      <c r="B32" s="834">
        <v>1</v>
      </c>
      <c r="C32" s="835">
        <v>0.51</v>
      </c>
      <c r="D32" s="836">
        <v>2</v>
      </c>
      <c r="E32" s="837">
        <v>3</v>
      </c>
      <c r="F32" s="816">
        <v>1.43</v>
      </c>
      <c r="G32" s="817">
        <v>1.3</v>
      </c>
      <c r="H32" s="818">
        <v>5</v>
      </c>
      <c r="I32" s="819">
        <v>3.58</v>
      </c>
      <c r="J32" s="832">
        <v>2</v>
      </c>
      <c r="K32" s="821">
        <v>0.42</v>
      </c>
      <c r="L32" s="822">
        <v>1</v>
      </c>
      <c r="M32" s="822">
        <v>5</v>
      </c>
      <c r="N32" s="823">
        <v>2</v>
      </c>
      <c r="O32" s="822" t="s">
        <v>7293</v>
      </c>
      <c r="P32" s="838" t="s">
        <v>7344</v>
      </c>
      <c r="Q32" s="824">
        <f t="shared" si="0"/>
        <v>4</v>
      </c>
      <c r="R32" s="824">
        <f t="shared" si="0"/>
        <v>3.0700000000000003</v>
      </c>
      <c r="S32" s="834">
        <f t="shared" si="1"/>
        <v>10</v>
      </c>
      <c r="T32" s="834">
        <f t="shared" si="2"/>
        <v>10</v>
      </c>
      <c r="U32" s="834">
        <f t="shared" si="3"/>
        <v>0</v>
      </c>
      <c r="V32" s="839">
        <f t="shared" si="4"/>
        <v>1</v>
      </c>
      <c r="W32" s="825">
        <v>2</v>
      </c>
    </row>
    <row r="33" spans="1:23" ht="14.4" customHeight="1" x14ac:dyDescent="0.3">
      <c r="A33" s="886" t="s">
        <v>7345</v>
      </c>
      <c r="B33" s="834"/>
      <c r="C33" s="835"/>
      <c r="D33" s="836"/>
      <c r="E33" s="837"/>
      <c r="F33" s="816"/>
      <c r="G33" s="817"/>
      <c r="H33" s="818">
        <v>2</v>
      </c>
      <c r="I33" s="819">
        <v>32.31</v>
      </c>
      <c r="J33" s="832">
        <v>6</v>
      </c>
      <c r="K33" s="821">
        <v>17.2</v>
      </c>
      <c r="L33" s="822">
        <v>4</v>
      </c>
      <c r="M33" s="822">
        <v>39</v>
      </c>
      <c r="N33" s="823">
        <v>13</v>
      </c>
      <c r="O33" s="822" t="s">
        <v>6030</v>
      </c>
      <c r="P33" s="838" t="s">
        <v>7346</v>
      </c>
      <c r="Q33" s="824">
        <f t="shared" si="0"/>
        <v>2</v>
      </c>
      <c r="R33" s="824">
        <f t="shared" si="0"/>
        <v>32.31</v>
      </c>
      <c r="S33" s="834">
        <f t="shared" si="1"/>
        <v>26</v>
      </c>
      <c r="T33" s="834">
        <f t="shared" si="2"/>
        <v>12</v>
      </c>
      <c r="U33" s="834">
        <f t="shared" si="3"/>
        <v>-14</v>
      </c>
      <c r="V33" s="839">
        <f t="shared" si="4"/>
        <v>0.46153846153846156</v>
      </c>
      <c r="W33" s="825"/>
    </row>
    <row r="34" spans="1:23" ht="14.4" customHeight="1" x14ac:dyDescent="0.3">
      <c r="A34" s="886" t="s">
        <v>7347</v>
      </c>
      <c r="B34" s="834"/>
      <c r="C34" s="835"/>
      <c r="D34" s="836"/>
      <c r="E34" s="818">
        <v>1</v>
      </c>
      <c r="F34" s="819">
        <v>16.75</v>
      </c>
      <c r="G34" s="832">
        <v>33</v>
      </c>
      <c r="H34" s="822"/>
      <c r="I34" s="816"/>
      <c r="J34" s="817"/>
      <c r="K34" s="821">
        <v>16.100000000000001</v>
      </c>
      <c r="L34" s="822">
        <v>7</v>
      </c>
      <c r="M34" s="822">
        <v>63</v>
      </c>
      <c r="N34" s="823">
        <v>21</v>
      </c>
      <c r="O34" s="822" t="s">
        <v>7293</v>
      </c>
      <c r="P34" s="838" t="s">
        <v>7348</v>
      </c>
      <c r="Q34" s="824">
        <f t="shared" si="0"/>
        <v>0</v>
      </c>
      <c r="R34" s="824">
        <f t="shared" si="0"/>
        <v>0</v>
      </c>
      <c r="S34" s="834" t="str">
        <f t="shared" si="1"/>
        <v/>
      </c>
      <c r="T34" s="834" t="str">
        <f t="shared" si="2"/>
        <v/>
      </c>
      <c r="U34" s="834" t="str">
        <f t="shared" si="3"/>
        <v/>
      </c>
      <c r="V34" s="839" t="str">
        <f t="shared" si="4"/>
        <v/>
      </c>
      <c r="W34" s="825"/>
    </row>
    <row r="35" spans="1:23" ht="14.4" customHeight="1" x14ac:dyDescent="0.3">
      <c r="A35" s="886" t="s">
        <v>7349</v>
      </c>
      <c r="B35" s="826">
        <v>1</v>
      </c>
      <c r="C35" s="827">
        <v>11.21</v>
      </c>
      <c r="D35" s="828">
        <v>15</v>
      </c>
      <c r="E35" s="837"/>
      <c r="F35" s="816"/>
      <c r="G35" s="817"/>
      <c r="H35" s="822"/>
      <c r="I35" s="816"/>
      <c r="J35" s="817"/>
      <c r="K35" s="821">
        <v>11.21</v>
      </c>
      <c r="L35" s="822">
        <v>6</v>
      </c>
      <c r="M35" s="822">
        <v>54</v>
      </c>
      <c r="N35" s="823">
        <v>18</v>
      </c>
      <c r="O35" s="822" t="s">
        <v>7293</v>
      </c>
      <c r="P35" s="838" t="s">
        <v>7350</v>
      </c>
      <c r="Q35" s="824">
        <f t="shared" si="0"/>
        <v>-1</v>
      </c>
      <c r="R35" s="824">
        <f t="shared" si="0"/>
        <v>-11.21</v>
      </c>
      <c r="S35" s="834" t="str">
        <f t="shared" si="1"/>
        <v/>
      </c>
      <c r="T35" s="834" t="str">
        <f t="shared" si="2"/>
        <v/>
      </c>
      <c r="U35" s="834" t="str">
        <f t="shared" si="3"/>
        <v/>
      </c>
      <c r="V35" s="839" t="str">
        <f t="shared" si="4"/>
        <v/>
      </c>
      <c r="W35" s="825"/>
    </row>
    <row r="36" spans="1:23" ht="14.4" customHeight="1" x14ac:dyDescent="0.3">
      <c r="A36" s="886" t="s">
        <v>7351</v>
      </c>
      <c r="B36" s="826">
        <v>1</v>
      </c>
      <c r="C36" s="827">
        <v>2.69</v>
      </c>
      <c r="D36" s="828">
        <v>2</v>
      </c>
      <c r="E36" s="837"/>
      <c r="F36" s="816"/>
      <c r="G36" s="817"/>
      <c r="H36" s="822"/>
      <c r="I36" s="816"/>
      <c r="J36" s="817"/>
      <c r="K36" s="821">
        <v>7.26</v>
      </c>
      <c r="L36" s="822">
        <v>4</v>
      </c>
      <c r="M36" s="822">
        <v>39</v>
      </c>
      <c r="N36" s="823">
        <v>13</v>
      </c>
      <c r="O36" s="822" t="s">
        <v>7293</v>
      </c>
      <c r="P36" s="838" t="s">
        <v>7352</v>
      </c>
      <c r="Q36" s="824">
        <f t="shared" si="0"/>
        <v>-1</v>
      </c>
      <c r="R36" s="824">
        <f t="shared" si="0"/>
        <v>-2.69</v>
      </c>
      <c r="S36" s="834" t="str">
        <f t="shared" si="1"/>
        <v/>
      </c>
      <c r="T36" s="834" t="str">
        <f t="shared" si="2"/>
        <v/>
      </c>
      <c r="U36" s="834" t="str">
        <f t="shared" si="3"/>
        <v/>
      </c>
      <c r="V36" s="839" t="str">
        <f t="shared" si="4"/>
        <v/>
      </c>
      <c r="W36" s="825"/>
    </row>
    <row r="37" spans="1:23" ht="14.4" customHeight="1" x14ac:dyDescent="0.3">
      <c r="A37" s="887" t="s">
        <v>7353</v>
      </c>
      <c r="B37" s="871">
        <v>4</v>
      </c>
      <c r="C37" s="872">
        <v>32.25</v>
      </c>
      <c r="D37" s="829">
        <v>4.5</v>
      </c>
      <c r="E37" s="873">
        <v>4</v>
      </c>
      <c r="F37" s="874">
        <v>31.12</v>
      </c>
      <c r="G37" s="830">
        <v>3.3</v>
      </c>
      <c r="H37" s="875">
        <v>4</v>
      </c>
      <c r="I37" s="874">
        <v>36.43</v>
      </c>
      <c r="J37" s="830">
        <v>5.3</v>
      </c>
      <c r="K37" s="876">
        <v>9.31</v>
      </c>
      <c r="L37" s="875">
        <v>5</v>
      </c>
      <c r="M37" s="875">
        <v>48</v>
      </c>
      <c r="N37" s="877">
        <v>16</v>
      </c>
      <c r="O37" s="875" t="s">
        <v>7293</v>
      </c>
      <c r="P37" s="878" t="s">
        <v>7354</v>
      </c>
      <c r="Q37" s="879">
        <f t="shared" si="0"/>
        <v>0</v>
      </c>
      <c r="R37" s="879">
        <f t="shared" si="0"/>
        <v>4.18</v>
      </c>
      <c r="S37" s="880">
        <f t="shared" si="1"/>
        <v>64</v>
      </c>
      <c r="T37" s="880">
        <f t="shared" si="2"/>
        <v>21.2</v>
      </c>
      <c r="U37" s="880">
        <f t="shared" si="3"/>
        <v>-42.8</v>
      </c>
      <c r="V37" s="881">
        <f t="shared" si="4"/>
        <v>0.33124999999999999</v>
      </c>
      <c r="W37" s="831"/>
    </row>
    <row r="38" spans="1:23" ht="14.4" customHeight="1" x14ac:dyDescent="0.3">
      <c r="A38" s="886" t="s">
        <v>7355</v>
      </c>
      <c r="B38" s="834">
        <v>3</v>
      </c>
      <c r="C38" s="835">
        <v>12.68</v>
      </c>
      <c r="D38" s="836">
        <v>5</v>
      </c>
      <c r="E38" s="818">
        <v>3</v>
      </c>
      <c r="F38" s="819">
        <v>12.68</v>
      </c>
      <c r="G38" s="832">
        <v>3</v>
      </c>
      <c r="H38" s="822">
        <v>2</v>
      </c>
      <c r="I38" s="816">
        <v>8.39</v>
      </c>
      <c r="J38" s="817">
        <v>3.5</v>
      </c>
      <c r="K38" s="821">
        <v>4.2300000000000004</v>
      </c>
      <c r="L38" s="822">
        <v>2</v>
      </c>
      <c r="M38" s="822">
        <v>21</v>
      </c>
      <c r="N38" s="823">
        <v>7</v>
      </c>
      <c r="O38" s="822" t="s">
        <v>7293</v>
      </c>
      <c r="P38" s="838" t="s">
        <v>7356</v>
      </c>
      <c r="Q38" s="824">
        <f t="shared" si="0"/>
        <v>-1</v>
      </c>
      <c r="R38" s="824">
        <f t="shared" si="0"/>
        <v>-4.2899999999999991</v>
      </c>
      <c r="S38" s="834">
        <f t="shared" si="1"/>
        <v>14</v>
      </c>
      <c r="T38" s="834">
        <f t="shared" si="2"/>
        <v>7</v>
      </c>
      <c r="U38" s="834">
        <f t="shared" si="3"/>
        <v>-7</v>
      </c>
      <c r="V38" s="839">
        <f t="shared" si="4"/>
        <v>0.5</v>
      </c>
      <c r="W38" s="825"/>
    </row>
    <row r="39" spans="1:23" ht="14.4" customHeight="1" x14ac:dyDescent="0.3">
      <c r="A39" s="886" t="s">
        <v>7357</v>
      </c>
      <c r="B39" s="826">
        <v>1</v>
      </c>
      <c r="C39" s="827">
        <v>4.43</v>
      </c>
      <c r="D39" s="828">
        <v>35</v>
      </c>
      <c r="E39" s="837"/>
      <c r="F39" s="816"/>
      <c r="G39" s="817"/>
      <c r="H39" s="822"/>
      <c r="I39" s="816"/>
      <c r="J39" s="817"/>
      <c r="K39" s="821">
        <v>4.2300000000000004</v>
      </c>
      <c r="L39" s="822">
        <v>4</v>
      </c>
      <c r="M39" s="822">
        <v>33</v>
      </c>
      <c r="N39" s="823">
        <v>11</v>
      </c>
      <c r="O39" s="822" t="s">
        <v>6030</v>
      </c>
      <c r="P39" s="838" t="s">
        <v>7358</v>
      </c>
      <c r="Q39" s="824">
        <f t="shared" si="0"/>
        <v>-1</v>
      </c>
      <c r="R39" s="824">
        <f t="shared" si="0"/>
        <v>-4.43</v>
      </c>
      <c r="S39" s="834" t="str">
        <f t="shared" si="1"/>
        <v/>
      </c>
      <c r="T39" s="834" t="str">
        <f t="shared" si="2"/>
        <v/>
      </c>
      <c r="U39" s="834" t="str">
        <f t="shared" si="3"/>
        <v/>
      </c>
      <c r="V39" s="839" t="str">
        <f t="shared" si="4"/>
        <v/>
      </c>
      <c r="W39" s="825"/>
    </row>
    <row r="40" spans="1:23" ht="14.4" customHeight="1" x14ac:dyDescent="0.3">
      <c r="A40" s="886" t="s">
        <v>7359</v>
      </c>
      <c r="B40" s="834"/>
      <c r="C40" s="835"/>
      <c r="D40" s="836"/>
      <c r="E40" s="818">
        <v>1</v>
      </c>
      <c r="F40" s="819">
        <v>1.36</v>
      </c>
      <c r="G40" s="832">
        <v>3</v>
      </c>
      <c r="H40" s="822"/>
      <c r="I40" s="816"/>
      <c r="J40" s="817"/>
      <c r="K40" s="821">
        <v>2.5299999999999998</v>
      </c>
      <c r="L40" s="822">
        <v>6</v>
      </c>
      <c r="M40" s="822">
        <v>54</v>
      </c>
      <c r="N40" s="823">
        <v>18</v>
      </c>
      <c r="O40" s="822" t="s">
        <v>7293</v>
      </c>
      <c r="P40" s="838" t="s">
        <v>7360</v>
      </c>
      <c r="Q40" s="824">
        <f t="shared" si="0"/>
        <v>0</v>
      </c>
      <c r="R40" s="824">
        <f t="shared" si="0"/>
        <v>0</v>
      </c>
      <c r="S40" s="834" t="str">
        <f t="shared" si="1"/>
        <v/>
      </c>
      <c r="T40" s="834" t="str">
        <f t="shared" si="2"/>
        <v/>
      </c>
      <c r="U40" s="834" t="str">
        <f t="shared" si="3"/>
        <v/>
      </c>
      <c r="V40" s="839" t="str">
        <f t="shared" si="4"/>
        <v/>
      </c>
      <c r="W40" s="825"/>
    </row>
    <row r="41" spans="1:23" ht="14.4" customHeight="1" x14ac:dyDescent="0.3">
      <c r="A41" s="886" t="s">
        <v>7361</v>
      </c>
      <c r="B41" s="834">
        <v>1</v>
      </c>
      <c r="C41" s="835">
        <v>0.74</v>
      </c>
      <c r="D41" s="836">
        <v>1</v>
      </c>
      <c r="E41" s="818">
        <v>1</v>
      </c>
      <c r="F41" s="819">
        <v>1.92</v>
      </c>
      <c r="G41" s="832">
        <v>7</v>
      </c>
      <c r="H41" s="822"/>
      <c r="I41" s="816"/>
      <c r="J41" s="817"/>
      <c r="K41" s="821">
        <v>1.92</v>
      </c>
      <c r="L41" s="822">
        <v>3</v>
      </c>
      <c r="M41" s="822">
        <v>24</v>
      </c>
      <c r="N41" s="823">
        <v>8</v>
      </c>
      <c r="O41" s="822" t="s">
        <v>7293</v>
      </c>
      <c r="P41" s="838" t="s">
        <v>7362</v>
      </c>
      <c r="Q41" s="824">
        <f t="shared" si="0"/>
        <v>-1</v>
      </c>
      <c r="R41" s="824">
        <f t="shared" si="0"/>
        <v>-0.74</v>
      </c>
      <c r="S41" s="834" t="str">
        <f t="shared" si="1"/>
        <v/>
      </c>
      <c r="T41" s="834" t="str">
        <f t="shared" si="2"/>
        <v/>
      </c>
      <c r="U41" s="834" t="str">
        <f t="shared" si="3"/>
        <v/>
      </c>
      <c r="V41" s="839" t="str">
        <f t="shared" si="4"/>
        <v/>
      </c>
      <c r="W41" s="825"/>
    </row>
    <row r="42" spans="1:23" ht="14.4" customHeight="1" x14ac:dyDescent="0.3">
      <c r="A42" s="886" t="s">
        <v>7363</v>
      </c>
      <c r="B42" s="834">
        <v>1</v>
      </c>
      <c r="C42" s="835">
        <v>1.63</v>
      </c>
      <c r="D42" s="836">
        <v>3</v>
      </c>
      <c r="E42" s="837"/>
      <c r="F42" s="816"/>
      <c r="G42" s="817"/>
      <c r="H42" s="818">
        <v>1</v>
      </c>
      <c r="I42" s="819">
        <v>1.63</v>
      </c>
      <c r="J42" s="832">
        <v>3</v>
      </c>
      <c r="K42" s="821">
        <v>1.63</v>
      </c>
      <c r="L42" s="822">
        <v>3</v>
      </c>
      <c r="M42" s="822">
        <v>27</v>
      </c>
      <c r="N42" s="823">
        <v>9</v>
      </c>
      <c r="O42" s="822" t="s">
        <v>7293</v>
      </c>
      <c r="P42" s="838" t="s">
        <v>7364</v>
      </c>
      <c r="Q42" s="824">
        <f t="shared" si="0"/>
        <v>0</v>
      </c>
      <c r="R42" s="824">
        <f t="shared" si="0"/>
        <v>0</v>
      </c>
      <c r="S42" s="834">
        <f t="shared" si="1"/>
        <v>9</v>
      </c>
      <c r="T42" s="834">
        <f t="shared" si="2"/>
        <v>3</v>
      </c>
      <c r="U42" s="834">
        <f t="shared" si="3"/>
        <v>-6</v>
      </c>
      <c r="V42" s="839">
        <f t="shared" si="4"/>
        <v>0.33333333333333331</v>
      </c>
      <c r="W42" s="825"/>
    </row>
    <row r="43" spans="1:23" ht="14.4" customHeight="1" x14ac:dyDescent="0.3">
      <c r="A43" s="886" t="s">
        <v>7365</v>
      </c>
      <c r="B43" s="834"/>
      <c r="C43" s="835"/>
      <c r="D43" s="836"/>
      <c r="E43" s="818">
        <v>1</v>
      </c>
      <c r="F43" s="819">
        <v>1.36</v>
      </c>
      <c r="G43" s="832">
        <v>4</v>
      </c>
      <c r="H43" s="822"/>
      <c r="I43" s="816"/>
      <c r="J43" s="817"/>
      <c r="K43" s="821">
        <v>1.36</v>
      </c>
      <c r="L43" s="822">
        <v>3</v>
      </c>
      <c r="M43" s="822">
        <v>30</v>
      </c>
      <c r="N43" s="823">
        <v>10</v>
      </c>
      <c r="O43" s="822" t="s">
        <v>7293</v>
      </c>
      <c r="P43" s="838" t="s">
        <v>7366</v>
      </c>
      <c r="Q43" s="824">
        <f t="shared" si="0"/>
        <v>0</v>
      </c>
      <c r="R43" s="824">
        <f t="shared" si="0"/>
        <v>0</v>
      </c>
      <c r="S43" s="834" t="str">
        <f t="shared" si="1"/>
        <v/>
      </c>
      <c r="T43" s="834" t="str">
        <f t="shared" si="2"/>
        <v/>
      </c>
      <c r="U43" s="834" t="str">
        <f t="shared" si="3"/>
        <v/>
      </c>
      <c r="V43" s="839" t="str">
        <f t="shared" si="4"/>
        <v/>
      </c>
      <c r="W43" s="825"/>
    </row>
    <row r="44" spans="1:23" ht="14.4" customHeight="1" x14ac:dyDescent="0.3">
      <c r="A44" s="886" t="s">
        <v>7367</v>
      </c>
      <c r="B44" s="826">
        <v>1</v>
      </c>
      <c r="C44" s="827">
        <v>1.06</v>
      </c>
      <c r="D44" s="828">
        <v>22</v>
      </c>
      <c r="E44" s="837"/>
      <c r="F44" s="816"/>
      <c r="G44" s="817"/>
      <c r="H44" s="822"/>
      <c r="I44" s="816"/>
      <c r="J44" s="817"/>
      <c r="K44" s="821">
        <v>1.04</v>
      </c>
      <c r="L44" s="822">
        <v>4</v>
      </c>
      <c r="M44" s="822">
        <v>36</v>
      </c>
      <c r="N44" s="823">
        <v>12</v>
      </c>
      <c r="O44" s="822" t="s">
        <v>7293</v>
      </c>
      <c r="P44" s="838" t="s">
        <v>7368</v>
      </c>
      <c r="Q44" s="824">
        <f t="shared" si="0"/>
        <v>-1</v>
      </c>
      <c r="R44" s="824">
        <f t="shared" si="0"/>
        <v>-1.06</v>
      </c>
      <c r="S44" s="834" t="str">
        <f t="shared" si="1"/>
        <v/>
      </c>
      <c r="T44" s="834" t="str">
        <f t="shared" si="2"/>
        <v/>
      </c>
      <c r="U44" s="834" t="str">
        <f t="shared" si="3"/>
        <v/>
      </c>
      <c r="V44" s="839" t="str">
        <f t="shared" si="4"/>
        <v/>
      </c>
      <c r="W44" s="825"/>
    </row>
    <row r="45" spans="1:23" ht="14.4" customHeight="1" x14ac:dyDescent="0.3">
      <c r="A45" s="886" t="s">
        <v>7369</v>
      </c>
      <c r="B45" s="834">
        <v>5</v>
      </c>
      <c r="C45" s="835">
        <v>13.46</v>
      </c>
      <c r="D45" s="836">
        <v>4</v>
      </c>
      <c r="E45" s="818">
        <v>7</v>
      </c>
      <c r="F45" s="819">
        <v>19.649999999999999</v>
      </c>
      <c r="G45" s="832">
        <v>5.3</v>
      </c>
      <c r="H45" s="822">
        <v>4</v>
      </c>
      <c r="I45" s="816">
        <v>11.69</v>
      </c>
      <c r="J45" s="817">
        <v>9.5</v>
      </c>
      <c r="K45" s="821">
        <v>2.69</v>
      </c>
      <c r="L45" s="822">
        <v>3</v>
      </c>
      <c r="M45" s="822">
        <v>30</v>
      </c>
      <c r="N45" s="823">
        <v>10</v>
      </c>
      <c r="O45" s="822" t="s">
        <v>7293</v>
      </c>
      <c r="P45" s="838" t="s">
        <v>7370</v>
      </c>
      <c r="Q45" s="824">
        <f t="shared" si="0"/>
        <v>-1</v>
      </c>
      <c r="R45" s="824">
        <f t="shared" si="0"/>
        <v>-1.7700000000000014</v>
      </c>
      <c r="S45" s="834">
        <f t="shared" si="1"/>
        <v>40</v>
      </c>
      <c r="T45" s="834">
        <f t="shared" si="2"/>
        <v>38</v>
      </c>
      <c r="U45" s="834">
        <f t="shared" si="3"/>
        <v>-2</v>
      </c>
      <c r="V45" s="839">
        <f t="shared" si="4"/>
        <v>0.95</v>
      </c>
      <c r="W45" s="825">
        <v>10</v>
      </c>
    </row>
    <row r="46" spans="1:23" ht="14.4" customHeight="1" x14ac:dyDescent="0.3">
      <c r="A46" s="886" t="s">
        <v>7371</v>
      </c>
      <c r="B46" s="834">
        <v>1</v>
      </c>
      <c r="C46" s="835">
        <v>6.37</v>
      </c>
      <c r="D46" s="836">
        <v>47</v>
      </c>
      <c r="E46" s="818">
        <v>2</v>
      </c>
      <c r="F46" s="819">
        <v>18.52</v>
      </c>
      <c r="G46" s="832">
        <v>9</v>
      </c>
      <c r="H46" s="822">
        <v>1</v>
      </c>
      <c r="I46" s="816">
        <v>13.07</v>
      </c>
      <c r="J46" s="820">
        <v>28</v>
      </c>
      <c r="K46" s="821">
        <v>6.37</v>
      </c>
      <c r="L46" s="822">
        <v>7</v>
      </c>
      <c r="M46" s="822">
        <v>60</v>
      </c>
      <c r="N46" s="823">
        <v>20</v>
      </c>
      <c r="O46" s="822" t="s">
        <v>7293</v>
      </c>
      <c r="P46" s="838" t="s">
        <v>7372</v>
      </c>
      <c r="Q46" s="824">
        <f t="shared" si="0"/>
        <v>0</v>
      </c>
      <c r="R46" s="824">
        <f t="shared" si="0"/>
        <v>6.7</v>
      </c>
      <c r="S46" s="834">
        <f t="shared" si="1"/>
        <v>20</v>
      </c>
      <c r="T46" s="834">
        <f t="shared" si="2"/>
        <v>28</v>
      </c>
      <c r="U46" s="834">
        <f t="shared" si="3"/>
        <v>8</v>
      </c>
      <c r="V46" s="839">
        <f t="shared" si="4"/>
        <v>1.4</v>
      </c>
      <c r="W46" s="825">
        <v>8</v>
      </c>
    </row>
    <row r="47" spans="1:23" ht="14.4" customHeight="1" x14ac:dyDescent="0.3">
      <c r="A47" s="886" t="s">
        <v>7373</v>
      </c>
      <c r="B47" s="826">
        <v>1</v>
      </c>
      <c r="C47" s="827">
        <v>3.77</v>
      </c>
      <c r="D47" s="828">
        <v>33</v>
      </c>
      <c r="E47" s="837"/>
      <c r="F47" s="816"/>
      <c r="G47" s="817"/>
      <c r="H47" s="822"/>
      <c r="I47" s="816"/>
      <c r="J47" s="817"/>
      <c r="K47" s="821">
        <v>3.77</v>
      </c>
      <c r="L47" s="822">
        <v>6</v>
      </c>
      <c r="M47" s="822">
        <v>54</v>
      </c>
      <c r="N47" s="823">
        <v>18</v>
      </c>
      <c r="O47" s="822" t="s">
        <v>7293</v>
      </c>
      <c r="P47" s="838" t="s">
        <v>7374</v>
      </c>
      <c r="Q47" s="824">
        <f t="shared" si="0"/>
        <v>-1</v>
      </c>
      <c r="R47" s="824">
        <f t="shared" si="0"/>
        <v>-3.77</v>
      </c>
      <c r="S47" s="834" t="str">
        <f t="shared" si="1"/>
        <v/>
      </c>
      <c r="T47" s="834" t="str">
        <f t="shared" si="2"/>
        <v/>
      </c>
      <c r="U47" s="834" t="str">
        <f t="shared" si="3"/>
        <v/>
      </c>
      <c r="V47" s="839" t="str">
        <f t="shared" si="4"/>
        <v/>
      </c>
      <c r="W47" s="825"/>
    </row>
    <row r="48" spans="1:23" ht="14.4" customHeight="1" x14ac:dyDescent="0.3">
      <c r="A48" s="886" t="s">
        <v>7375</v>
      </c>
      <c r="B48" s="834">
        <v>1</v>
      </c>
      <c r="C48" s="835">
        <v>1.41</v>
      </c>
      <c r="D48" s="836">
        <v>3</v>
      </c>
      <c r="E48" s="837"/>
      <c r="F48" s="816"/>
      <c r="G48" s="817"/>
      <c r="H48" s="818">
        <v>1</v>
      </c>
      <c r="I48" s="819">
        <v>2.4</v>
      </c>
      <c r="J48" s="832">
        <v>5</v>
      </c>
      <c r="K48" s="821">
        <v>2.25</v>
      </c>
      <c r="L48" s="822">
        <v>5</v>
      </c>
      <c r="M48" s="822">
        <v>42</v>
      </c>
      <c r="N48" s="823">
        <v>14</v>
      </c>
      <c r="O48" s="822" t="s">
        <v>7293</v>
      </c>
      <c r="P48" s="838" t="s">
        <v>7376</v>
      </c>
      <c r="Q48" s="824">
        <f t="shared" si="0"/>
        <v>0</v>
      </c>
      <c r="R48" s="824">
        <f t="shared" si="0"/>
        <v>0.99</v>
      </c>
      <c r="S48" s="834">
        <f t="shared" si="1"/>
        <v>14</v>
      </c>
      <c r="T48" s="834">
        <f t="shared" si="2"/>
        <v>5</v>
      </c>
      <c r="U48" s="834">
        <f t="shared" si="3"/>
        <v>-9</v>
      </c>
      <c r="V48" s="839">
        <f t="shared" si="4"/>
        <v>0.35714285714285715</v>
      </c>
      <c r="W48" s="825"/>
    </row>
    <row r="49" spans="1:23" ht="14.4" customHeight="1" x14ac:dyDescent="0.3">
      <c r="A49" s="886" t="s">
        <v>7377</v>
      </c>
      <c r="B49" s="834"/>
      <c r="C49" s="835"/>
      <c r="D49" s="836"/>
      <c r="E49" s="837"/>
      <c r="F49" s="816"/>
      <c r="G49" s="817"/>
      <c r="H49" s="818">
        <v>1</v>
      </c>
      <c r="I49" s="819">
        <v>1.21</v>
      </c>
      <c r="J49" s="832">
        <v>1</v>
      </c>
      <c r="K49" s="821">
        <v>0.62</v>
      </c>
      <c r="L49" s="822">
        <v>2</v>
      </c>
      <c r="M49" s="822">
        <v>21</v>
      </c>
      <c r="N49" s="823">
        <v>7</v>
      </c>
      <c r="O49" s="822" t="s">
        <v>7293</v>
      </c>
      <c r="P49" s="838" t="s">
        <v>7378</v>
      </c>
      <c r="Q49" s="824">
        <f t="shared" si="0"/>
        <v>1</v>
      </c>
      <c r="R49" s="824">
        <f t="shared" si="0"/>
        <v>1.21</v>
      </c>
      <c r="S49" s="834">
        <f t="shared" si="1"/>
        <v>7</v>
      </c>
      <c r="T49" s="834">
        <f t="shared" si="2"/>
        <v>1</v>
      </c>
      <c r="U49" s="834">
        <f t="shared" si="3"/>
        <v>-6</v>
      </c>
      <c r="V49" s="839">
        <f t="shared" si="4"/>
        <v>0.14285714285714285</v>
      </c>
      <c r="W49" s="825"/>
    </row>
    <row r="50" spans="1:23" ht="14.4" customHeight="1" x14ac:dyDescent="0.3">
      <c r="A50" s="886" t="s">
        <v>7379</v>
      </c>
      <c r="B50" s="834"/>
      <c r="C50" s="835"/>
      <c r="D50" s="836"/>
      <c r="E50" s="837"/>
      <c r="F50" s="816"/>
      <c r="G50" s="817"/>
      <c r="H50" s="818">
        <v>1</v>
      </c>
      <c r="I50" s="819">
        <v>4.84</v>
      </c>
      <c r="J50" s="832">
        <v>4</v>
      </c>
      <c r="K50" s="821">
        <v>5.72</v>
      </c>
      <c r="L50" s="822">
        <v>5</v>
      </c>
      <c r="M50" s="822">
        <v>42</v>
      </c>
      <c r="N50" s="823">
        <v>14</v>
      </c>
      <c r="O50" s="822" t="s">
        <v>7293</v>
      </c>
      <c r="P50" s="838" t="s">
        <v>7380</v>
      </c>
      <c r="Q50" s="824">
        <f t="shared" si="0"/>
        <v>1</v>
      </c>
      <c r="R50" s="824">
        <f t="shared" si="0"/>
        <v>4.84</v>
      </c>
      <c r="S50" s="834">
        <f t="shared" si="1"/>
        <v>14</v>
      </c>
      <c r="T50" s="834">
        <f t="shared" si="2"/>
        <v>4</v>
      </c>
      <c r="U50" s="834">
        <f t="shared" si="3"/>
        <v>-10</v>
      </c>
      <c r="V50" s="839">
        <f t="shared" si="4"/>
        <v>0.2857142857142857</v>
      </c>
      <c r="W50" s="825"/>
    </row>
    <row r="51" spans="1:23" ht="14.4" customHeight="1" x14ac:dyDescent="0.3">
      <c r="A51" s="886" t="s">
        <v>7381</v>
      </c>
      <c r="B51" s="834"/>
      <c r="C51" s="835"/>
      <c r="D51" s="836"/>
      <c r="E51" s="818">
        <v>1</v>
      </c>
      <c r="F51" s="819">
        <v>3.31</v>
      </c>
      <c r="G51" s="832">
        <v>7</v>
      </c>
      <c r="H51" s="822"/>
      <c r="I51" s="816"/>
      <c r="J51" s="817"/>
      <c r="K51" s="821">
        <v>0.53</v>
      </c>
      <c r="L51" s="822">
        <v>3</v>
      </c>
      <c r="M51" s="822">
        <v>24</v>
      </c>
      <c r="N51" s="823">
        <v>8</v>
      </c>
      <c r="O51" s="822" t="s">
        <v>7293</v>
      </c>
      <c r="P51" s="838" t="s">
        <v>7382</v>
      </c>
      <c r="Q51" s="824">
        <f t="shared" si="0"/>
        <v>0</v>
      </c>
      <c r="R51" s="824">
        <f t="shared" si="0"/>
        <v>0</v>
      </c>
      <c r="S51" s="834" t="str">
        <f t="shared" si="1"/>
        <v/>
      </c>
      <c r="T51" s="834" t="str">
        <f t="shared" si="2"/>
        <v/>
      </c>
      <c r="U51" s="834" t="str">
        <f t="shared" si="3"/>
        <v/>
      </c>
      <c r="V51" s="839" t="str">
        <f t="shared" si="4"/>
        <v/>
      </c>
      <c r="W51" s="825"/>
    </row>
    <row r="52" spans="1:23" ht="14.4" customHeight="1" x14ac:dyDescent="0.3">
      <c r="A52" s="886" t="s">
        <v>7383</v>
      </c>
      <c r="B52" s="834"/>
      <c r="C52" s="835"/>
      <c r="D52" s="836"/>
      <c r="E52" s="837"/>
      <c r="F52" s="816"/>
      <c r="G52" s="817"/>
      <c r="H52" s="818">
        <v>1</v>
      </c>
      <c r="I52" s="819">
        <v>4.49</v>
      </c>
      <c r="J52" s="832">
        <v>3</v>
      </c>
      <c r="K52" s="821">
        <v>9.2200000000000006</v>
      </c>
      <c r="L52" s="822">
        <v>7</v>
      </c>
      <c r="M52" s="822">
        <v>66</v>
      </c>
      <c r="N52" s="823">
        <v>22</v>
      </c>
      <c r="O52" s="822" t="s">
        <v>6030</v>
      </c>
      <c r="P52" s="838" t="s">
        <v>7384</v>
      </c>
      <c r="Q52" s="824">
        <f t="shared" si="0"/>
        <v>1</v>
      </c>
      <c r="R52" s="824">
        <f t="shared" si="0"/>
        <v>4.49</v>
      </c>
      <c r="S52" s="834">
        <f t="shared" si="1"/>
        <v>22</v>
      </c>
      <c r="T52" s="834">
        <f t="shared" si="2"/>
        <v>3</v>
      </c>
      <c r="U52" s="834">
        <f t="shared" si="3"/>
        <v>-19</v>
      </c>
      <c r="V52" s="839">
        <f t="shared" si="4"/>
        <v>0.13636363636363635</v>
      </c>
      <c r="W52" s="825"/>
    </row>
    <row r="53" spans="1:23" ht="14.4" customHeight="1" x14ac:dyDescent="0.3">
      <c r="A53" s="886" t="s">
        <v>7385</v>
      </c>
      <c r="B53" s="826">
        <v>2</v>
      </c>
      <c r="C53" s="827">
        <v>10.199999999999999</v>
      </c>
      <c r="D53" s="828">
        <v>3</v>
      </c>
      <c r="E53" s="837"/>
      <c r="F53" s="816"/>
      <c r="G53" s="817"/>
      <c r="H53" s="822">
        <v>1</v>
      </c>
      <c r="I53" s="816">
        <v>1.37</v>
      </c>
      <c r="J53" s="817">
        <v>2</v>
      </c>
      <c r="K53" s="821">
        <v>1.83</v>
      </c>
      <c r="L53" s="822">
        <v>3</v>
      </c>
      <c r="M53" s="822">
        <v>30</v>
      </c>
      <c r="N53" s="823">
        <v>10</v>
      </c>
      <c r="O53" s="822" t="s">
        <v>7293</v>
      </c>
      <c r="P53" s="838" t="s">
        <v>7386</v>
      </c>
      <c r="Q53" s="824">
        <f t="shared" si="0"/>
        <v>-1</v>
      </c>
      <c r="R53" s="824">
        <f t="shared" si="0"/>
        <v>-8.8299999999999983</v>
      </c>
      <c r="S53" s="834">
        <f t="shared" si="1"/>
        <v>10</v>
      </c>
      <c r="T53" s="834">
        <f t="shared" si="2"/>
        <v>2</v>
      </c>
      <c r="U53" s="834">
        <f t="shared" si="3"/>
        <v>-8</v>
      </c>
      <c r="V53" s="839">
        <f t="shared" si="4"/>
        <v>0.2</v>
      </c>
      <c r="W53" s="825"/>
    </row>
    <row r="54" spans="1:23" ht="14.4" customHeight="1" x14ac:dyDescent="0.3">
      <c r="A54" s="886" t="s">
        <v>7387</v>
      </c>
      <c r="B54" s="826">
        <v>4</v>
      </c>
      <c r="C54" s="827">
        <v>22.73</v>
      </c>
      <c r="D54" s="828">
        <v>7.8</v>
      </c>
      <c r="E54" s="837">
        <v>1</v>
      </c>
      <c r="F54" s="816">
        <v>5.89</v>
      </c>
      <c r="G54" s="817">
        <v>7</v>
      </c>
      <c r="H54" s="822">
        <v>1</v>
      </c>
      <c r="I54" s="816">
        <v>6.44</v>
      </c>
      <c r="J54" s="817">
        <v>8</v>
      </c>
      <c r="K54" s="821">
        <v>5.89</v>
      </c>
      <c r="L54" s="822">
        <v>7</v>
      </c>
      <c r="M54" s="822">
        <v>66</v>
      </c>
      <c r="N54" s="823">
        <v>22</v>
      </c>
      <c r="O54" s="822" t="s">
        <v>7293</v>
      </c>
      <c r="P54" s="838" t="s">
        <v>7388</v>
      </c>
      <c r="Q54" s="824">
        <f t="shared" si="0"/>
        <v>-3</v>
      </c>
      <c r="R54" s="824">
        <f t="shared" si="0"/>
        <v>-16.29</v>
      </c>
      <c r="S54" s="834">
        <f t="shared" si="1"/>
        <v>22</v>
      </c>
      <c r="T54" s="834">
        <f t="shared" si="2"/>
        <v>8</v>
      </c>
      <c r="U54" s="834">
        <f t="shared" si="3"/>
        <v>-14</v>
      </c>
      <c r="V54" s="839">
        <f t="shared" si="4"/>
        <v>0.36363636363636365</v>
      </c>
      <c r="W54" s="825"/>
    </row>
    <row r="55" spans="1:23" ht="14.4" customHeight="1" x14ac:dyDescent="0.3">
      <c r="A55" s="886" t="s">
        <v>7389</v>
      </c>
      <c r="B55" s="826">
        <v>9</v>
      </c>
      <c r="C55" s="827">
        <v>16.88</v>
      </c>
      <c r="D55" s="828">
        <v>4.9000000000000004</v>
      </c>
      <c r="E55" s="837">
        <v>8</v>
      </c>
      <c r="F55" s="816">
        <v>16.98</v>
      </c>
      <c r="G55" s="817">
        <v>5.3</v>
      </c>
      <c r="H55" s="822">
        <v>3</v>
      </c>
      <c r="I55" s="816">
        <v>3.76</v>
      </c>
      <c r="J55" s="817">
        <v>2.2999999999999998</v>
      </c>
      <c r="K55" s="821">
        <v>2.02</v>
      </c>
      <c r="L55" s="822">
        <v>4</v>
      </c>
      <c r="M55" s="822">
        <v>39</v>
      </c>
      <c r="N55" s="823">
        <v>13</v>
      </c>
      <c r="O55" s="822" t="s">
        <v>7293</v>
      </c>
      <c r="P55" s="838" t="s">
        <v>7390</v>
      </c>
      <c r="Q55" s="824">
        <f t="shared" si="0"/>
        <v>-6</v>
      </c>
      <c r="R55" s="824">
        <f t="shared" si="0"/>
        <v>-13.12</v>
      </c>
      <c r="S55" s="834">
        <f t="shared" si="1"/>
        <v>39</v>
      </c>
      <c r="T55" s="834">
        <f t="shared" si="2"/>
        <v>6.8999999999999995</v>
      </c>
      <c r="U55" s="834">
        <f t="shared" si="3"/>
        <v>-32.1</v>
      </c>
      <c r="V55" s="839">
        <f t="shared" si="4"/>
        <v>0.17692307692307691</v>
      </c>
      <c r="W55" s="825"/>
    </row>
    <row r="56" spans="1:23" ht="14.4" customHeight="1" x14ac:dyDescent="0.3">
      <c r="A56" s="886" t="s">
        <v>7391</v>
      </c>
      <c r="B56" s="834"/>
      <c r="C56" s="835"/>
      <c r="D56" s="836"/>
      <c r="E56" s="818">
        <v>3</v>
      </c>
      <c r="F56" s="819">
        <v>29.75</v>
      </c>
      <c r="G56" s="832">
        <v>2.7</v>
      </c>
      <c r="H56" s="822">
        <v>2</v>
      </c>
      <c r="I56" s="816">
        <v>10.14</v>
      </c>
      <c r="J56" s="817">
        <v>4</v>
      </c>
      <c r="K56" s="821">
        <v>4.8499999999999996</v>
      </c>
      <c r="L56" s="822">
        <v>5</v>
      </c>
      <c r="M56" s="822">
        <v>48</v>
      </c>
      <c r="N56" s="823">
        <v>16</v>
      </c>
      <c r="O56" s="822" t="s">
        <v>7293</v>
      </c>
      <c r="P56" s="838" t="s">
        <v>7392</v>
      </c>
      <c r="Q56" s="824">
        <f t="shared" si="0"/>
        <v>2</v>
      </c>
      <c r="R56" s="824">
        <f t="shared" si="0"/>
        <v>10.14</v>
      </c>
      <c r="S56" s="834">
        <f t="shared" si="1"/>
        <v>32</v>
      </c>
      <c r="T56" s="834">
        <f t="shared" si="2"/>
        <v>8</v>
      </c>
      <c r="U56" s="834">
        <f t="shared" si="3"/>
        <v>-24</v>
      </c>
      <c r="V56" s="839">
        <f t="shared" si="4"/>
        <v>0.25</v>
      </c>
      <c r="W56" s="825"/>
    </row>
    <row r="57" spans="1:23" ht="14.4" customHeight="1" x14ac:dyDescent="0.3">
      <c r="A57" s="886" t="s">
        <v>7393</v>
      </c>
      <c r="B57" s="834">
        <v>1</v>
      </c>
      <c r="C57" s="835">
        <v>0.47</v>
      </c>
      <c r="D57" s="836">
        <v>1</v>
      </c>
      <c r="E57" s="818"/>
      <c r="F57" s="819"/>
      <c r="G57" s="832"/>
      <c r="H57" s="822"/>
      <c r="I57" s="816"/>
      <c r="J57" s="817"/>
      <c r="K57" s="821">
        <v>0.88</v>
      </c>
      <c r="L57" s="822">
        <v>2</v>
      </c>
      <c r="M57" s="822">
        <v>21</v>
      </c>
      <c r="N57" s="823">
        <v>7</v>
      </c>
      <c r="O57" s="822" t="s">
        <v>7293</v>
      </c>
      <c r="P57" s="838" t="s">
        <v>7394</v>
      </c>
      <c r="Q57" s="824">
        <f t="shared" si="0"/>
        <v>-1</v>
      </c>
      <c r="R57" s="824">
        <f t="shared" si="0"/>
        <v>-0.47</v>
      </c>
      <c r="S57" s="834" t="str">
        <f t="shared" si="1"/>
        <v/>
      </c>
      <c r="T57" s="834" t="str">
        <f t="shared" si="2"/>
        <v/>
      </c>
      <c r="U57" s="834" t="str">
        <f t="shared" si="3"/>
        <v/>
      </c>
      <c r="V57" s="839" t="str">
        <f t="shared" si="4"/>
        <v/>
      </c>
      <c r="W57" s="825"/>
    </row>
    <row r="58" spans="1:23" ht="14.4" customHeight="1" x14ac:dyDescent="0.3">
      <c r="A58" s="887" t="s">
        <v>7395</v>
      </c>
      <c r="B58" s="880">
        <v>2</v>
      </c>
      <c r="C58" s="882">
        <v>13.25</v>
      </c>
      <c r="D58" s="840">
        <v>4.5</v>
      </c>
      <c r="E58" s="883">
        <v>4</v>
      </c>
      <c r="F58" s="884">
        <v>12.73</v>
      </c>
      <c r="G58" s="833">
        <v>2</v>
      </c>
      <c r="H58" s="875">
        <v>3</v>
      </c>
      <c r="I58" s="874">
        <v>8.1</v>
      </c>
      <c r="J58" s="830">
        <v>3.3</v>
      </c>
      <c r="K58" s="876">
        <v>3.18</v>
      </c>
      <c r="L58" s="875">
        <v>4</v>
      </c>
      <c r="M58" s="875">
        <v>33</v>
      </c>
      <c r="N58" s="877">
        <v>11</v>
      </c>
      <c r="O58" s="875" t="s">
        <v>7293</v>
      </c>
      <c r="P58" s="878" t="s">
        <v>7394</v>
      </c>
      <c r="Q58" s="879">
        <f t="shared" si="0"/>
        <v>1</v>
      </c>
      <c r="R58" s="879">
        <f t="shared" si="0"/>
        <v>-5.15</v>
      </c>
      <c r="S58" s="880">
        <f t="shared" si="1"/>
        <v>33</v>
      </c>
      <c r="T58" s="880">
        <f t="shared" si="2"/>
        <v>9.8999999999999986</v>
      </c>
      <c r="U58" s="880">
        <f t="shared" si="3"/>
        <v>-23.1</v>
      </c>
      <c r="V58" s="881">
        <f t="shared" si="4"/>
        <v>0.29999999999999993</v>
      </c>
      <c r="W58" s="831"/>
    </row>
    <row r="59" spans="1:23" ht="14.4" customHeight="1" x14ac:dyDescent="0.3">
      <c r="A59" s="886" t="s">
        <v>7396</v>
      </c>
      <c r="B59" s="834">
        <v>1</v>
      </c>
      <c r="C59" s="835">
        <v>1.48</v>
      </c>
      <c r="D59" s="836">
        <v>2</v>
      </c>
      <c r="E59" s="837"/>
      <c r="F59" s="816"/>
      <c r="G59" s="817"/>
      <c r="H59" s="818">
        <v>1</v>
      </c>
      <c r="I59" s="819">
        <v>0.75</v>
      </c>
      <c r="J59" s="832">
        <v>1</v>
      </c>
      <c r="K59" s="821">
        <v>1.48</v>
      </c>
      <c r="L59" s="822">
        <v>2</v>
      </c>
      <c r="M59" s="822">
        <v>21</v>
      </c>
      <c r="N59" s="823">
        <v>7</v>
      </c>
      <c r="O59" s="822" t="s">
        <v>7293</v>
      </c>
      <c r="P59" s="838" t="s">
        <v>7397</v>
      </c>
      <c r="Q59" s="824">
        <f t="shared" si="0"/>
        <v>0</v>
      </c>
      <c r="R59" s="824">
        <f t="shared" si="0"/>
        <v>-0.73</v>
      </c>
      <c r="S59" s="834">
        <f t="shared" si="1"/>
        <v>7</v>
      </c>
      <c r="T59" s="834">
        <f t="shared" si="2"/>
        <v>1</v>
      </c>
      <c r="U59" s="834">
        <f t="shared" si="3"/>
        <v>-6</v>
      </c>
      <c r="V59" s="839">
        <f t="shared" si="4"/>
        <v>0.14285714285714285</v>
      </c>
      <c r="W59" s="825"/>
    </row>
    <row r="60" spans="1:23" ht="14.4" customHeight="1" x14ac:dyDescent="0.3">
      <c r="A60" s="886" t="s">
        <v>7398</v>
      </c>
      <c r="B60" s="826">
        <v>10</v>
      </c>
      <c r="C60" s="827">
        <v>4</v>
      </c>
      <c r="D60" s="828">
        <v>1.4</v>
      </c>
      <c r="E60" s="837">
        <v>5</v>
      </c>
      <c r="F60" s="816">
        <v>2.67</v>
      </c>
      <c r="G60" s="817">
        <v>1.6</v>
      </c>
      <c r="H60" s="822">
        <v>4</v>
      </c>
      <c r="I60" s="816">
        <v>1.3</v>
      </c>
      <c r="J60" s="817">
        <v>1</v>
      </c>
      <c r="K60" s="821">
        <v>0.85</v>
      </c>
      <c r="L60" s="822">
        <v>3</v>
      </c>
      <c r="M60" s="822">
        <v>24</v>
      </c>
      <c r="N60" s="823">
        <v>8</v>
      </c>
      <c r="O60" s="822" t="s">
        <v>7293</v>
      </c>
      <c r="P60" s="838" t="s">
        <v>7399</v>
      </c>
      <c r="Q60" s="824">
        <f t="shared" si="0"/>
        <v>-6</v>
      </c>
      <c r="R60" s="824">
        <f t="shared" si="0"/>
        <v>-2.7</v>
      </c>
      <c r="S60" s="834">
        <f t="shared" si="1"/>
        <v>32</v>
      </c>
      <c r="T60" s="834">
        <f t="shared" si="2"/>
        <v>4</v>
      </c>
      <c r="U60" s="834">
        <f t="shared" si="3"/>
        <v>-28</v>
      </c>
      <c r="V60" s="839">
        <f t="shared" si="4"/>
        <v>0.125</v>
      </c>
      <c r="W60" s="825"/>
    </row>
    <row r="61" spans="1:23" ht="14.4" customHeight="1" x14ac:dyDescent="0.3">
      <c r="A61" s="886" t="s">
        <v>7400</v>
      </c>
      <c r="B61" s="834"/>
      <c r="C61" s="835"/>
      <c r="D61" s="836"/>
      <c r="E61" s="837"/>
      <c r="F61" s="816"/>
      <c r="G61" s="817"/>
      <c r="H61" s="818">
        <v>2</v>
      </c>
      <c r="I61" s="819">
        <v>11.92</v>
      </c>
      <c r="J61" s="832">
        <v>8</v>
      </c>
      <c r="K61" s="821">
        <v>9.14</v>
      </c>
      <c r="L61" s="822">
        <v>7</v>
      </c>
      <c r="M61" s="822">
        <v>66</v>
      </c>
      <c r="N61" s="823">
        <v>22</v>
      </c>
      <c r="O61" s="822" t="s">
        <v>7293</v>
      </c>
      <c r="P61" s="838" t="s">
        <v>7401</v>
      </c>
      <c r="Q61" s="824">
        <f t="shared" si="0"/>
        <v>2</v>
      </c>
      <c r="R61" s="824">
        <f t="shared" si="0"/>
        <v>11.92</v>
      </c>
      <c r="S61" s="834">
        <f t="shared" si="1"/>
        <v>44</v>
      </c>
      <c r="T61" s="834">
        <f t="shared" si="2"/>
        <v>16</v>
      </c>
      <c r="U61" s="834">
        <f t="shared" si="3"/>
        <v>-28</v>
      </c>
      <c r="V61" s="839">
        <f t="shared" si="4"/>
        <v>0.36363636363636365</v>
      </c>
      <c r="W61" s="825"/>
    </row>
    <row r="62" spans="1:23" ht="14.4" customHeight="1" x14ac:dyDescent="0.3">
      <c r="A62" s="886" t="s">
        <v>7402</v>
      </c>
      <c r="B62" s="826">
        <v>1</v>
      </c>
      <c r="C62" s="827">
        <v>5.8</v>
      </c>
      <c r="D62" s="828">
        <v>3</v>
      </c>
      <c r="E62" s="837"/>
      <c r="F62" s="816"/>
      <c r="G62" s="817"/>
      <c r="H62" s="822"/>
      <c r="I62" s="816"/>
      <c r="J62" s="817"/>
      <c r="K62" s="821">
        <v>4.07</v>
      </c>
      <c r="L62" s="822">
        <v>5</v>
      </c>
      <c r="M62" s="822">
        <v>45</v>
      </c>
      <c r="N62" s="823">
        <v>15</v>
      </c>
      <c r="O62" s="822" t="s">
        <v>7293</v>
      </c>
      <c r="P62" s="838" t="s">
        <v>7403</v>
      </c>
      <c r="Q62" s="824">
        <f t="shared" si="0"/>
        <v>-1</v>
      </c>
      <c r="R62" s="824">
        <f t="shared" si="0"/>
        <v>-5.8</v>
      </c>
      <c r="S62" s="834" t="str">
        <f t="shared" si="1"/>
        <v/>
      </c>
      <c r="T62" s="834" t="str">
        <f t="shared" si="2"/>
        <v/>
      </c>
      <c r="U62" s="834" t="str">
        <f t="shared" si="3"/>
        <v/>
      </c>
      <c r="V62" s="839" t="str">
        <f t="shared" si="4"/>
        <v/>
      </c>
      <c r="W62" s="825"/>
    </row>
    <row r="63" spans="1:23" ht="14.4" customHeight="1" x14ac:dyDescent="0.3">
      <c r="A63" s="886" t="s">
        <v>7404</v>
      </c>
      <c r="B63" s="834"/>
      <c r="C63" s="835"/>
      <c r="D63" s="836"/>
      <c r="E63" s="818">
        <v>1</v>
      </c>
      <c r="F63" s="819">
        <v>37.340000000000003</v>
      </c>
      <c r="G63" s="832">
        <v>30</v>
      </c>
      <c r="H63" s="822"/>
      <c r="I63" s="816"/>
      <c r="J63" s="817"/>
      <c r="K63" s="821">
        <v>37.340000000000003</v>
      </c>
      <c r="L63" s="822">
        <v>22</v>
      </c>
      <c r="M63" s="822">
        <v>132</v>
      </c>
      <c r="N63" s="823">
        <v>44</v>
      </c>
      <c r="O63" s="822" t="s">
        <v>7293</v>
      </c>
      <c r="P63" s="838" t="s">
        <v>7405</v>
      </c>
      <c r="Q63" s="824">
        <f t="shared" si="0"/>
        <v>0</v>
      </c>
      <c r="R63" s="824">
        <f t="shared" si="0"/>
        <v>0</v>
      </c>
      <c r="S63" s="834" t="str">
        <f t="shared" si="1"/>
        <v/>
      </c>
      <c r="T63" s="834" t="str">
        <f t="shared" si="2"/>
        <v/>
      </c>
      <c r="U63" s="834" t="str">
        <f t="shared" si="3"/>
        <v/>
      </c>
      <c r="V63" s="839" t="str">
        <f t="shared" si="4"/>
        <v/>
      </c>
      <c r="W63" s="825"/>
    </row>
    <row r="64" spans="1:23" ht="14.4" customHeight="1" x14ac:dyDescent="0.3">
      <c r="A64" s="886" t="s">
        <v>7406</v>
      </c>
      <c r="B64" s="834"/>
      <c r="C64" s="835"/>
      <c r="D64" s="836"/>
      <c r="E64" s="818">
        <v>4</v>
      </c>
      <c r="F64" s="819">
        <v>97.48</v>
      </c>
      <c r="G64" s="832">
        <v>20.8</v>
      </c>
      <c r="H64" s="822">
        <v>2</v>
      </c>
      <c r="I64" s="816">
        <v>45.6</v>
      </c>
      <c r="J64" s="817">
        <v>14</v>
      </c>
      <c r="K64" s="821">
        <v>23.68</v>
      </c>
      <c r="L64" s="822">
        <v>11</v>
      </c>
      <c r="M64" s="822">
        <v>87</v>
      </c>
      <c r="N64" s="823">
        <v>29</v>
      </c>
      <c r="O64" s="822" t="s">
        <v>7293</v>
      </c>
      <c r="P64" s="838" t="s">
        <v>7407</v>
      </c>
      <c r="Q64" s="824">
        <f t="shared" si="0"/>
        <v>2</v>
      </c>
      <c r="R64" s="824">
        <f t="shared" si="0"/>
        <v>45.6</v>
      </c>
      <c r="S64" s="834">
        <f t="shared" si="1"/>
        <v>58</v>
      </c>
      <c r="T64" s="834">
        <f t="shared" si="2"/>
        <v>28</v>
      </c>
      <c r="U64" s="834">
        <f t="shared" si="3"/>
        <v>-30</v>
      </c>
      <c r="V64" s="839">
        <f t="shared" si="4"/>
        <v>0.48275862068965519</v>
      </c>
      <c r="W64" s="825"/>
    </row>
    <row r="65" spans="1:23" ht="14.4" customHeight="1" x14ac:dyDescent="0.3">
      <c r="A65" s="886" t="s">
        <v>7408</v>
      </c>
      <c r="B65" s="834">
        <v>1</v>
      </c>
      <c r="C65" s="835">
        <v>16.940000000000001</v>
      </c>
      <c r="D65" s="836">
        <v>6</v>
      </c>
      <c r="E65" s="837"/>
      <c r="F65" s="816"/>
      <c r="G65" s="817"/>
      <c r="H65" s="818">
        <v>1</v>
      </c>
      <c r="I65" s="819">
        <v>16.510000000000002</v>
      </c>
      <c r="J65" s="832">
        <v>10</v>
      </c>
      <c r="K65" s="821">
        <v>16.940000000000001</v>
      </c>
      <c r="L65" s="822">
        <v>5</v>
      </c>
      <c r="M65" s="822">
        <v>72</v>
      </c>
      <c r="N65" s="823">
        <v>24</v>
      </c>
      <c r="O65" s="822" t="s">
        <v>7293</v>
      </c>
      <c r="P65" s="838" t="s">
        <v>7409</v>
      </c>
      <c r="Q65" s="824">
        <f t="shared" si="0"/>
        <v>0</v>
      </c>
      <c r="R65" s="824">
        <f t="shared" si="0"/>
        <v>-0.42999999999999972</v>
      </c>
      <c r="S65" s="834">
        <f t="shared" si="1"/>
        <v>24</v>
      </c>
      <c r="T65" s="834">
        <f t="shared" si="2"/>
        <v>10</v>
      </c>
      <c r="U65" s="834">
        <f t="shared" si="3"/>
        <v>-14</v>
      </c>
      <c r="V65" s="839">
        <f t="shared" si="4"/>
        <v>0.41666666666666669</v>
      </c>
      <c r="W65" s="825"/>
    </row>
    <row r="66" spans="1:23" ht="14.4" customHeight="1" x14ac:dyDescent="0.3">
      <c r="A66" s="886" t="s">
        <v>7410</v>
      </c>
      <c r="B66" s="834"/>
      <c r="C66" s="835"/>
      <c r="D66" s="836"/>
      <c r="E66" s="837"/>
      <c r="F66" s="816"/>
      <c r="G66" s="817"/>
      <c r="H66" s="818">
        <v>1</v>
      </c>
      <c r="I66" s="819">
        <v>1.67</v>
      </c>
      <c r="J66" s="832">
        <v>6</v>
      </c>
      <c r="K66" s="821">
        <v>1.62</v>
      </c>
      <c r="L66" s="822">
        <v>4</v>
      </c>
      <c r="M66" s="822">
        <v>36</v>
      </c>
      <c r="N66" s="823">
        <v>12</v>
      </c>
      <c r="O66" s="822" t="s">
        <v>7293</v>
      </c>
      <c r="P66" s="838" t="s">
        <v>7411</v>
      </c>
      <c r="Q66" s="824">
        <f t="shared" si="0"/>
        <v>1</v>
      </c>
      <c r="R66" s="824">
        <f t="shared" si="0"/>
        <v>1.67</v>
      </c>
      <c r="S66" s="834">
        <f t="shared" si="1"/>
        <v>12</v>
      </c>
      <c r="T66" s="834">
        <f t="shared" si="2"/>
        <v>6</v>
      </c>
      <c r="U66" s="834">
        <f t="shared" si="3"/>
        <v>-6</v>
      </c>
      <c r="V66" s="839">
        <f t="shared" si="4"/>
        <v>0.5</v>
      </c>
      <c r="W66" s="825"/>
    </row>
    <row r="67" spans="1:23" ht="14.4" customHeight="1" x14ac:dyDescent="0.3">
      <c r="A67" s="886" t="s">
        <v>7412</v>
      </c>
      <c r="B67" s="834"/>
      <c r="C67" s="835"/>
      <c r="D67" s="836"/>
      <c r="E67" s="837"/>
      <c r="F67" s="816"/>
      <c r="G67" s="817"/>
      <c r="H67" s="818">
        <v>1</v>
      </c>
      <c r="I67" s="819">
        <v>9.25</v>
      </c>
      <c r="J67" s="832">
        <v>6</v>
      </c>
      <c r="K67" s="821">
        <v>9.25</v>
      </c>
      <c r="L67" s="822">
        <v>5</v>
      </c>
      <c r="M67" s="822">
        <v>48</v>
      </c>
      <c r="N67" s="823">
        <v>16</v>
      </c>
      <c r="O67" s="822" t="s">
        <v>7293</v>
      </c>
      <c r="P67" s="838" t="s">
        <v>7409</v>
      </c>
      <c r="Q67" s="824">
        <f t="shared" si="0"/>
        <v>1</v>
      </c>
      <c r="R67" s="824">
        <f t="shared" si="0"/>
        <v>9.25</v>
      </c>
      <c r="S67" s="834">
        <f t="shared" si="1"/>
        <v>16</v>
      </c>
      <c r="T67" s="834">
        <f t="shared" si="2"/>
        <v>6</v>
      </c>
      <c r="U67" s="834">
        <f t="shared" si="3"/>
        <v>-10</v>
      </c>
      <c r="V67" s="839">
        <f t="shared" si="4"/>
        <v>0.375</v>
      </c>
      <c r="W67" s="825"/>
    </row>
    <row r="68" spans="1:23" ht="14.4" customHeight="1" x14ac:dyDescent="0.3">
      <c r="A68" s="887" t="s">
        <v>3382</v>
      </c>
      <c r="B68" s="880">
        <v>2</v>
      </c>
      <c r="C68" s="882">
        <v>19.11</v>
      </c>
      <c r="D68" s="840">
        <v>21</v>
      </c>
      <c r="E68" s="873">
        <v>1</v>
      </c>
      <c r="F68" s="874">
        <v>9.25</v>
      </c>
      <c r="G68" s="830">
        <v>6</v>
      </c>
      <c r="H68" s="883">
        <v>1</v>
      </c>
      <c r="I68" s="884">
        <v>9.25</v>
      </c>
      <c r="J68" s="833">
        <v>9</v>
      </c>
      <c r="K68" s="876">
        <v>9.25</v>
      </c>
      <c r="L68" s="875">
        <v>5</v>
      </c>
      <c r="M68" s="875">
        <v>48</v>
      </c>
      <c r="N68" s="877">
        <v>16</v>
      </c>
      <c r="O68" s="875" t="s">
        <v>7293</v>
      </c>
      <c r="P68" s="878" t="s">
        <v>7409</v>
      </c>
      <c r="Q68" s="879">
        <f t="shared" si="0"/>
        <v>-1</v>
      </c>
      <c r="R68" s="879">
        <f t="shared" si="0"/>
        <v>-9.86</v>
      </c>
      <c r="S68" s="880">
        <f t="shared" si="1"/>
        <v>16</v>
      </c>
      <c r="T68" s="880">
        <f t="shared" si="2"/>
        <v>9</v>
      </c>
      <c r="U68" s="880">
        <f t="shared" si="3"/>
        <v>-7</v>
      </c>
      <c r="V68" s="881">
        <f t="shared" si="4"/>
        <v>0.5625</v>
      </c>
      <c r="W68" s="831"/>
    </row>
    <row r="69" spans="1:23" ht="14.4" customHeight="1" x14ac:dyDescent="0.3">
      <c r="A69" s="886" t="s">
        <v>7413</v>
      </c>
      <c r="B69" s="834">
        <v>1</v>
      </c>
      <c r="C69" s="835">
        <v>6.85</v>
      </c>
      <c r="D69" s="836">
        <v>1</v>
      </c>
      <c r="E69" s="837"/>
      <c r="F69" s="816"/>
      <c r="G69" s="817"/>
      <c r="H69" s="818">
        <v>5</v>
      </c>
      <c r="I69" s="819">
        <v>24.18</v>
      </c>
      <c r="J69" s="832">
        <v>1.8</v>
      </c>
      <c r="K69" s="821">
        <v>3.18</v>
      </c>
      <c r="L69" s="822">
        <v>1</v>
      </c>
      <c r="M69" s="822">
        <v>5</v>
      </c>
      <c r="N69" s="823">
        <v>2</v>
      </c>
      <c r="O69" s="822" t="s">
        <v>7293</v>
      </c>
      <c r="P69" s="838" t="s">
        <v>7414</v>
      </c>
      <c r="Q69" s="824">
        <f t="shared" si="0"/>
        <v>4</v>
      </c>
      <c r="R69" s="824">
        <f t="shared" si="0"/>
        <v>17.329999999999998</v>
      </c>
      <c r="S69" s="834">
        <f t="shared" si="1"/>
        <v>10</v>
      </c>
      <c r="T69" s="834">
        <f t="shared" si="2"/>
        <v>9</v>
      </c>
      <c r="U69" s="834">
        <f t="shared" si="3"/>
        <v>-1</v>
      </c>
      <c r="V69" s="839">
        <f t="shared" si="4"/>
        <v>0.9</v>
      </c>
      <c r="W69" s="825">
        <v>1</v>
      </c>
    </row>
    <row r="70" spans="1:23" ht="14.4" customHeight="1" x14ac:dyDescent="0.3">
      <c r="A70" s="886" t="s">
        <v>7415</v>
      </c>
      <c r="B70" s="826">
        <v>1</v>
      </c>
      <c r="C70" s="827">
        <v>2.46</v>
      </c>
      <c r="D70" s="828">
        <v>1</v>
      </c>
      <c r="E70" s="837"/>
      <c r="F70" s="816"/>
      <c r="G70" s="817"/>
      <c r="H70" s="822"/>
      <c r="I70" s="816"/>
      <c r="J70" s="817"/>
      <c r="K70" s="821">
        <v>1</v>
      </c>
      <c r="L70" s="822">
        <v>2</v>
      </c>
      <c r="M70" s="822">
        <v>18</v>
      </c>
      <c r="N70" s="823">
        <v>6</v>
      </c>
      <c r="O70" s="822" t="s">
        <v>7293</v>
      </c>
      <c r="P70" s="838" t="s">
        <v>7416</v>
      </c>
      <c r="Q70" s="824">
        <f>H70-B70</f>
        <v>-1</v>
      </c>
      <c r="R70" s="824">
        <f>I70-C70</f>
        <v>-2.46</v>
      </c>
      <c r="S70" s="834" t="str">
        <f>IF(H70=0,"",H70*N70)</f>
        <v/>
      </c>
      <c r="T70" s="834" t="str">
        <f>IF(H70=0,"",H70*J70)</f>
        <v/>
      </c>
      <c r="U70" s="834" t="str">
        <f>IF(H70=0,"",T70-S70)</f>
        <v/>
      </c>
      <c r="V70" s="839" t="str">
        <f>IF(H70=0,"",T70/S70)</f>
        <v/>
      </c>
      <c r="W70" s="825"/>
    </row>
    <row r="71" spans="1:23" ht="14.4" customHeight="1" thickBot="1" x14ac:dyDescent="0.35">
      <c r="A71" s="888" t="s">
        <v>7417</v>
      </c>
      <c r="B71" s="889">
        <v>4</v>
      </c>
      <c r="C71" s="890">
        <v>15.77</v>
      </c>
      <c r="D71" s="891">
        <v>7.3</v>
      </c>
      <c r="E71" s="892">
        <v>4</v>
      </c>
      <c r="F71" s="893">
        <v>15.66</v>
      </c>
      <c r="G71" s="894">
        <v>5</v>
      </c>
      <c r="H71" s="895">
        <v>2</v>
      </c>
      <c r="I71" s="893">
        <v>6.29</v>
      </c>
      <c r="J71" s="894">
        <v>5</v>
      </c>
      <c r="K71" s="896">
        <v>4.42</v>
      </c>
      <c r="L71" s="895">
        <v>6</v>
      </c>
      <c r="M71" s="895">
        <v>57</v>
      </c>
      <c r="N71" s="897">
        <v>19</v>
      </c>
      <c r="O71" s="895" t="s">
        <v>7293</v>
      </c>
      <c r="P71" s="898" t="s">
        <v>7418</v>
      </c>
      <c r="Q71" s="899">
        <f>H71-B71</f>
        <v>-2</v>
      </c>
      <c r="R71" s="899">
        <f>I71-C71</f>
        <v>-9.48</v>
      </c>
      <c r="S71" s="900">
        <f>IF(H71=0,"",H71*N71)</f>
        <v>38</v>
      </c>
      <c r="T71" s="900">
        <f>IF(H71=0,"",H71*J71)</f>
        <v>10</v>
      </c>
      <c r="U71" s="900">
        <f>IF(H71=0,"",T71-S71)</f>
        <v>-28</v>
      </c>
      <c r="V71" s="901">
        <f>IF(H71=0,"",T71/S71)</f>
        <v>0.26315789473684209</v>
      </c>
      <c r="W71" s="90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2:Q1048576">
    <cfRule type="cellIs" dxfId="12" priority="9" stopIfTrue="1" operator="lessThan">
      <formula>0</formula>
    </cfRule>
  </conditionalFormatting>
  <conditionalFormatting sqref="U72:U1048576">
    <cfRule type="cellIs" dxfId="11" priority="8" stopIfTrue="1" operator="greaterThan">
      <formula>0</formula>
    </cfRule>
  </conditionalFormatting>
  <conditionalFormatting sqref="V72:V1048576">
    <cfRule type="cellIs" dxfId="10" priority="7" stopIfTrue="1" operator="greaterThan">
      <formula>1</formula>
    </cfRule>
  </conditionalFormatting>
  <conditionalFormatting sqref="V72:V1048576">
    <cfRule type="cellIs" dxfId="9" priority="4" stopIfTrue="1" operator="greaterThan">
      <formula>1</formula>
    </cfRule>
  </conditionalFormatting>
  <conditionalFormatting sqref="U72:U1048576">
    <cfRule type="cellIs" dxfId="8" priority="5" stopIfTrue="1" operator="greaterThan">
      <formula>0</formula>
    </cfRule>
  </conditionalFormatting>
  <conditionalFormatting sqref="Q72:Q1048576">
    <cfRule type="cellIs" dxfId="7" priority="6" stopIfTrue="1" operator="lessThan">
      <formula>0</formula>
    </cfRule>
  </conditionalFormatting>
  <conditionalFormatting sqref="V5:V71">
    <cfRule type="cellIs" dxfId="6" priority="1" stopIfTrue="1" operator="greaterThan">
      <formula>1</formula>
    </cfRule>
  </conditionalFormatting>
  <conditionalFormatting sqref="U5:U71">
    <cfRule type="cellIs" dxfId="5" priority="2" stopIfTrue="1" operator="greaterThan">
      <formula>0</formula>
    </cfRule>
  </conditionalFormatting>
  <conditionalFormatting sqref="Q5:Q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9036945</v>
      </c>
      <c r="C3" s="351">
        <f t="shared" ref="C3:L3" si="0">SUBTOTAL(9,C6:C1048576)</f>
        <v>10</v>
      </c>
      <c r="D3" s="351">
        <f t="shared" si="0"/>
        <v>9141512</v>
      </c>
      <c r="E3" s="351">
        <f t="shared" si="0"/>
        <v>8.3200646078319966</v>
      </c>
      <c r="F3" s="351">
        <f t="shared" si="0"/>
        <v>10194599</v>
      </c>
      <c r="G3" s="354">
        <f>IF(B3&lt;&gt;0,F3/B3,"")</f>
        <v>1.128102362026105</v>
      </c>
      <c r="H3" s="350">
        <f t="shared" si="0"/>
        <v>1310630.3699999999</v>
      </c>
      <c r="I3" s="351">
        <f t="shared" si="0"/>
        <v>1</v>
      </c>
      <c r="J3" s="351">
        <f t="shared" si="0"/>
        <v>1170179.7800000012</v>
      </c>
      <c r="K3" s="351">
        <f t="shared" si="0"/>
        <v>0.86943301184147082</v>
      </c>
      <c r="L3" s="351">
        <f t="shared" si="0"/>
        <v>1768747.4399999995</v>
      </c>
      <c r="M3" s="352">
        <f>IF(H3&lt;&gt;0,L3/H3,"")</f>
        <v>1.3495394891543675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3"/>
      <c r="B5" s="904">
        <v>2014</v>
      </c>
      <c r="C5" s="905"/>
      <c r="D5" s="905">
        <v>2015</v>
      </c>
      <c r="E5" s="905"/>
      <c r="F5" s="905">
        <v>2016</v>
      </c>
      <c r="G5" s="793" t="s">
        <v>2</v>
      </c>
      <c r="H5" s="904">
        <v>2014</v>
      </c>
      <c r="I5" s="905"/>
      <c r="J5" s="905">
        <v>2015</v>
      </c>
      <c r="K5" s="905"/>
      <c r="L5" s="905">
        <v>2016</v>
      </c>
      <c r="M5" s="793" t="s">
        <v>2</v>
      </c>
    </row>
    <row r="6" spans="1:13" ht="14.4" customHeight="1" x14ac:dyDescent="0.3">
      <c r="A6" s="751" t="s">
        <v>6167</v>
      </c>
      <c r="B6" s="794">
        <v>258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6177</v>
      </c>
      <c r="B7" s="795"/>
      <c r="C7" s="662"/>
      <c r="D7" s="795">
        <v>9734</v>
      </c>
      <c r="E7" s="662"/>
      <c r="F7" s="795"/>
      <c r="G7" s="678"/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6180</v>
      </c>
      <c r="B8" s="795">
        <v>2605</v>
      </c>
      <c r="C8" s="662">
        <v>1</v>
      </c>
      <c r="D8" s="795">
        <v>4098</v>
      </c>
      <c r="E8" s="662">
        <v>1.5731285988483685</v>
      </c>
      <c r="F8" s="795">
        <v>3014</v>
      </c>
      <c r="G8" s="678">
        <v>1.1570057581573896</v>
      </c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7420</v>
      </c>
      <c r="B9" s="795"/>
      <c r="C9" s="662"/>
      <c r="D9" s="795">
        <v>30932</v>
      </c>
      <c r="E9" s="662"/>
      <c r="F9" s="795"/>
      <c r="G9" s="678"/>
      <c r="H9" s="795"/>
      <c r="I9" s="662"/>
      <c r="J9" s="795">
        <v>30674.47</v>
      </c>
      <c r="K9" s="662"/>
      <c r="L9" s="795"/>
      <c r="M9" s="701"/>
    </row>
    <row r="10" spans="1:13" ht="14.4" customHeight="1" x14ac:dyDescent="0.3">
      <c r="A10" s="688" t="s">
        <v>6189</v>
      </c>
      <c r="B10" s="795">
        <v>643883</v>
      </c>
      <c r="C10" s="662">
        <v>1</v>
      </c>
      <c r="D10" s="795">
        <v>755305</v>
      </c>
      <c r="E10" s="662">
        <v>1.1730469666072874</v>
      </c>
      <c r="F10" s="795">
        <v>864182</v>
      </c>
      <c r="G10" s="678">
        <v>1.3421413517673242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7421</v>
      </c>
      <c r="B11" s="795">
        <v>3898550</v>
      </c>
      <c r="C11" s="662">
        <v>1</v>
      </c>
      <c r="D11" s="795">
        <v>4345190</v>
      </c>
      <c r="E11" s="662">
        <v>1.1145656718523553</v>
      </c>
      <c r="F11" s="795">
        <v>4804600</v>
      </c>
      <c r="G11" s="678">
        <v>1.2324069205217325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7422</v>
      </c>
      <c r="B12" s="795">
        <v>1833662</v>
      </c>
      <c r="C12" s="662">
        <v>1</v>
      </c>
      <c r="D12" s="795">
        <v>1755386</v>
      </c>
      <c r="E12" s="662">
        <v>0.95731165285641517</v>
      </c>
      <c r="F12" s="795">
        <v>2236449</v>
      </c>
      <c r="G12" s="678">
        <v>1.2196626204829462</v>
      </c>
      <c r="H12" s="795">
        <v>1310630.3699999999</v>
      </c>
      <c r="I12" s="662">
        <v>1</v>
      </c>
      <c r="J12" s="795">
        <v>1139505.3100000012</v>
      </c>
      <c r="K12" s="662">
        <v>0.86943301184147082</v>
      </c>
      <c r="L12" s="795">
        <v>1768747.4399999995</v>
      </c>
      <c r="M12" s="701">
        <v>1.3495394891543675</v>
      </c>
    </row>
    <row r="13" spans="1:13" ht="14.4" customHeight="1" x14ac:dyDescent="0.3">
      <c r="A13" s="688" t="s">
        <v>7423</v>
      </c>
      <c r="B13" s="795">
        <v>580278</v>
      </c>
      <c r="C13" s="662">
        <v>1</v>
      </c>
      <c r="D13" s="795">
        <v>734002</v>
      </c>
      <c r="E13" s="662">
        <v>1.264914403096447</v>
      </c>
      <c r="F13" s="795">
        <v>585836</v>
      </c>
      <c r="G13" s="678">
        <v>1.0095781677058238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7424</v>
      </c>
      <c r="B14" s="795">
        <v>265922</v>
      </c>
      <c r="C14" s="662">
        <v>1</v>
      </c>
      <c r="D14" s="795">
        <v>216133</v>
      </c>
      <c r="E14" s="662">
        <v>0.81276840577312148</v>
      </c>
      <c r="F14" s="795">
        <v>431094</v>
      </c>
      <c r="G14" s="678">
        <v>1.6211295041403118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7425</v>
      </c>
      <c r="B15" s="795">
        <v>1654602</v>
      </c>
      <c r="C15" s="662">
        <v>1</v>
      </c>
      <c r="D15" s="795">
        <v>1246201</v>
      </c>
      <c r="E15" s="662">
        <v>0.75317266629678925</v>
      </c>
      <c r="F15" s="795">
        <v>1186781</v>
      </c>
      <c r="G15" s="678">
        <v>0.71726070680441578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7426</v>
      </c>
      <c r="B16" s="795">
        <v>62098</v>
      </c>
      <c r="C16" s="662">
        <v>1</v>
      </c>
      <c r="D16" s="795">
        <v>36306</v>
      </c>
      <c r="E16" s="662">
        <v>0.58465651067667235</v>
      </c>
      <c r="F16" s="795">
        <v>50344</v>
      </c>
      <c r="G16" s="678">
        <v>0.81071854165995683</v>
      </c>
      <c r="H16" s="795"/>
      <c r="I16" s="662"/>
      <c r="J16" s="795"/>
      <c r="K16" s="662"/>
      <c r="L16" s="795"/>
      <c r="M16" s="701"/>
    </row>
    <row r="17" spans="1:13" ht="14.4" customHeight="1" thickBot="1" x14ac:dyDescent="0.35">
      <c r="A17" s="797" t="s">
        <v>7427</v>
      </c>
      <c r="B17" s="796">
        <v>95087</v>
      </c>
      <c r="C17" s="668">
        <v>1</v>
      </c>
      <c r="D17" s="796">
        <v>8225</v>
      </c>
      <c r="E17" s="668">
        <v>8.6499731824539627E-2</v>
      </c>
      <c r="F17" s="796">
        <v>32299</v>
      </c>
      <c r="G17" s="679">
        <v>0.33967839978125297</v>
      </c>
      <c r="H17" s="796"/>
      <c r="I17" s="668"/>
      <c r="J17" s="796"/>
      <c r="K17" s="668"/>
      <c r="L17" s="796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8274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100341.21000000002</v>
      </c>
      <c r="G3" s="215">
        <f t="shared" si="0"/>
        <v>10347575.369999999</v>
      </c>
      <c r="H3" s="216"/>
      <c r="I3" s="216"/>
      <c r="J3" s="211">
        <f t="shared" si="0"/>
        <v>113558.89</v>
      </c>
      <c r="K3" s="215">
        <f t="shared" si="0"/>
        <v>10311691.780000001</v>
      </c>
      <c r="L3" s="216"/>
      <c r="M3" s="216"/>
      <c r="N3" s="211">
        <f t="shared" si="0"/>
        <v>114143.96</v>
      </c>
      <c r="O3" s="215">
        <f t="shared" si="0"/>
        <v>11963346.440000001</v>
      </c>
      <c r="P3" s="181">
        <f>IF(G3=0,"",O3/G3)</f>
        <v>1.1561497270833605</v>
      </c>
      <c r="Q3" s="213">
        <f>IF(N3=0,"",O3/N3)</f>
        <v>104.80928154236108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6192</v>
      </c>
      <c r="B6" s="737" t="s">
        <v>7428</v>
      </c>
      <c r="C6" s="737" t="s">
        <v>6030</v>
      </c>
      <c r="D6" s="737" t="s">
        <v>7429</v>
      </c>
      <c r="E6" s="737" t="s">
        <v>7430</v>
      </c>
      <c r="F6" s="229">
        <v>1</v>
      </c>
      <c r="G6" s="229">
        <v>258</v>
      </c>
      <c r="H6" s="229">
        <v>1</v>
      </c>
      <c r="I6" s="229">
        <v>258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7272</v>
      </c>
      <c r="B7" s="662" t="s">
        <v>7431</v>
      </c>
      <c r="C7" s="662" t="s">
        <v>6030</v>
      </c>
      <c r="D7" s="662" t="s">
        <v>7432</v>
      </c>
      <c r="E7" s="662" t="s">
        <v>7433</v>
      </c>
      <c r="F7" s="665"/>
      <c r="G7" s="665"/>
      <c r="H7" s="665"/>
      <c r="I7" s="665"/>
      <c r="J7" s="665">
        <v>2</v>
      </c>
      <c r="K7" s="665">
        <v>2242</v>
      </c>
      <c r="L7" s="665"/>
      <c r="M7" s="665">
        <v>1121</v>
      </c>
      <c r="N7" s="665"/>
      <c r="O7" s="665"/>
      <c r="P7" s="678"/>
      <c r="Q7" s="666"/>
    </row>
    <row r="8" spans="1:17" ht="14.4" customHeight="1" x14ac:dyDescent="0.3">
      <c r="A8" s="661" t="s">
        <v>7272</v>
      </c>
      <c r="B8" s="662" t="s">
        <v>7431</v>
      </c>
      <c r="C8" s="662" t="s">
        <v>6030</v>
      </c>
      <c r="D8" s="662" t="s">
        <v>7434</v>
      </c>
      <c r="E8" s="662" t="s">
        <v>7435</v>
      </c>
      <c r="F8" s="665"/>
      <c r="G8" s="665"/>
      <c r="H8" s="665"/>
      <c r="I8" s="665"/>
      <c r="J8" s="665">
        <v>1</v>
      </c>
      <c r="K8" s="665">
        <v>5580</v>
      </c>
      <c r="L8" s="665"/>
      <c r="M8" s="665">
        <v>5580</v>
      </c>
      <c r="N8" s="665"/>
      <c r="O8" s="665"/>
      <c r="P8" s="678"/>
      <c r="Q8" s="666"/>
    </row>
    <row r="9" spans="1:17" ht="14.4" customHeight="1" x14ac:dyDescent="0.3">
      <c r="A9" s="661" t="s">
        <v>7272</v>
      </c>
      <c r="B9" s="662" t="s">
        <v>7431</v>
      </c>
      <c r="C9" s="662" t="s">
        <v>6030</v>
      </c>
      <c r="D9" s="662" t="s">
        <v>7436</v>
      </c>
      <c r="E9" s="662" t="s">
        <v>7437</v>
      </c>
      <c r="F9" s="665"/>
      <c r="G9" s="665"/>
      <c r="H9" s="665"/>
      <c r="I9" s="665"/>
      <c r="J9" s="665">
        <v>4</v>
      </c>
      <c r="K9" s="665">
        <v>1912</v>
      </c>
      <c r="L9" s="665"/>
      <c r="M9" s="665">
        <v>478</v>
      </c>
      <c r="N9" s="665"/>
      <c r="O9" s="665"/>
      <c r="P9" s="678"/>
      <c r="Q9" s="666"/>
    </row>
    <row r="10" spans="1:17" ht="14.4" customHeight="1" x14ac:dyDescent="0.3">
      <c r="A10" s="661" t="s">
        <v>7275</v>
      </c>
      <c r="B10" s="662" t="s">
        <v>7438</v>
      </c>
      <c r="C10" s="662" t="s">
        <v>6030</v>
      </c>
      <c r="D10" s="662" t="s">
        <v>7439</v>
      </c>
      <c r="E10" s="662" t="s">
        <v>7440</v>
      </c>
      <c r="F10" s="665">
        <v>2</v>
      </c>
      <c r="G10" s="665">
        <v>1344</v>
      </c>
      <c r="H10" s="665">
        <v>1</v>
      </c>
      <c r="I10" s="665">
        <v>672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7275</v>
      </c>
      <c r="B11" s="662" t="s">
        <v>7438</v>
      </c>
      <c r="C11" s="662" t="s">
        <v>6030</v>
      </c>
      <c r="D11" s="662" t="s">
        <v>7441</v>
      </c>
      <c r="E11" s="662" t="s">
        <v>7442</v>
      </c>
      <c r="F11" s="665">
        <v>1</v>
      </c>
      <c r="G11" s="665">
        <v>461</v>
      </c>
      <c r="H11" s="665">
        <v>1</v>
      </c>
      <c r="I11" s="665">
        <v>461</v>
      </c>
      <c r="J11" s="665">
        <v>6</v>
      </c>
      <c r="K11" s="665">
        <v>2778</v>
      </c>
      <c r="L11" s="665">
        <v>6.0260303687635579</v>
      </c>
      <c r="M11" s="665">
        <v>463</v>
      </c>
      <c r="N11" s="665">
        <v>4</v>
      </c>
      <c r="O11" s="665">
        <v>1980</v>
      </c>
      <c r="P11" s="678">
        <v>4.2950108459869849</v>
      </c>
      <c r="Q11" s="666">
        <v>495</v>
      </c>
    </row>
    <row r="12" spans="1:17" ht="14.4" customHeight="1" x14ac:dyDescent="0.3">
      <c r="A12" s="661" t="s">
        <v>7275</v>
      </c>
      <c r="B12" s="662" t="s">
        <v>7438</v>
      </c>
      <c r="C12" s="662" t="s">
        <v>6030</v>
      </c>
      <c r="D12" s="662" t="s">
        <v>7443</v>
      </c>
      <c r="E12" s="662" t="s">
        <v>7444</v>
      </c>
      <c r="F12" s="665">
        <v>2</v>
      </c>
      <c r="G12" s="665">
        <v>480</v>
      </c>
      <c r="H12" s="665">
        <v>1</v>
      </c>
      <c r="I12" s="665">
        <v>240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7275</v>
      </c>
      <c r="B13" s="662" t="s">
        <v>7438</v>
      </c>
      <c r="C13" s="662" t="s">
        <v>6030</v>
      </c>
      <c r="D13" s="662" t="s">
        <v>7445</v>
      </c>
      <c r="E13" s="662" t="s">
        <v>7446</v>
      </c>
      <c r="F13" s="665">
        <v>4</v>
      </c>
      <c r="G13" s="665">
        <v>320</v>
      </c>
      <c r="H13" s="665">
        <v>1</v>
      </c>
      <c r="I13" s="665">
        <v>80</v>
      </c>
      <c r="J13" s="665">
        <v>8</v>
      </c>
      <c r="K13" s="665">
        <v>648</v>
      </c>
      <c r="L13" s="665">
        <v>2.0249999999999999</v>
      </c>
      <c r="M13" s="665">
        <v>81</v>
      </c>
      <c r="N13" s="665">
        <v>8</v>
      </c>
      <c r="O13" s="665">
        <v>680</v>
      </c>
      <c r="P13" s="678">
        <v>2.125</v>
      </c>
      <c r="Q13" s="666">
        <v>85</v>
      </c>
    </row>
    <row r="14" spans="1:17" ht="14.4" customHeight="1" x14ac:dyDescent="0.3">
      <c r="A14" s="661" t="s">
        <v>7275</v>
      </c>
      <c r="B14" s="662" t="s">
        <v>7438</v>
      </c>
      <c r="C14" s="662" t="s">
        <v>6030</v>
      </c>
      <c r="D14" s="662" t="s">
        <v>7447</v>
      </c>
      <c r="E14" s="662" t="s">
        <v>7448</v>
      </c>
      <c r="F14" s="665"/>
      <c r="G14" s="665"/>
      <c r="H14" s="665"/>
      <c r="I14" s="665"/>
      <c r="J14" s="665">
        <v>2</v>
      </c>
      <c r="K14" s="665">
        <v>332</v>
      </c>
      <c r="L14" s="665"/>
      <c r="M14" s="665">
        <v>166</v>
      </c>
      <c r="N14" s="665">
        <v>1</v>
      </c>
      <c r="O14" s="665">
        <v>178</v>
      </c>
      <c r="P14" s="678"/>
      <c r="Q14" s="666">
        <v>178</v>
      </c>
    </row>
    <row r="15" spans="1:17" ht="14.4" customHeight="1" x14ac:dyDescent="0.3">
      <c r="A15" s="661" t="s">
        <v>7275</v>
      </c>
      <c r="B15" s="662" t="s">
        <v>7438</v>
      </c>
      <c r="C15" s="662" t="s">
        <v>6030</v>
      </c>
      <c r="D15" s="662" t="s">
        <v>7449</v>
      </c>
      <c r="E15" s="662" t="s">
        <v>7450</v>
      </c>
      <c r="F15" s="665"/>
      <c r="G15" s="665"/>
      <c r="H15" s="665"/>
      <c r="I15" s="665"/>
      <c r="J15" s="665">
        <v>2</v>
      </c>
      <c r="K15" s="665">
        <v>340</v>
      </c>
      <c r="L15" s="665"/>
      <c r="M15" s="665">
        <v>170</v>
      </c>
      <c r="N15" s="665">
        <v>1</v>
      </c>
      <c r="O15" s="665">
        <v>176</v>
      </c>
      <c r="P15" s="678"/>
      <c r="Q15" s="666">
        <v>176</v>
      </c>
    </row>
    <row r="16" spans="1:17" ht="14.4" customHeight="1" x14ac:dyDescent="0.3">
      <c r="A16" s="661" t="s">
        <v>7451</v>
      </c>
      <c r="B16" s="662" t="s">
        <v>7452</v>
      </c>
      <c r="C16" s="662" t="s">
        <v>6064</v>
      </c>
      <c r="D16" s="662" t="s">
        <v>7453</v>
      </c>
      <c r="E16" s="662" t="s">
        <v>7454</v>
      </c>
      <c r="F16" s="665"/>
      <c r="G16" s="665"/>
      <c r="H16" s="665"/>
      <c r="I16" s="665"/>
      <c r="J16" s="665">
        <v>0.5</v>
      </c>
      <c r="K16" s="665">
        <v>885.4</v>
      </c>
      <c r="L16" s="665"/>
      <c r="M16" s="665">
        <v>1770.8</v>
      </c>
      <c r="N16" s="665"/>
      <c r="O16" s="665"/>
      <c r="P16" s="678"/>
      <c r="Q16" s="666"/>
    </row>
    <row r="17" spans="1:17" ht="14.4" customHeight="1" x14ac:dyDescent="0.3">
      <c r="A17" s="661" t="s">
        <v>7451</v>
      </c>
      <c r="B17" s="662" t="s">
        <v>7452</v>
      </c>
      <c r="C17" s="662" t="s">
        <v>6838</v>
      </c>
      <c r="D17" s="662" t="s">
        <v>7455</v>
      </c>
      <c r="E17" s="662"/>
      <c r="F17" s="665"/>
      <c r="G17" s="665"/>
      <c r="H17" s="665"/>
      <c r="I17" s="665"/>
      <c r="J17" s="665">
        <v>180</v>
      </c>
      <c r="K17" s="665">
        <v>957.6</v>
      </c>
      <c r="L17" s="665"/>
      <c r="M17" s="665">
        <v>5.32</v>
      </c>
      <c r="N17" s="665"/>
      <c r="O17" s="665"/>
      <c r="P17" s="678"/>
      <c r="Q17" s="666"/>
    </row>
    <row r="18" spans="1:17" ht="14.4" customHeight="1" x14ac:dyDescent="0.3">
      <c r="A18" s="661" t="s">
        <v>7451</v>
      </c>
      <c r="B18" s="662" t="s">
        <v>7452</v>
      </c>
      <c r="C18" s="662" t="s">
        <v>6838</v>
      </c>
      <c r="D18" s="662" t="s">
        <v>7456</v>
      </c>
      <c r="E18" s="662"/>
      <c r="F18" s="665"/>
      <c r="G18" s="665"/>
      <c r="H18" s="665"/>
      <c r="I18" s="665"/>
      <c r="J18" s="665">
        <v>833</v>
      </c>
      <c r="K18" s="665">
        <v>27947.15</v>
      </c>
      <c r="L18" s="665"/>
      <c r="M18" s="665">
        <v>33.550000000000004</v>
      </c>
      <c r="N18" s="665"/>
      <c r="O18" s="665"/>
      <c r="P18" s="678"/>
      <c r="Q18" s="666"/>
    </row>
    <row r="19" spans="1:17" ht="14.4" customHeight="1" x14ac:dyDescent="0.3">
      <c r="A19" s="661" t="s">
        <v>7451</v>
      </c>
      <c r="B19" s="662" t="s">
        <v>7452</v>
      </c>
      <c r="C19" s="662" t="s">
        <v>6098</v>
      </c>
      <c r="D19" s="662" t="s">
        <v>7457</v>
      </c>
      <c r="E19" s="662" t="s">
        <v>7458</v>
      </c>
      <c r="F19" s="665"/>
      <c r="G19" s="665"/>
      <c r="H19" s="665"/>
      <c r="I19" s="665"/>
      <c r="J19" s="665">
        <v>1</v>
      </c>
      <c r="K19" s="665">
        <v>884.32</v>
      </c>
      <c r="L19" s="665"/>
      <c r="M19" s="665">
        <v>884.32</v>
      </c>
      <c r="N19" s="665"/>
      <c r="O19" s="665"/>
      <c r="P19" s="678"/>
      <c r="Q19" s="666"/>
    </row>
    <row r="20" spans="1:17" ht="14.4" customHeight="1" x14ac:dyDescent="0.3">
      <c r="A20" s="661" t="s">
        <v>7451</v>
      </c>
      <c r="B20" s="662" t="s">
        <v>7452</v>
      </c>
      <c r="C20" s="662" t="s">
        <v>6030</v>
      </c>
      <c r="D20" s="662" t="s">
        <v>7459</v>
      </c>
      <c r="E20" s="662" t="s">
        <v>7460</v>
      </c>
      <c r="F20" s="665"/>
      <c r="G20" s="665"/>
      <c r="H20" s="665"/>
      <c r="I20" s="665"/>
      <c r="J20" s="665">
        <v>1</v>
      </c>
      <c r="K20" s="665">
        <v>1762</v>
      </c>
      <c r="L20" s="665"/>
      <c r="M20" s="665">
        <v>1762</v>
      </c>
      <c r="N20" s="665"/>
      <c r="O20" s="665"/>
      <c r="P20" s="678"/>
      <c r="Q20" s="666"/>
    </row>
    <row r="21" spans="1:17" ht="14.4" customHeight="1" x14ac:dyDescent="0.3">
      <c r="A21" s="661" t="s">
        <v>7451</v>
      </c>
      <c r="B21" s="662" t="s">
        <v>7452</v>
      </c>
      <c r="C21" s="662" t="s">
        <v>6030</v>
      </c>
      <c r="D21" s="662" t="s">
        <v>7461</v>
      </c>
      <c r="E21" s="662" t="s">
        <v>7462</v>
      </c>
      <c r="F21" s="665"/>
      <c r="G21" s="665"/>
      <c r="H21" s="665"/>
      <c r="I21" s="665"/>
      <c r="J21" s="665">
        <v>2</v>
      </c>
      <c r="K21" s="665">
        <v>28680</v>
      </c>
      <c r="L21" s="665"/>
      <c r="M21" s="665">
        <v>14340</v>
      </c>
      <c r="N21" s="665"/>
      <c r="O21" s="665"/>
      <c r="P21" s="678"/>
      <c r="Q21" s="666"/>
    </row>
    <row r="22" spans="1:17" ht="14.4" customHeight="1" x14ac:dyDescent="0.3">
      <c r="A22" s="661" t="s">
        <v>7451</v>
      </c>
      <c r="B22" s="662" t="s">
        <v>7452</v>
      </c>
      <c r="C22" s="662" t="s">
        <v>6030</v>
      </c>
      <c r="D22" s="662" t="s">
        <v>7463</v>
      </c>
      <c r="E22" s="662" t="s">
        <v>7464</v>
      </c>
      <c r="F22" s="665"/>
      <c r="G22" s="665"/>
      <c r="H22" s="665"/>
      <c r="I22" s="665"/>
      <c r="J22" s="665">
        <v>1</v>
      </c>
      <c r="K22" s="665">
        <v>490</v>
      </c>
      <c r="L22" s="665"/>
      <c r="M22" s="665">
        <v>490</v>
      </c>
      <c r="N22" s="665"/>
      <c r="O22" s="665"/>
      <c r="P22" s="678"/>
      <c r="Q22" s="666"/>
    </row>
    <row r="23" spans="1:17" ht="14.4" customHeight="1" x14ac:dyDescent="0.3">
      <c r="A23" s="661" t="s">
        <v>7284</v>
      </c>
      <c r="B23" s="662" t="s">
        <v>7465</v>
      </c>
      <c r="C23" s="662" t="s">
        <v>6030</v>
      </c>
      <c r="D23" s="662" t="s">
        <v>7466</v>
      </c>
      <c r="E23" s="662" t="s">
        <v>7467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49</v>
      </c>
      <c r="P23" s="678"/>
      <c r="Q23" s="666">
        <v>49</v>
      </c>
    </row>
    <row r="24" spans="1:17" ht="14.4" customHeight="1" x14ac:dyDescent="0.3">
      <c r="A24" s="661" t="s">
        <v>7284</v>
      </c>
      <c r="B24" s="662" t="s">
        <v>7468</v>
      </c>
      <c r="C24" s="662" t="s">
        <v>6030</v>
      </c>
      <c r="D24" s="662" t="s">
        <v>7469</v>
      </c>
      <c r="E24" s="662" t="s">
        <v>7470</v>
      </c>
      <c r="F24" s="665">
        <v>0</v>
      </c>
      <c r="G24" s="665">
        <v>0</v>
      </c>
      <c r="H24" s="665"/>
      <c r="I24" s="665"/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7284</v>
      </c>
      <c r="B25" s="662" t="s">
        <v>7468</v>
      </c>
      <c r="C25" s="662" t="s">
        <v>6030</v>
      </c>
      <c r="D25" s="662" t="s">
        <v>7471</v>
      </c>
      <c r="E25" s="662" t="s">
        <v>7472</v>
      </c>
      <c r="F25" s="665">
        <v>1</v>
      </c>
      <c r="G25" s="665">
        <v>301</v>
      </c>
      <c r="H25" s="665">
        <v>1</v>
      </c>
      <c r="I25" s="665">
        <v>301</v>
      </c>
      <c r="J25" s="665">
        <v>1</v>
      </c>
      <c r="K25" s="665">
        <v>303</v>
      </c>
      <c r="L25" s="665">
        <v>1.0066445182724253</v>
      </c>
      <c r="M25" s="665">
        <v>303</v>
      </c>
      <c r="N25" s="665"/>
      <c r="O25" s="665"/>
      <c r="P25" s="678"/>
      <c r="Q25" s="666"/>
    </row>
    <row r="26" spans="1:17" ht="14.4" customHeight="1" x14ac:dyDescent="0.3">
      <c r="A26" s="661" t="s">
        <v>7284</v>
      </c>
      <c r="B26" s="662" t="s">
        <v>7468</v>
      </c>
      <c r="C26" s="662" t="s">
        <v>6030</v>
      </c>
      <c r="D26" s="662" t="s">
        <v>7473</v>
      </c>
      <c r="E26" s="662" t="s">
        <v>7474</v>
      </c>
      <c r="F26" s="665">
        <v>1</v>
      </c>
      <c r="G26" s="665">
        <v>23</v>
      </c>
      <c r="H26" s="665">
        <v>1</v>
      </c>
      <c r="I26" s="665">
        <v>23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7284</v>
      </c>
      <c r="B27" s="662" t="s">
        <v>7468</v>
      </c>
      <c r="C27" s="662" t="s">
        <v>6030</v>
      </c>
      <c r="D27" s="662" t="s">
        <v>7475</v>
      </c>
      <c r="E27" s="662" t="s">
        <v>7476</v>
      </c>
      <c r="F27" s="665">
        <v>4</v>
      </c>
      <c r="G27" s="665">
        <v>5044</v>
      </c>
      <c r="H27" s="665">
        <v>1</v>
      </c>
      <c r="I27" s="665">
        <v>1261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7284</v>
      </c>
      <c r="B28" s="662" t="s">
        <v>7468</v>
      </c>
      <c r="C28" s="662" t="s">
        <v>6030</v>
      </c>
      <c r="D28" s="662" t="s">
        <v>7477</v>
      </c>
      <c r="E28" s="662" t="s">
        <v>7478</v>
      </c>
      <c r="F28" s="665">
        <v>1</v>
      </c>
      <c r="G28" s="665">
        <v>9412</v>
      </c>
      <c r="H28" s="665">
        <v>1</v>
      </c>
      <c r="I28" s="665">
        <v>9412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7284</v>
      </c>
      <c r="B29" s="662" t="s">
        <v>7468</v>
      </c>
      <c r="C29" s="662" t="s">
        <v>6030</v>
      </c>
      <c r="D29" s="662" t="s">
        <v>7479</v>
      </c>
      <c r="E29" s="662" t="s">
        <v>7480</v>
      </c>
      <c r="F29" s="665">
        <v>1</v>
      </c>
      <c r="G29" s="665">
        <v>9828</v>
      </c>
      <c r="H29" s="665">
        <v>1</v>
      </c>
      <c r="I29" s="665">
        <v>9828</v>
      </c>
      <c r="J29" s="665">
        <v>1</v>
      </c>
      <c r="K29" s="665">
        <v>9864</v>
      </c>
      <c r="L29" s="665">
        <v>1.0036630036630036</v>
      </c>
      <c r="M29" s="665">
        <v>9864</v>
      </c>
      <c r="N29" s="665"/>
      <c r="O29" s="665"/>
      <c r="P29" s="678"/>
      <c r="Q29" s="666"/>
    </row>
    <row r="30" spans="1:17" ht="14.4" customHeight="1" x14ac:dyDescent="0.3">
      <c r="A30" s="661" t="s">
        <v>7284</v>
      </c>
      <c r="B30" s="662" t="s">
        <v>7468</v>
      </c>
      <c r="C30" s="662" t="s">
        <v>6030</v>
      </c>
      <c r="D30" s="662" t="s">
        <v>7481</v>
      </c>
      <c r="E30" s="662" t="s">
        <v>7482</v>
      </c>
      <c r="F30" s="665">
        <v>6</v>
      </c>
      <c r="G30" s="665">
        <v>6036</v>
      </c>
      <c r="H30" s="665">
        <v>1</v>
      </c>
      <c r="I30" s="665">
        <v>1006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7284</v>
      </c>
      <c r="B31" s="662" t="s">
        <v>7468</v>
      </c>
      <c r="C31" s="662" t="s">
        <v>6030</v>
      </c>
      <c r="D31" s="662" t="s">
        <v>7483</v>
      </c>
      <c r="E31" s="662" t="s">
        <v>7484</v>
      </c>
      <c r="F31" s="665">
        <v>9</v>
      </c>
      <c r="G31" s="665">
        <v>20286</v>
      </c>
      <c r="H31" s="665">
        <v>1</v>
      </c>
      <c r="I31" s="665">
        <v>2254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7284</v>
      </c>
      <c r="B32" s="662" t="s">
        <v>7468</v>
      </c>
      <c r="C32" s="662" t="s">
        <v>6030</v>
      </c>
      <c r="D32" s="662" t="s">
        <v>7485</v>
      </c>
      <c r="E32" s="662" t="s">
        <v>7486</v>
      </c>
      <c r="F32" s="665">
        <v>3</v>
      </c>
      <c r="G32" s="665">
        <v>1110</v>
      </c>
      <c r="H32" s="665">
        <v>1</v>
      </c>
      <c r="I32" s="665">
        <v>370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7284</v>
      </c>
      <c r="B33" s="662" t="s">
        <v>7487</v>
      </c>
      <c r="C33" s="662" t="s">
        <v>6030</v>
      </c>
      <c r="D33" s="662" t="s">
        <v>7488</v>
      </c>
      <c r="E33" s="662" t="s">
        <v>7489</v>
      </c>
      <c r="F33" s="665"/>
      <c r="G33" s="665"/>
      <c r="H33" s="665"/>
      <c r="I33" s="665"/>
      <c r="J33" s="665">
        <v>1</v>
      </c>
      <c r="K33" s="665">
        <v>219</v>
      </c>
      <c r="L33" s="665"/>
      <c r="M33" s="665">
        <v>219</v>
      </c>
      <c r="N33" s="665"/>
      <c r="O33" s="665"/>
      <c r="P33" s="678"/>
      <c r="Q33" s="666"/>
    </row>
    <row r="34" spans="1:17" ht="14.4" customHeight="1" x14ac:dyDescent="0.3">
      <c r="A34" s="661" t="s">
        <v>7284</v>
      </c>
      <c r="B34" s="662" t="s">
        <v>7487</v>
      </c>
      <c r="C34" s="662" t="s">
        <v>6030</v>
      </c>
      <c r="D34" s="662" t="s">
        <v>7490</v>
      </c>
      <c r="E34" s="662" t="s">
        <v>7491</v>
      </c>
      <c r="F34" s="665"/>
      <c r="G34" s="665"/>
      <c r="H34" s="665"/>
      <c r="I34" s="665"/>
      <c r="J34" s="665">
        <v>1</v>
      </c>
      <c r="K34" s="665">
        <v>503</v>
      </c>
      <c r="L34" s="665"/>
      <c r="M34" s="665">
        <v>503</v>
      </c>
      <c r="N34" s="665"/>
      <c r="O34" s="665"/>
      <c r="P34" s="678"/>
      <c r="Q34" s="666"/>
    </row>
    <row r="35" spans="1:17" ht="14.4" customHeight="1" x14ac:dyDescent="0.3">
      <c r="A35" s="661" t="s">
        <v>7284</v>
      </c>
      <c r="B35" s="662" t="s">
        <v>7487</v>
      </c>
      <c r="C35" s="662" t="s">
        <v>6030</v>
      </c>
      <c r="D35" s="662" t="s">
        <v>7492</v>
      </c>
      <c r="E35" s="662" t="s">
        <v>7493</v>
      </c>
      <c r="F35" s="665">
        <v>235</v>
      </c>
      <c r="G35" s="665">
        <v>82454</v>
      </c>
      <c r="H35" s="665">
        <v>1</v>
      </c>
      <c r="I35" s="665">
        <v>350.86808510638298</v>
      </c>
      <c r="J35" s="665">
        <v>515</v>
      </c>
      <c r="K35" s="665">
        <v>180765</v>
      </c>
      <c r="L35" s="665">
        <v>2.192313289834332</v>
      </c>
      <c r="M35" s="665">
        <v>351</v>
      </c>
      <c r="N35" s="665">
        <v>739</v>
      </c>
      <c r="O35" s="665">
        <v>261606</v>
      </c>
      <c r="P35" s="678">
        <v>3.1727508671501687</v>
      </c>
      <c r="Q35" s="666">
        <v>354</v>
      </c>
    </row>
    <row r="36" spans="1:17" ht="14.4" customHeight="1" x14ac:dyDescent="0.3">
      <c r="A36" s="661" t="s">
        <v>7284</v>
      </c>
      <c r="B36" s="662" t="s">
        <v>7487</v>
      </c>
      <c r="C36" s="662" t="s">
        <v>6030</v>
      </c>
      <c r="D36" s="662" t="s">
        <v>7494</v>
      </c>
      <c r="E36" s="662" t="s">
        <v>7495</v>
      </c>
      <c r="F36" s="665">
        <v>248</v>
      </c>
      <c r="G36" s="665">
        <v>16120</v>
      </c>
      <c r="H36" s="665">
        <v>1</v>
      </c>
      <c r="I36" s="665">
        <v>65</v>
      </c>
      <c r="J36" s="665">
        <v>323</v>
      </c>
      <c r="K36" s="665">
        <v>20995</v>
      </c>
      <c r="L36" s="665">
        <v>1.3024193548387097</v>
      </c>
      <c r="M36" s="665">
        <v>65</v>
      </c>
      <c r="N36" s="665">
        <v>357</v>
      </c>
      <c r="O36" s="665">
        <v>23205</v>
      </c>
      <c r="P36" s="678">
        <v>1.439516129032258</v>
      </c>
      <c r="Q36" s="666">
        <v>65</v>
      </c>
    </row>
    <row r="37" spans="1:17" ht="14.4" customHeight="1" x14ac:dyDescent="0.3">
      <c r="A37" s="661" t="s">
        <v>7284</v>
      </c>
      <c r="B37" s="662" t="s">
        <v>7487</v>
      </c>
      <c r="C37" s="662" t="s">
        <v>6030</v>
      </c>
      <c r="D37" s="662" t="s">
        <v>7496</v>
      </c>
      <c r="E37" s="662" t="s">
        <v>7497</v>
      </c>
      <c r="F37" s="665">
        <v>4</v>
      </c>
      <c r="G37" s="665">
        <v>2364</v>
      </c>
      <c r="H37" s="665">
        <v>1</v>
      </c>
      <c r="I37" s="665">
        <v>591</v>
      </c>
      <c r="J37" s="665">
        <v>2</v>
      </c>
      <c r="K37" s="665">
        <v>1182</v>
      </c>
      <c r="L37" s="665">
        <v>0.5</v>
      </c>
      <c r="M37" s="665">
        <v>591</v>
      </c>
      <c r="N37" s="665"/>
      <c r="O37" s="665"/>
      <c r="P37" s="678"/>
      <c r="Q37" s="666"/>
    </row>
    <row r="38" spans="1:17" ht="14.4" customHeight="1" x14ac:dyDescent="0.3">
      <c r="A38" s="661" t="s">
        <v>7284</v>
      </c>
      <c r="B38" s="662" t="s">
        <v>7487</v>
      </c>
      <c r="C38" s="662" t="s">
        <v>6030</v>
      </c>
      <c r="D38" s="662" t="s">
        <v>7498</v>
      </c>
      <c r="E38" s="662" t="s">
        <v>7499</v>
      </c>
      <c r="F38" s="665">
        <v>4</v>
      </c>
      <c r="G38" s="665">
        <v>2464</v>
      </c>
      <c r="H38" s="665">
        <v>1</v>
      </c>
      <c r="I38" s="665">
        <v>616</v>
      </c>
      <c r="J38" s="665">
        <v>2</v>
      </c>
      <c r="K38" s="665">
        <v>1232</v>
      </c>
      <c r="L38" s="665">
        <v>0.5</v>
      </c>
      <c r="M38" s="665">
        <v>616</v>
      </c>
      <c r="N38" s="665"/>
      <c r="O38" s="665"/>
      <c r="P38" s="678"/>
      <c r="Q38" s="666"/>
    </row>
    <row r="39" spans="1:17" ht="14.4" customHeight="1" x14ac:dyDescent="0.3">
      <c r="A39" s="661" t="s">
        <v>7284</v>
      </c>
      <c r="B39" s="662" t="s">
        <v>7487</v>
      </c>
      <c r="C39" s="662" t="s">
        <v>6030</v>
      </c>
      <c r="D39" s="662" t="s">
        <v>7500</v>
      </c>
      <c r="E39" s="662" t="s">
        <v>7501</v>
      </c>
      <c r="F39" s="665">
        <v>1</v>
      </c>
      <c r="G39" s="665">
        <v>150</v>
      </c>
      <c r="H39" s="665">
        <v>1</v>
      </c>
      <c r="I39" s="665">
        <v>150</v>
      </c>
      <c r="J39" s="665">
        <v>2</v>
      </c>
      <c r="K39" s="665">
        <v>300</v>
      </c>
      <c r="L39" s="665">
        <v>2</v>
      </c>
      <c r="M39" s="665">
        <v>150</v>
      </c>
      <c r="N39" s="665"/>
      <c r="O39" s="665"/>
      <c r="P39" s="678"/>
      <c r="Q39" s="666"/>
    </row>
    <row r="40" spans="1:17" ht="14.4" customHeight="1" x14ac:dyDescent="0.3">
      <c r="A40" s="661" t="s">
        <v>7284</v>
      </c>
      <c r="B40" s="662" t="s">
        <v>7487</v>
      </c>
      <c r="C40" s="662" t="s">
        <v>6030</v>
      </c>
      <c r="D40" s="662" t="s">
        <v>7502</v>
      </c>
      <c r="E40" s="662" t="s">
        <v>7503</v>
      </c>
      <c r="F40" s="665">
        <v>72</v>
      </c>
      <c r="G40" s="665">
        <v>1712</v>
      </c>
      <c r="H40" s="665">
        <v>1</v>
      </c>
      <c r="I40" s="665">
        <v>23.777777777777779</v>
      </c>
      <c r="J40" s="665">
        <v>65</v>
      </c>
      <c r="K40" s="665">
        <v>1560</v>
      </c>
      <c r="L40" s="665">
        <v>0.91121495327102808</v>
      </c>
      <c r="M40" s="665">
        <v>24</v>
      </c>
      <c r="N40" s="665">
        <v>49</v>
      </c>
      <c r="O40" s="665">
        <v>1176</v>
      </c>
      <c r="P40" s="678">
        <v>0.68691588785046731</v>
      </c>
      <c r="Q40" s="666">
        <v>24</v>
      </c>
    </row>
    <row r="41" spans="1:17" ht="14.4" customHeight="1" x14ac:dyDescent="0.3">
      <c r="A41" s="661" t="s">
        <v>7284</v>
      </c>
      <c r="B41" s="662" t="s">
        <v>7487</v>
      </c>
      <c r="C41" s="662" t="s">
        <v>6030</v>
      </c>
      <c r="D41" s="662" t="s">
        <v>7504</v>
      </c>
      <c r="E41" s="662" t="s">
        <v>7505</v>
      </c>
      <c r="F41" s="665">
        <v>164</v>
      </c>
      <c r="G41" s="665">
        <v>8856</v>
      </c>
      <c r="H41" s="665">
        <v>1</v>
      </c>
      <c r="I41" s="665">
        <v>54</v>
      </c>
      <c r="J41" s="665">
        <v>186</v>
      </c>
      <c r="K41" s="665">
        <v>10044</v>
      </c>
      <c r="L41" s="665">
        <v>1.1341463414634145</v>
      </c>
      <c r="M41" s="665">
        <v>54</v>
      </c>
      <c r="N41" s="665">
        <v>303</v>
      </c>
      <c r="O41" s="665">
        <v>16665</v>
      </c>
      <c r="P41" s="678">
        <v>1.8817750677506775</v>
      </c>
      <c r="Q41" s="666">
        <v>55</v>
      </c>
    </row>
    <row r="42" spans="1:17" ht="14.4" customHeight="1" x14ac:dyDescent="0.3">
      <c r="A42" s="661" t="s">
        <v>7284</v>
      </c>
      <c r="B42" s="662" t="s">
        <v>7487</v>
      </c>
      <c r="C42" s="662" t="s">
        <v>6030</v>
      </c>
      <c r="D42" s="662" t="s">
        <v>7506</v>
      </c>
      <c r="E42" s="662" t="s">
        <v>7507</v>
      </c>
      <c r="F42" s="665">
        <v>2560</v>
      </c>
      <c r="G42" s="665">
        <v>197120</v>
      </c>
      <c r="H42" s="665">
        <v>1</v>
      </c>
      <c r="I42" s="665">
        <v>77</v>
      </c>
      <c r="J42" s="665">
        <v>2814</v>
      </c>
      <c r="K42" s="665">
        <v>216678</v>
      </c>
      <c r="L42" s="665">
        <v>1.0992187499999999</v>
      </c>
      <c r="M42" s="665">
        <v>77</v>
      </c>
      <c r="N42" s="665">
        <v>2873</v>
      </c>
      <c r="O42" s="665">
        <v>221221</v>
      </c>
      <c r="P42" s="678">
        <v>1.122265625</v>
      </c>
      <c r="Q42" s="666">
        <v>77</v>
      </c>
    </row>
    <row r="43" spans="1:17" ht="14.4" customHeight="1" x14ac:dyDescent="0.3">
      <c r="A43" s="661" t="s">
        <v>7284</v>
      </c>
      <c r="B43" s="662" t="s">
        <v>7487</v>
      </c>
      <c r="C43" s="662" t="s">
        <v>6030</v>
      </c>
      <c r="D43" s="662" t="s">
        <v>7508</v>
      </c>
      <c r="E43" s="662" t="s">
        <v>7509</v>
      </c>
      <c r="F43" s="665">
        <v>179</v>
      </c>
      <c r="G43" s="665">
        <v>4087</v>
      </c>
      <c r="H43" s="665">
        <v>1</v>
      </c>
      <c r="I43" s="665">
        <v>22.83240223463687</v>
      </c>
      <c r="J43" s="665">
        <v>171</v>
      </c>
      <c r="K43" s="665">
        <v>3933</v>
      </c>
      <c r="L43" s="665">
        <v>0.9623195497920235</v>
      </c>
      <c r="M43" s="665">
        <v>23</v>
      </c>
      <c r="N43" s="665">
        <v>150</v>
      </c>
      <c r="O43" s="665">
        <v>3600</v>
      </c>
      <c r="P43" s="678">
        <v>0.88084169317347683</v>
      </c>
      <c r="Q43" s="666">
        <v>24</v>
      </c>
    </row>
    <row r="44" spans="1:17" ht="14.4" customHeight="1" x14ac:dyDescent="0.3">
      <c r="A44" s="661" t="s">
        <v>7284</v>
      </c>
      <c r="B44" s="662" t="s">
        <v>7487</v>
      </c>
      <c r="C44" s="662" t="s">
        <v>6030</v>
      </c>
      <c r="D44" s="662" t="s">
        <v>7510</v>
      </c>
      <c r="E44" s="662" t="s">
        <v>7511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631</v>
      </c>
      <c r="P44" s="678"/>
      <c r="Q44" s="666">
        <v>631</v>
      </c>
    </row>
    <row r="45" spans="1:17" ht="14.4" customHeight="1" x14ac:dyDescent="0.3">
      <c r="A45" s="661" t="s">
        <v>7284</v>
      </c>
      <c r="B45" s="662" t="s">
        <v>7487</v>
      </c>
      <c r="C45" s="662" t="s">
        <v>6030</v>
      </c>
      <c r="D45" s="662" t="s">
        <v>7512</v>
      </c>
      <c r="E45" s="662" t="s">
        <v>7513</v>
      </c>
      <c r="F45" s="665">
        <v>24</v>
      </c>
      <c r="G45" s="665">
        <v>1584</v>
      </c>
      <c r="H45" s="665">
        <v>1</v>
      </c>
      <c r="I45" s="665">
        <v>66</v>
      </c>
      <c r="J45" s="665">
        <v>27</v>
      </c>
      <c r="K45" s="665">
        <v>1782</v>
      </c>
      <c r="L45" s="665">
        <v>1.125</v>
      </c>
      <c r="M45" s="665">
        <v>66</v>
      </c>
      <c r="N45" s="665">
        <v>37</v>
      </c>
      <c r="O45" s="665">
        <v>2442</v>
      </c>
      <c r="P45" s="678">
        <v>1.5416666666666667</v>
      </c>
      <c r="Q45" s="666">
        <v>66</v>
      </c>
    </row>
    <row r="46" spans="1:17" ht="14.4" customHeight="1" x14ac:dyDescent="0.3">
      <c r="A46" s="661" t="s">
        <v>7284</v>
      </c>
      <c r="B46" s="662" t="s">
        <v>7487</v>
      </c>
      <c r="C46" s="662" t="s">
        <v>6030</v>
      </c>
      <c r="D46" s="662" t="s">
        <v>7514</v>
      </c>
      <c r="E46" s="662" t="s">
        <v>7515</v>
      </c>
      <c r="F46" s="665">
        <v>1</v>
      </c>
      <c r="G46" s="665">
        <v>294</v>
      </c>
      <c r="H46" s="665">
        <v>1</v>
      </c>
      <c r="I46" s="665">
        <v>294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7284</v>
      </c>
      <c r="B47" s="662" t="s">
        <v>7487</v>
      </c>
      <c r="C47" s="662" t="s">
        <v>6030</v>
      </c>
      <c r="D47" s="662" t="s">
        <v>7516</v>
      </c>
      <c r="E47" s="662" t="s">
        <v>7517</v>
      </c>
      <c r="F47" s="665">
        <v>71</v>
      </c>
      <c r="G47" s="665">
        <v>24765</v>
      </c>
      <c r="H47" s="665">
        <v>1</v>
      </c>
      <c r="I47" s="665">
        <v>348.80281690140845</v>
      </c>
      <c r="J47" s="665">
        <v>35</v>
      </c>
      <c r="K47" s="665">
        <v>12215</v>
      </c>
      <c r="L47" s="665">
        <v>0.49323642237028065</v>
      </c>
      <c r="M47" s="665">
        <v>349</v>
      </c>
      <c r="N47" s="665">
        <v>64</v>
      </c>
      <c r="O47" s="665">
        <v>22400</v>
      </c>
      <c r="P47" s="678">
        <v>0.90450232182515644</v>
      </c>
      <c r="Q47" s="666">
        <v>350</v>
      </c>
    </row>
    <row r="48" spans="1:17" ht="14.4" customHeight="1" x14ac:dyDescent="0.3">
      <c r="A48" s="661" t="s">
        <v>7284</v>
      </c>
      <c r="B48" s="662" t="s">
        <v>7487</v>
      </c>
      <c r="C48" s="662" t="s">
        <v>6030</v>
      </c>
      <c r="D48" s="662" t="s">
        <v>7518</v>
      </c>
      <c r="E48" s="662" t="s">
        <v>7519</v>
      </c>
      <c r="F48" s="665">
        <v>87</v>
      </c>
      <c r="G48" s="665">
        <v>2088</v>
      </c>
      <c r="H48" s="665">
        <v>1</v>
      </c>
      <c r="I48" s="665">
        <v>24</v>
      </c>
      <c r="J48" s="665">
        <v>101</v>
      </c>
      <c r="K48" s="665">
        <v>2424</v>
      </c>
      <c r="L48" s="665">
        <v>1.1609195402298851</v>
      </c>
      <c r="M48" s="665">
        <v>24</v>
      </c>
      <c r="N48" s="665">
        <v>93</v>
      </c>
      <c r="O48" s="665">
        <v>2325</v>
      </c>
      <c r="P48" s="678">
        <v>1.1135057471264367</v>
      </c>
      <c r="Q48" s="666">
        <v>25</v>
      </c>
    </row>
    <row r="49" spans="1:17" ht="14.4" customHeight="1" x14ac:dyDescent="0.3">
      <c r="A49" s="661" t="s">
        <v>7284</v>
      </c>
      <c r="B49" s="662" t="s">
        <v>7487</v>
      </c>
      <c r="C49" s="662" t="s">
        <v>6030</v>
      </c>
      <c r="D49" s="662" t="s">
        <v>7520</v>
      </c>
      <c r="E49" s="662" t="s">
        <v>7521</v>
      </c>
      <c r="F49" s="665"/>
      <c r="G49" s="665"/>
      <c r="H49" s="665"/>
      <c r="I49" s="665"/>
      <c r="J49" s="665">
        <v>2</v>
      </c>
      <c r="K49" s="665">
        <v>1478</v>
      </c>
      <c r="L49" s="665"/>
      <c r="M49" s="665">
        <v>739</v>
      </c>
      <c r="N49" s="665"/>
      <c r="O49" s="665"/>
      <c r="P49" s="678"/>
      <c r="Q49" s="666"/>
    </row>
    <row r="50" spans="1:17" ht="14.4" customHeight="1" x14ac:dyDescent="0.3">
      <c r="A50" s="661" t="s">
        <v>7284</v>
      </c>
      <c r="B50" s="662" t="s">
        <v>7487</v>
      </c>
      <c r="C50" s="662" t="s">
        <v>6030</v>
      </c>
      <c r="D50" s="662" t="s">
        <v>7522</v>
      </c>
      <c r="E50" s="662" t="s">
        <v>7523</v>
      </c>
      <c r="F50" s="665">
        <v>235</v>
      </c>
      <c r="G50" s="665">
        <v>42300</v>
      </c>
      <c r="H50" s="665">
        <v>1</v>
      </c>
      <c r="I50" s="665">
        <v>180</v>
      </c>
      <c r="J50" s="665">
        <v>265</v>
      </c>
      <c r="K50" s="665">
        <v>47700</v>
      </c>
      <c r="L50" s="665">
        <v>1.1276595744680851</v>
      </c>
      <c r="M50" s="665">
        <v>180</v>
      </c>
      <c r="N50" s="665">
        <v>353</v>
      </c>
      <c r="O50" s="665">
        <v>63893</v>
      </c>
      <c r="P50" s="678">
        <v>1.5104728132387706</v>
      </c>
      <c r="Q50" s="666">
        <v>181</v>
      </c>
    </row>
    <row r="51" spans="1:17" ht="14.4" customHeight="1" x14ac:dyDescent="0.3">
      <c r="A51" s="661" t="s">
        <v>7284</v>
      </c>
      <c r="B51" s="662" t="s">
        <v>7487</v>
      </c>
      <c r="C51" s="662" t="s">
        <v>6030</v>
      </c>
      <c r="D51" s="662" t="s">
        <v>7524</v>
      </c>
      <c r="E51" s="662" t="s">
        <v>7525</v>
      </c>
      <c r="F51" s="665">
        <v>325</v>
      </c>
      <c r="G51" s="665">
        <v>82225</v>
      </c>
      <c r="H51" s="665">
        <v>1</v>
      </c>
      <c r="I51" s="665">
        <v>253</v>
      </c>
      <c r="J51" s="665">
        <v>386</v>
      </c>
      <c r="K51" s="665">
        <v>97658</v>
      </c>
      <c r="L51" s="665">
        <v>1.1876923076923076</v>
      </c>
      <c r="M51" s="665">
        <v>253</v>
      </c>
      <c r="N51" s="665">
        <v>489</v>
      </c>
      <c r="O51" s="665">
        <v>124206</v>
      </c>
      <c r="P51" s="678">
        <v>1.5105624809972635</v>
      </c>
      <c r="Q51" s="666">
        <v>254</v>
      </c>
    </row>
    <row r="52" spans="1:17" ht="14.4" customHeight="1" x14ac:dyDescent="0.3">
      <c r="A52" s="661" t="s">
        <v>7284</v>
      </c>
      <c r="B52" s="662" t="s">
        <v>7487</v>
      </c>
      <c r="C52" s="662" t="s">
        <v>6030</v>
      </c>
      <c r="D52" s="662" t="s">
        <v>7526</v>
      </c>
      <c r="E52" s="662" t="s">
        <v>7527</v>
      </c>
      <c r="F52" s="665"/>
      <c r="G52" s="665"/>
      <c r="H52" s="665"/>
      <c r="I52" s="665"/>
      <c r="J52" s="665">
        <v>2</v>
      </c>
      <c r="K52" s="665">
        <v>530</v>
      </c>
      <c r="L52" s="665"/>
      <c r="M52" s="665">
        <v>265</v>
      </c>
      <c r="N52" s="665"/>
      <c r="O52" s="665"/>
      <c r="P52" s="678"/>
      <c r="Q52" s="666"/>
    </row>
    <row r="53" spans="1:17" ht="14.4" customHeight="1" x14ac:dyDescent="0.3">
      <c r="A53" s="661" t="s">
        <v>7284</v>
      </c>
      <c r="B53" s="662" t="s">
        <v>7487</v>
      </c>
      <c r="C53" s="662" t="s">
        <v>6030</v>
      </c>
      <c r="D53" s="662" t="s">
        <v>7528</v>
      </c>
      <c r="E53" s="662" t="s">
        <v>7529</v>
      </c>
      <c r="F53" s="665">
        <v>287</v>
      </c>
      <c r="G53" s="665">
        <v>61992</v>
      </c>
      <c r="H53" s="665">
        <v>1</v>
      </c>
      <c r="I53" s="665">
        <v>216</v>
      </c>
      <c r="J53" s="665">
        <v>330</v>
      </c>
      <c r="K53" s="665">
        <v>71280</v>
      </c>
      <c r="L53" s="665">
        <v>1.1498257839721255</v>
      </c>
      <c r="M53" s="665">
        <v>216</v>
      </c>
      <c r="N53" s="665">
        <v>381</v>
      </c>
      <c r="O53" s="665">
        <v>82677</v>
      </c>
      <c r="P53" s="678">
        <v>1.3336720867208671</v>
      </c>
      <c r="Q53" s="666">
        <v>217</v>
      </c>
    </row>
    <row r="54" spans="1:17" ht="14.4" customHeight="1" x14ac:dyDescent="0.3">
      <c r="A54" s="661" t="s">
        <v>7284</v>
      </c>
      <c r="B54" s="662" t="s">
        <v>7487</v>
      </c>
      <c r="C54" s="662" t="s">
        <v>6030</v>
      </c>
      <c r="D54" s="662" t="s">
        <v>7530</v>
      </c>
      <c r="E54" s="662" t="s">
        <v>7531</v>
      </c>
      <c r="F54" s="665">
        <v>17</v>
      </c>
      <c r="G54" s="665">
        <v>612</v>
      </c>
      <c r="H54" s="665">
        <v>1</v>
      </c>
      <c r="I54" s="665">
        <v>36</v>
      </c>
      <c r="J54" s="665">
        <v>3</v>
      </c>
      <c r="K54" s="665">
        <v>108</v>
      </c>
      <c r="L54" s="665">
        <v>0.17647058823529413</v>
      </c>
      <c r="M54" s="665">
        <v>36</v>
      </c>
      <c r="N54" s="665">
        <v>4</v>
      </c>
      <c r="O54" s="665">
        <v>148</v>
      </c>
      <c r="P54" s="678">
        <v>0.24183006535947713</v>
      </c>
      <c r="Q54" s="666">
        <v>37</v>
      </c>
    </row>
    <row r="55" spans="1:17" ht="14.4" customHeight="1" x14ac:dyDescent="0.3">
      <c r="A55" s="661" t="s">
        <v>7284</v>
      </c>
      <c r="B55" s="662" t="s">
        <v>7487</v>
      </c>
      <c r="C55" s="662" t="s">
        <v>6030</v>
      </c>
      <c r="D55" s="662" t="s">
        <v>7532</v>
      </c>
      <c r="E55" s="662" t="s">
        <v>7533</v>
      </c>
      <c r="F55" s="665">
        <v>3</v>
      </c>
      <c r="G55" s="665">
        <v>1773</v>
      </c>
      <c r="H55" s="665">
        <v>1</v>
      </c>
      <c r="I55" s="665">
        <v>591</v>
      </c>
      <c r="J55" s="665">
        <v>2</v>
      </c>
      <c r="K55" s="665">
        <v>1182</v>
      </c>
      <c r="L55" s="665">
        <v>0.66666666666666663</v>
      </c>
      <c r="M55" s="665">
        <v>591</v>
      </c>
      <c r="N55" s="665"/>
      <c r="O55" s="665"/>
      <c r="P55" s="678"/>
      <c r="Q55" s="666"/>
    </row>
    <row r="56" spans="1:17" ht="14.4" customHeight="1" x14ac:dyDescent="0.3">
      <c r="A56" s="661" t="s">
        <v>7284</v>
      </c>
      <c r="B56" s="662" t="s">
        <v>7487</v>
      </c>
      <c r="C56" s="662" t="s">
        <v>6030</v>
      </c>
      <c r="D56" s="662" t="s">
        <v>7534</v>
      </c>
      <c r="E56" s="662" t="s">
        <v>7535</v>
      </c>
      <c r="F56" s="665">
        <v>1072</v>
      </c>
      <c r="G56" s="665">
        <v>53600</v>
      </c>
      <c r="H56" s="665">
        <v>1</v>
      </c>
      <c r="I56" s="665">
        <v>50</v>
      </c>
      <c r="J56" s="665">
        <v>1219</v>
      </c>
      <c r="K56" s="665">
        <v>60950</v>
      </c>
      <c r="L56" s="665">
        <v>1.1371268656716418</v>
      </c>
      <c r="M56" s="665">
        <v>50</v>
      </c>
      <c r="N56" s="665">
        <v>75</v>
      </c>
      <c r="O56" s="665">
        <v>3750</v>
      </c>
      <c r="P56" s="678">
        <v>6.9962686567164173E-2</v>
      </c>
      <c r="Q56" s="666">
        <v>50</v>
      </c>
    </row>
    <row r="57" spans="1:17" ht="14.4" customHeight="1" x14ac:dyDescent="0.3">
      <c r="A57" s="661" t="s">
        <v>7284</v>
      </c>
      <c r="B57" s="662" t="s">
        <v>7487</v>
      </c>
      <c r="C57" s="662" t="s">
        <v>6030</v>
      </c>
      <c r="D57" s="662" t="s">
        <v>7536</v>
      </c>
      <c r="E57" s="662" t="s">
        <v>7537</v>
      </c>
      <c r="F57" s="665"/>
      <c r="G57" s="665"/>
      <c r="H57" s="665"/>
      <c r="I57" s="665"/>
      <c r="J57" s="665">
        <v>2</v>
      </c>
      <c r="K57" s="665">
        <v>1092</v>
      </c>
      <c r="L57" s="665"/>
      <c r="M57" s="665">
        <v>546</v>
      </c>
      <c r="N57" s="665"/>
      <c r="O57" s="665"/>
      <c r="P57" s="678"/>
      <c r="Q57" s="666"/>
    </row>
    <row r="58" spans="1:17" ht="14.4" customHeight="1" x14ac:dyDescent="0.3">
      <c r="A58" s="661" t="s">
        <v>7284</v>
      </c>
      <c r="B58" s="662" t="s">
        <v>7487</v>
      </c>
      <c r="C58" s="662" t="s">
        <v>6030</v>
      </c>
      <c r="D58" s="662" t="s">
        <v>7538</v>
      </c>
      <c r="E58" s="662" t="s">
        <v>7539</v>
      </c>
      <c r="F58" s="665">
        <v>2</v>
      </c>
      <c r="G58" s="665">
        <v>966</v>
      </c>
      <c r="H58" s="665">
        <v>1</v>
      </c>
      <c r="I58" s="665">
        <v>483</v>
      </c>
      <c r="J58" s="665">
        <v>1</v>
      </c>
      <c r="K58" s="665">
        <v>485</v>
      </c>
      <c r="L58" s="665">
        <v>0.50207039337474124</v>
      </c>
      <c r="M58" s="665">
        <v>485</v>
      </c>
      <c r="N58" s="665">
        <v>1</v>
      </c>
      <c r="O58" s="665">
        <v>516</v>
      </c>
      <c r="P58" s="678">
        <v>0.53416149068322982</v>
      </c>
      <c r="Q58" s="666">
        <v>516</v>
      </c>
    </row>
    <row r="59" spans="1:17" ht="14.4" customHeight="1" x14ac:dyDescent="0.3">
      <c r="A59" s="661" t="s">
        <v>7284</v>
      </c>
      <c r="B59" s="662" t="s">
        <v>7487</v>
      </c>
      <c r="C59" s="662" t="s">
        <v>6030</v>
      </c>
      <c r="D59" s="662" t="s">
        <v>7540</v>
      </c>
      <c r="E59" s="662" t="s">
        <v>7541</v>
      </c>
      <c r="F59" s="665"/>
      <c r="G59" s="665"/>
      <c r="H59" s="665"/>
      <c r="I59" s="665"/>
      <c r="J59" s="665">
        <v>2</v>
      </c>
      <c r="K59" s="665">
        <v>1470</v>
      </c>
      <c r="L59" s="665"/>
      <c r="M59" s="665">
        <v>735</v>
      </c>
      <c r="N59" s="665"/>
      <c r="O59" s="665"/>
      <c r="P59" s="678"/>
      <c r="Q59" s="666"/>
    </row>
    <row r="60" spans="1:17" ht="14.4" customHeight="1" x14ac:dyDescent="0.3">
      <c r="A60" s="661" t="s">
        <v>7284</v>
      </c>
      <c r="B60" s="662" t="s">
        <v>7487</v>
      </c>
      <c r="C60" s="662" t="s">
        <v>6030</v>
      </c>
      <c r="D60" s="662" t="s">
        <v>7542</v>
      </c>
      <c r="E60" s="662" t="s">
        <v>7543</v>
      </c>
      <c r="F60" s="665">
        <v>1</v>
      </c>
      <c r="G60" s="665">
        <v>327</v>
      </c>
      <c r="H60" s="665">
        <v>1</v>
      </c>
      <c r="I60" s="665">
        <v>327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7284</v>
      </c>
      <c r="B61" s="662" t="s">
        <v>7487</v>
      </c>
      <c r="C61" s="662" t="s">
        <v>6030</v>
      </c>
      <c r="D61" s="662" t="s">
        <v>7544</v>
      </c>
      <c r="E61" s="662" t="s">
        <v>7545</v>
      </c>
      <c r="F61" s="665"/>
      <c r="G61" s="665"/>
      <c r="H61" s="665"/>
      <c r="I61" s="665"/>
      <c r="J61" s="665">
        <v>2</v>
      </c>
      <c r="K61" s="665">
        <v>690</v>
      </c>
      <c r="L61" s="665"/>
      <c r="M61" s="665">
        <v>345</v>
      </c>
      <c r="N61" s="665"/>
      <c r="O61" s="665"/>
      <c r="P61" s="678"/>
      <c r="Q61" s="666"/>
    </row>
    <row r="62" spans="1:17" ht="14.4" customHeight="1" x14ac:dyDescent="0.3">
      <c r="A62" s="661" t="s">
        <v>7284</v>
      </c>
      <c r="B62" s="662" t="s">
        <v>7487</v>
      </c>
      <c r="C62" s="662" t="s">
        <v>6030</v>
      </c>
      <c r="D62" s="662" t="s">
        <v>7546</v>
      </c>
      <c r="E62" s="662" t="s">
        <v>7547</v>
      </c>
      <c r="F62" s="665">
        <v>2</v>
      </c>
      <c r="G62" s="665">
        <v>1504</v>
      </c>
      <c r="H62" s="665">
        <v>1</v>
      </c>
      <c r="I62" s="665">
        <v>752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7284</v>
      </c>
      <c r="B63" s="662" t="s">
        <v>7487</v>
      </c>
      <c r="C63" s="662" t="s">
        <v>6030</v>
      </c>
      <c r="D63" s="662" t="s">
        <v>7548</v>
      </c>
      <c r="E63" s="662" t="s">
        <v>7549</v>
      </c>
      <c r="F63" s="665">
        <v>2</v>
      </c>
      <c r="G63" s="665">
        <v>462</v>
      </c>
      <c r="H63" s="665">
        <v>1</v>
      </c>
      <c r="I63" s="665">
        <v>231</v>
      </c>
      <c r="J63" s="665">
        <v>3</v>
      </c>
      <c r="K63" s="665">
        <v>693</v>
      </c>
      <c r="L63" s="665">
        <v>1.5</v>
      </c>
      <c r="M63" s="665">
        <v>231</v>
      </c>
      <c r="N63" s="665"/>
      <c r="O63" s="665"/>
      <c r="P63" s="678"/>
      <c r="Q63" s="666"/>
    </row>
    <row r="64" spans="1:17" ht="14.4" customHeight="1" x14ac:dyDescent="0.3">
      <c r="A64" s="661" t="s">
        <v>7284</v>
      </c>
      <c r="B64" s="662" t="s">
        <v>7487</v>
      </c>
      <c r="C64" s="662" t="s">
        <v>6030</v>
      </c>
      <c r="D64" s="662" t="s">
        <v>7550</v>
      </c>
      <c r="E64" s="662" t="s">
        <v>7551</v>
      </c>
      <c r="F64" s="665">
        <v>1</v>
      </c>
      <c r="G64" s="665">
        <v>230</v>
      </c>
      <c r="H64" s="665">
        <v>1</v>
      </c>
      <c r="I64" s="665">
        <v>230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7284</v>
      </c>
      <c r="B65" s="662" t="s">
        <v>7487</v>
      </c>
      <c r="C65" s="662" t="s">
        <v>6030</v>
      </c>
      <c r="D65" s="662" t="s">
        <v>7552</v>
      </c>
      <c r="E65" s="662" t="s">
        <v>7553</v>
      </c>
      <c r="F65" s="665"/>
      <c r="G65" s="665"/>
      <c r="H65" s="665"/>
      <c r="I65" s="665"/>
      <c r="J65" s="665">
        <v>1</v>
      </c>
      <c r="K65" s="665">
        <v>651</v>
      </c>
      <c r="L65" s="665"/>
      <c r="M65" s="665">
        <v>651</v>
      </c>
      <c r="N65" s="665"/>
      <c r="O65" s="665"/>
      <c r="P65" s="678"/>
      <c r="Q65" s="666"/>
    </row>
    <row r="66" spans="1:17" ht="14.4" customHeight="1" x14ac:dyDescent="0.3">
      <c r="A66" s="661" t="s">
        <v>7284</v>
      </c>
      <c r="B66" s="662" t="s">
        <v>7487</v>
      </c>
      <c r="C66" s="662" t="s">
        <v>6030</v>
      </c>
      <c r="D66" s="662" t="s">
        <v>7554</v>
      </c>
      <c r="E66" s="662" t="s">
        <v>7555</v>
      </c>
      <c r="F66" s="665"/>
      <c r="G66" s="665"/>
      <c r="H66" s="665"/>
      <c r="I66" s="665"/>
      <c r="J66" s="665">
        <v>1</v>
      </c>
      <c r="K66" s="665">
        <v>386</v>
      </c>
      <c r="L66" s="665"/>
      <c r="M66" s="665">
        <v>386</v>
      </c>
      <c r="N66" s="665"/>
      <c r="O66" s="665"/>
      <c r="P66" s="678"/>
      <c r="Q66" s="666"/>
    </row>
    <row r="67" spans="1:17" ht="14.4" customHeight="1" x14ac:dyDescent="0.3">
      <c r="A67" s="661" t="s">
        <v>7284</v>
      </c>
      <c r="B67" s="662" t="s">
        <v>7487</v>
      </c>
      <c r="C67" s="662" t="s">
        <v>6030</v>
      </c>
      <c r="D67" s="662" t="s">
        <v>7556</v>
      </c>
      <c r="E67" s="662" t="s">
        <v>7557</v>
      </c>
      <c r="F67" s="665">
        <v>2</v>
      </c>
      <c r="G67" s="665">
        <v>1572</v>
      </c>
      <c r="H67" s="665">
        <v>1</v>
      </c>
      <c r="I67" s="665">
        <v>786</v>
      </c>
      <c r="J67" s="665">
        <v>4</v>
      </c>
      <c r="K67" s="665">
        <v>3144</v>
      </c>
      <c r="L67" s="665">
        <v>2</v>
      </c>
      <c r="M67" s="665">
        <v>786</v>
      </c>
      <c r="N67" s="665"/>
      <c r="O67" s="665"/>
      <c r="P67" s="678"/>
      <c r="Q67" s="666"/>
    </row>
    <row r="68" spans="1:17" ht="14.4" customHeight="1" x14ac:dyDescent="0.3">
      <c r="A68" s="661" t="s">
        <v>7284</v>
      </c>
      <c r="B68" s="662" t="s">
        <v>7487</v>
      </c>
      <c r="C68" s="662" t="s">
        <v>6030</v>
      </c>
      <c r="D68" s="662" t="s">
        <v>7558</v>
      </c>
      <c r="E68" s="662" t="s">
        <v>7559</v>
      </c>
      <c r="F68" s="665">
        <v>1</v>
      </c>
      <c r="G68" s="665">
        <v>222</v>
      </c>
      <c r="H68" s="665">
        <v>1</v>
      </c>
      <c r="I68" s="665">
        <v>222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7284</v>
      </c>
      <c r="B69" s="662" t="s">
        <v>7487</v>
      </c>
      <c r="C69" s="662" t="s">
        <v>6030</v>
      </c>
      <c r="D69" s="662" t="s">
        <v>7560</v>
      </c>
      <c r="E69" s="662" t="s">
        <v>7561</v>
      </c>
      <c r="F69" s="665"/>
      <c r="G69" s="665"/>
      <c r="H69" s="665"/>
      <c r="I69" s="665"/>
      <c r="J69" s="665">
        <v>1</v>
      </c>
      <c r="K69" s="665">
        <v>916</v>
      </c>
      <c r="L69" s="665"/>
      <c r="M69" s="665">
        <v>916</v>
      </c>
      <c r="N69" s="665"/>
      <c r="O69" s="665"/>
      <c r="P69" s="678"/>
      <c r="Q69" s="666"/>
    </row>
    <row r="70" spans="1:17" ht="14.4" customHeight="1" x14ac:dyDescent="0.3">
      <c r="A70" s="661" t="s">
        <v>7284</v>
      </c>
      <c r="B70" s="662" t="s">
        <v>7487</v>
      </c>
      <c r="C70" s="662" t="s">
        <v>6030</v>
      </c>
      <c r="D70" s="662" t="s">
        <v>7562</v>
      </c>
      <c r="E70" s="662" t="s">
        <v>7563</v>
      </c>
      <c r="F70" s="665"/>
      <c r="G70" s="665"/>
      <c r="H70" s="665"/>
      <c r="I70" s="665"/>
      <c r="J70" s="665">
        <v>1</v>
      </c>
      <c r="K70" s="665">
        <v>893</v>
      </c>
      <c r="L70" s="665"/>
      <c r="M70" s="665">
        <v>893</v>
      </c>
      <c r="N70" s="665"/>
      <c r="O70" s="665"/>
      <c r="P70" s="678"/>
      <c r="Q70" s="666"/>
    </row>
    <row r="71" spans="1:17" ht="14.4" customHeight="1" x14ac:dyDescent="0.3">
      <c r="A71" s="661" t="s">
        <v>7284</v>
      </c>
      <c r="B71" s="662" t="s">
        <v>7487</v>
      </c>
      <c r="C71" s="662" t="s">
        <v>6030</v>
      </c>
      <c r="D71" s="662" t="s">
        <v>7564</v>
      </c>
      <c r="E71" s="662" t="s">
        <v>7565</v>
      </c>
      <c r="F71" s="665"/>
      <c r="G71" s="665"/>
      <c r="H71" s="665"/>
      <c r="I71" s="665"/>
      <c r="J71" s="665"/>
      <c r="K71" s="665"/>
      <c r="L71" s="665"/>
      <c r="M71" s="665"/>
      <c r="N71" s="665">
        <v>138</v>
      </c>
      <c r="O71" s="665">
        <v>33672</v>
      </c>
      <c r="P71" s="678"/>
      <c r="Q71" s="666">
        <v>244</v>
      </c>
    </row>
    <row r="72" spans="1:17" ht="14.4" customHeight="1" x14ac:dyDescent="0.3">
      <c r="A72" s="661" t="s">
        <v>7566</v>
      </c>
      <c r="B72" s="662" t="s">
        <v>7567</v>
      </c>
      <c r="C72" s="662" t="s">
        <v>6030</v>
      </c>
      <c r="D72" s="662" t="s">
        <v>7568</v>
      </c>
      <c r="E72" s="662" t="s">
        <v>7569</v>
      </c>
      <c r="F72" s="665">
        <v>471</v>
      </c>
      <c r="G72" s="665">
        <v>12717</v>
      </c>
      <c r="H72" s="665">
        <v>1</v>
      </c>
      <c r="I72" s="665">
        <v>27</v>
      </c>
      <c r="J72" s="665">
        <v>511</v>
      </c>
      <c r="K72" s="665">
        <v>13797</v>
      </c>
      <c r="L72" s="665">
        <v>1.0849256900212314</v>
      </c>
      <c r="M72" s="665">
        <v>27</v>
      </c>
      <c r="N72" s="665">
        <v>625</v>
      </c>
      <c r="O72" s="665">
        <v>16875</v>
      </c>
      <c r="P72" s="678">
        <v>1.3269639065817409</v>
      </c>
      <c r="Q72" s="666">
        <v>27</v>
      </c>
    </row>
    <row r="73" spans="1:17" ht="14.4" customHeight="1" x14ac:dyDescent="0.3">
      <c r="A73" s="661" t="s">
        <v>7566</v>
      </c>
      <c r="B73" s="662" t="s">
        <v>7567</v>
      </c>
      <c r="C73" s="662" t="s">
        <v>6030</v>
      </c>
      <c r="D73" s="662" t="s">
        <v>7570</v>
      </c>
      <c r="E73" s="662" t="s">
        <v>7571</v>
      </c>
      <c r="F73" s="665">
        <v>204</v>
      </c>
      <c r="G73" s="665">
        <v>11016</v>
      </c>
      <c r="H73" s="665">
        <v>1</v>
      </c>
      <c r="I73" s="665">
        <v>54</v>
      </c>
      <c r="J73" s="665">
        <v>235</v>
      </c>
      <c r="K73" s="665">
        <v>12690</v>
      </c>
      <c r="L73" s="665">
        <v>1.1519607843137254</v>
      </c>
      <c r="M73" s="665">
        <v>54</v>
      </c>
      <c r="N73" s="665">
        <v>284</v>
      </c>
      <c r="O73" s="665">
        <v>15336</v>
      </c>
      <c r="P73" s="678">
        <v>1.392156862745098</v>
      </c>
      <c r="Q73" s="666">
        <v>54</v>
      </c>
    </row>
    <row r="74" spans="1:17" ht="14.4" customHeight="1" x14ac:dyDescent="0.3">
      <c r="A74" s="661" t="s">
        <v>7566</v>
      </c>
      <c r="B74" s="662" t="s">
        <v>7567</v>
      </c>
      <c r="C74" s="662" t="s">
        <v>6030</v>
      </c>
      <c r="D74" s="662" t="s">
        <v>7572</v>
      </c>
      <c r="E74" s="662" t="s">
        <v>7573</v>
      </c>
      <c r="F74" s="665">
        <v>539</v>
      </c>
      <c r="G74" s="665">
        <v>12936</v>
      </c>
      <c r="H74" s="665">
        <v>1</v>
      </c>
      <c r="I74" s="665">
        <v>24</v>
      </c>
      <c r="J74" s="665">
        <v>630</v>
      </c>
      <c r="K74" s="665">
        <v>15120</v>
      </c>
      <c r="L74" s="665">
        <v>1.1688311688311688</v>
      </c>
      <c r="M74" s="665">
        <v>24</v>
      </c>
      <c r="N74" s="665">
        <v>746</v>
      </c>
      <c r="O74" s="665">
        <v>17904</v>
      </c>
      <c r="P74" s="678">
        <v>1.3840445269016697</v>
      </c>
      <c r="Q74" s="666">
        <v>24</v>
      </c>
    </row>
    <row r="75" spans="1:17" ht="14.4" customHeight="1" x14ac:dyDescent="0.3">
      <c r="A75" s="661" t="s">
        <v>7566</v>
      </c>
      <c r="B75" s="662" t="s">
        <v>7567</v>
      </c>
      <c r="C75" s="662" t="s">
        <v>6030</v>
      </c>
      <c r="D75" s="662" t="s">
        <v>7574</v>
      </c>
      <c r="E75" s="662" t="s">
        <v>7575</v>
      </c>
      <c r="F75" s="665">
        <v>1184</v>
      </c>
      <c r="G75" s="665">
        <v>31968</v>
      </c>
      <c r="H75" s="665">
        <v>1</v>
      </c>
      <c r="I75" s="665">
        <v>27</v>
      </c>
      <c r="J75" s="665">
        <v>1294</v>
      </c>
      <c r="K75" s="665">
        <v>34938</v>
      </c>
      <c r="L75" s="665">
        <v>1.0929054054054055</v>
      </c>
      <c r="M75" s="665">
        <v>27</v>
      </c>
      <c r="N75" s="665">
        <v>1235</v>
      </c>
      <c r="O75" s="665">
        <v>33345</v>
      </c>
      <c r="P75" s="678">
        <v>1.0430743243243243</v>
      </c>
      <c r="Q75" s="666">
        <v>27</v>
      </c>
    </row>
    <row r="76" spans="1:17" ht="14.4" customHeight="1" x14ac:dyDescent="0.3">
      <c r="A76" s="661" t="s">
        <v>7566</v>
      </c>
      <c r="B76" s="662" t="s">
        <v>7567</v>
      </c>
      <c r="C76" s="662" t="s">
        <v>6030</v>
      </c>
      <c r="D76" s="662" t="s">
        <v>7576</v>
      </c>
      <c r="E76" s="662" t="s">
        <v>7577</v>
      </c>
      <c r="F76" s="665">
        <v>1724</v>
      </c>
      <c r="G76" s="665">
        <v>96551</v>
      </c>
      <c r="H76" s="665">
        <v>1</v>
      </c>
      <c r="I76" s="665">
        <v>56.004060324825986</v>
      </c>
      <c r="J76" s="665">
        <v>13</v>
      </c>
      <c r="K76" s="665">
        <v>741</v>
      </c>
      <c r="L76" s="665">
        <v>7.674700417395988E-3</v>
      </c>
      <c r="M76" s="665">
        <v>57</v>
      </c>
      <c r="N76" s="665">
        <v>2</v>
      </c>
      <c r="O76" s="665">
        <v>114</v>
      </c>
      <c r="P76" s="678">
        <v>1.1807231411378443E-3</v>
      </c>
      <c r="Q76" s="666">
        <v>57</v>
      </c>
    </row>
    <row r="77" spans="1:17" ht="14.4" customHeight="1" x14ac:dyDescent="0.3">
      <c r="A77" s="661" t="s">
        <v>7566</v>
      </c>
      <c r="B77" s="662" t="s">
        <v>7567</v>
      </c>
      <c r="C77" s="662" t="s">
        <v>6030</v>
      </c>
      <c r="D77" s="662" t="s">
        <v>7578</v>
      </c>
      <c r="E77" s="662" t="s">
        <v>7579</v>
      </c>
      <c r="F77" s="665">
        <v>322</v>
      </c>
      <c r="G77" s="665">
        <v>8694</v>
      </c>
      <c r="H77" s="665">
        <v>1</v>
      </c>
      <c r="I77" s="665">
        <v>27</v>
      </c>
      <c r="J77" s="665">
        <v>325</v>
      </c>
      <c r="K77" s="665">
        <v>8775</v>
      </c>
      <c r="L77" s="665">
        <v>1.0093167701863355</v>
      </c>
      <c r="M77" s="665">
        <v>27</v>
      </c>
      <c r="N77" s="665">
        <v>382</v>
      </c>
      <c r="O77" s="665">
        <v>10314</v>
      </c>
      <c r="P77" s="678">
        <v>1.186335403726708</v>
      </c>
      <c r="Q77" s="666">
        <v>27</v>
      </c>
    </row>
    <row r="78" spans="1:17" ht="14.4" customHeight="1" x14ac:dyDescent="0.3">
      <c r="A78" s="661" t="s">
        <v>7566</v>
      </c>
      <c r="B78" s="662" t="s">
        <v>7567</v>
      </c>
      <c r="C78" s="662" t="s">
        <v>6030</v>
      </c>
      <c r="D78" s="662" t="s">
        <v>7580</v>
      </c>
      <c r="E78" s="662" t="s">
        <v>7581</v>
      </c>
      <c r="F78" s="665">
        <v>11388</v>
      </c>
      <c r="G78" s="665">
        <v>250536</v>
      </c>
      <c r="H78" s="665">
        <v>1</v>
      </c>
      <c r="I78" s="665">
        <v>22</v>
      </c>
      <c r="J78" s="665">
        <v>13725</v>
      </c>
      <c r="K78" s="665">
        <v>301950</v>
      </c>
      <c r="L78" s="665">
        <v>1.2052160168598525</v>
      </c>
      <c r="M78" s="665">
        <v>22</v>
      </c>
      <c r="N78" s="665">
        <v>14474</v>
      </c>
      <c r="O78" s="665">
        <v>318428</v>
      </c>
      <c r="P78" s="678">
        <v>1.2709870038637161</v>
      </c>
      <c r="Q78" s="666">
        <v>22</v>
      </c>
    </row>
    <row r="79" spans="1:17" ht="14.4" customHeight="1" x14ac:dyDescent="0.3">
      <c r="A79" s="661" t="s">
        <v>7566</v>
      </c>
      <c r="B79" s="662" t="s">
        <v>7567</v>
      </c>
      <c r="C79" s="662" t="s">
        <v>6030</v>
      </c>
      <c r="D79" s="662" t="s">
        <v>7582</v>
      </c>
      <c r="E79" s="662" t="s">
        <v>7583</v>
      </c>
      <c r="F79" s="665">
        <v>62</v>
      </c>
      <c r="G79" s="665">
        <v>4216</v>
      </c>
      <c r="H79" s="665">
        <v>1</v>
      </c>
      <c r="I79" s="665">
        <v>68</v>
      </c>
      <c r="J79" s="665">
        <v>97</v>
      </c>
      <c r="K79" s="665">
        <v>6596</v>
      </c>
      <c r="L79" s="665">
        <v>1.564516129032258</v>
      </c>
      <c r="M79" s="665">
        <v>68</v>
      </c>
      <c r="N79" s="665">
        <v>111</v>
      </c>
      <c r="O79" s="665">
        <v>7548</v>
      </c>
      <c r="P79" s="678">
        <v>1.7903225806451613</v>
      </c>
      <c r="Q79" s="666">
        <v>68</v>
      </c>
    </row>
    <row r="80" spans="1:17" ht="14.4" customHeight="1" x14ac:dyDescent="0.3">
      <c r="A80" s="661" t="s">
        <v>7566</v>
      </c>
      <c r="B80" s="662" t="s">
        <v>7567</v>
      </c>
      <c r="C80" s="662" t="s">
        <v>6030</v>
      </c>
      <c r="D80" s="662" t="s">
        <v>7584</v>
      </c>
      <c r="E80" s="662" t="s">
        <v>7585</v>
      </c>
      <c r="F80" s="665">
        <v>19</v>
      </c>
      <c r="G80" s="665">
        <v>1178</v>
      </c>
      <c r="H80" s="665">
        <v>1</v>
      </c>
      <c r="I80" s="665">
        <v>62</v>
      </c>
      <c r="J80" s="665">
        <v>23</v>
      </c>
      <c r="K80" s="665">
        <v>1426</v>
      </c>
      <c r="L80" s="665">
        <v>1.2105263157894737</v>
      </c>
      <c r="M80" s="665">
        <v>62</v>
      </c>
      <c r="N80" s="665">
        <v>5</v>
      </c>
      <c r="O80" s="665">
        <v>310</v>
      </c>
      <c r="P80" s="678">
        <v>0.26315789473684209</v>
      </c>
      <c r="Q80" s="666">
        <v>62</v>
      </c>
    </row>
    <row r="81" spans="1:17" ht="14.4" customHeight="1" x14ac:dyDescent="0.3">
      <c r="A81" s="661" t="s">
        <v>7566</v>
      </c>
      <c r="B81" s="662" t="s">
        <v>7567</v>
      </c>
      <c r="C81" s="662" t="s">
        <v>6030</v>
      </c>
      <c r="D81" s="662" t="s">
        <v>7586</v>
      </c>
      <c r="E81" s="662" t="s">
        <v>7587</v>
      </c>
      <c r="F81" s="665">
        <v>12167</v>
      </c>
      <c r="G81" s="665">
        <v>752127</v>
      </c>
      <c r="H81" s="665">
        <v>1</v>
      </c>
      <c r="I81" s="665">
        <v>61.816963918796745</v>
      </c>
      <c r="J81" s="665">
        <v>14311</v>
      </c>
      <c r="K81" s="665">
        <v>887282</v>
      </c>
      <c r="L81" s="665">
        <v>1.1796970458446512</v>
      </c>
      <c r="M81" s="665">
        <v>62</v>
      </c>
      <c r="N81" s="665">
        <v>13762</v>
      </c>
      <c r="O81" s="665">
        <v>853244</v>
      </c>
      <c r="P81" s="678">
        <v>1.1344413908821249</v>
      </c>
      <c r="Q81" s="666">
        <v>62</v>
      </c>
    </row>
    <row r="82" spans="1:17" ht="14.4" customHeight="1" x14ac:dyDescent="0.3">
      <c r="A82" s="661" t="s">
        <v>7566</v>
      </c>
      <c r="B82" s="662" t="s">
        <v>7567</v>
      </c>
      <c r="C82" s="662" t="s">
        <v>6030</v>
      </c>
      <c r="D82" s="662" t="s">
        <v>7588</v>
      </c>
      <c r="E82" s="662" t="s">
        <v>7589</v>
      </c>
      <c r="F82" s="665"/>
      <c r="G82" s="665"/>
      <c r="H82" s="665"/>
      <c r="I82" s="665"/>
      <c r="J82" s="665">
        <v>1</v>
      </c>
      <c r="K82" s="665">
        <v>394</v>
      </c>
      <c r="L82" s="665"/>
      <c r="M82" s="665">
        <v>394</v>
      </c>
      <c r="N82" s="665">
        <v>3</v>
      </c>
      <c r="O82" s="665">
        <v>1182</v>
      </c>
      <c r="P82" s="678"/>
      <c r="Q82" s="666">
        <v>394</v>
      </c>
    </row>
    <row r="83" spans="1:17" ht="14.4" customHeight="1" x14ac:dyDescent="0.3">
      <c r="A83" s="661" t="s">
        <v>7566</v>
      </c>
      <c r="B83" s="662" t="s">
        <v>7567</v>
      </c>
      <c r="C83" s="662" t="s">
        <v>6030</v>
      </c>
      <c r="D83" s="662" t="s">
        <v>7590</v>
      </c>
      <c r="E83" s="662" t="s">
        <v>7591</v>
      </c>
      <c r="F83" s="665">
        <v>95</v>
      </c>
      <c r="G83" s="665">
        <v>7760</v>
      </c>
      <c r="H83" s="665">
        <v>1</v>
      </c>
      <c r="I83" s="665">
        <v>81.684210526315795</v>
      </c>
      <c r="J83" s="665">
        <v>82</v>
      </c>
      <c r="K83" s="665">
        <v>6724</v>
      </c>
      <c r="L83" s="665">
        <v>0.86649484536082477</v>
      </c>
      <c r="M83" s="665">
        <v>82</v>
      </c>
      <c r="N83" s="665">
        <v>28</v>
      </c>
      <c r="O83" s="665">
        <v>2296</v>
      </c>
      <c r="P83" s="678">
        <v>0.29587628865979382</v>
      </c>
      <c r="Q83" s="666">
        <v>82</v>
      </c>
    </row>
    <row r="84" spans="1:17" ht="14.4" customHeight="1" x14ac:dyDescent="0.3">
      <c r="A84" s="661" t="s">
        <v>7566</v>
      </c>
      <c r="B84" s="662" t="s">
        <v>7567</v>
      </c>
      <c r="C84" s="662" t="s">
        <v>6030</v>
      </c>
      <c r="D84" s="662" t="s">
        <v>7592</v>
      </c>
      <c r="E84" s="662" t="s">
        <v>7593</v>
      </c>
      <c r="F84" s="665">
        <v>325</v>
      </c>
      <c r="G84" s="665">
        <v>320775</v>
      </c>
      <c r="H84" s="665">
        <v>1</v>
      </c>
      <c r="I84" s="665">
        <v>987</v>
      </c>
      <c r="J84" s="665">
        <v>345</v>
      </c>
      <c r="K84" s="665">
        <v>340515</v>
      </c>
      <c r="L84" s="665">
        <v>1.0615384615384615</v>
      </c>
      <c r="M84" s="665">
        <v>987</v>
      </c>
      <c r="N84" s="665">
        <v>370</v>
      </c>
      <c r="O84" s="665">
        <v>365560</v>
      </c>
      <c r="P84" s="678">
        <v>1.1396149949341439</v>
      </c>
      <c r="Q84" s="666">
        <v>988</v>
      </c>
    </row>
    <row r="85" spans="1:17" ht="14.4" customHeight="1" x14ac:dyDescent="0.3">
      <c r="A85" s="661" t="s">
        <v>7566</v>
      </c>
      <c r="B85" s="662" t="s">
        <v>7567</v>
      </c>
      <c r="C85" s="662" t="s">
        <v>6030</v>
      </c>
      <c r="D85" s="662" t="s">
        <v>7594</v>
      </c>
      <c r="E85" s="662" t="s">
        <v>7595</v>
      </c>
      <c r="F85" s="665">
        <v>1</v>
      </c>
      <c r="G85" s="665">
        <v>191</v>
      </c>
      <c r="H85" s="665">
        <v>1</v>
      </c>
      <c r="I85" s="665">
        <v>191</v>
      </c>
      <c r="J85" s="665">
        <v>2</v>
      </c>
      <c r="K85" s="665">
        <v>382</v>
      </c>
      <c r="L85" s="665">
        <v>2</v>
      </c>
      <c r="M85" s="665">
        <v>191</v>
      </c>
      <c r="N85" s="665">
        <v>1</v>
      </c>
      <c r="O85" s="665">
        <v>191</v>
      </c>
      <c r="P85" s="678">
        <v>1</v>
      </c>
      <c r="Q85" s="666">
        <v>191</v>
      </c>
    </row>
    <row r="86" spans="1:17" ht="14.4" customHeight="1" x14ac:dyDescent="0.3">
      <c r="A86" s="661" t="s">
        <v>7566</v>
      </c>
      <c r="B86" s="662" t="s">
        <v>7567</v>
      </c>
      <c r="C86" s="662" t="s">
        <v>6030</v>
      </c>
      <c r="D86" s="662" t="s">
        <v>7596</v>
      </c>
      <c r="E86" s="662" t="s">
        <v>7597</v>
      </c>
      <c r="F86" s="665">
        <v>73</v>
      </c>
      <c r="G86" s="665">
        <v>5986</v>
      </c>
      <c r="H86" s="665">
        <v>1</v>
      </c>
      <c r="I86" s="665">
        <v>82</v>
      </c>
      <c r="J86" s="665">
        <v>52</v>
      </c>
      <c r="K86" s="665">
        <v>4264</v>
      </c>
      <c r="L86" s="665">
        <v>0.71232876712328763</v>
      </c>
      <c r="M86" s="665">
        <v>82</v>
      </c>
      <c r="N86" s="665">
        <v>31</v>
      </c>
      <c r="O86" s="665">
        <v>2542</v>
      </c>
      <c r="P86" s="678">
        <v>0.42465753424657532</v>
      </c>
      <c r="Q86" s="666">
        <v>82</v>
      </c>
    </row>
    <row r="87" spans="1:17" ht="14.4" customHeight="1" x14ac:dyDescent="0.3">
      <c r="A87" s="661" t="s">
        <v>7566</v>
      </c>
      <c r="B87" s="662" t="s">
        <v>7567</v>
      </c>
      <c r="C87" s="662" t="s">
        <v>6030</v>
      </c>
      <c r="D87" s="662" t="s">
        <v>7598</v>
      </c>
      <c r="E87" s="662" t="s">
        <v>7599</v>
      </c>
      <c r="F87" s="665">
        <v>3</v>
      </c>
      <c r="G87" s="665">
        <v>189</v>
      </c>
      <c r="H87" s="665">
        <v>1</v>
      </c>
      <c r="I87" s="665">
        <v>63</v>
      </c>
      <c r="J87" s="665">
        <v>6</v>
      </c>
      <c r="K87" s="665">
        <v>378</v>
      </c>
      <c r="L87" s="665">
        <v>2</v>
      </c>
      <c r="M87" s="665">
        <v>63</v>
      </c>
      <c r="N87" s="665">
        <v>8</v>
      </c>
      <c r="O87" s="665">
        <v>504</v>
      </c>
      <c r="P87" s="678">
        <v>2.6666666666666665</v>
      </c>
      <c r="Q87" s="666">
        <v>63</v>
      </c>
    </row>
    <row r="88" spans="1:17" ht="14.4" customHeight="1" x14ac:dyDescent="0.3">
      <c r="A88" s="661" t="s">
        <v>7566</v>
      </c>
      <c r="B88" s="662" t="s">
        <v>7567</v>
      </c>
      <c r="C88" s="662" t="s">
        <v>6030</v>
      </c>
      <c r="D88" s="662" t="s">
        <v>7600</v>
      </c>
      <c r="E88" s="662" t="s">
        <v>7601</v>
      </c>
      <c r="F88" s="665">
        <v>667</v>
      </c>
      <c r="G88" s="665">
        <v>11339</v>
      </c>
      <c r="H88" s="665">
        <v>1</v>
      </c>
      <c r="I88" s="665">
        <v>17</v>
      </c>
      <c r="J88" s="665">
        <v>921</v>
      </c>
      <c r="K88" s="665">
        <v>15657</v>
      </c>
      <c r="L88" s="665">
        <v>1.3808095952023989</v>
      </c>
      <c r="M88" s="665">
        <v>17</v>
      </c>
      <c r="N88" s="665">
        <v>1167</v>
      </c>
      <c r="O88" s="665">
        <v>19839</v>
      </c>
      <c r="P88" s="678">
        <v>1.7496251874062969</v>
      </c>
      <c r="Q88" s="666">
        <v>17</v>
      </c>
    </row>
    <row r="89" spans="1:17" ht="14.4" customHeight="1" x14ac:dyDescent="0.3">
      <c r="A89" s="661" t="s">
        <v>7566</v>
      </c>
      <c r="B89" s="662" t="s">
        <v>7567</v>
      </c>
      <c r="C89" s="662" t="s">
        <v>6030</v>
      </c>
      <c r="D89" s="662" t="s">
        <v>7602</v>
      </c>
      <c r="E89" s="662" t="s">
        <v>7603</v>
      </c>
      <c r="F89" s="665">
        <v>2</v>
      </c>
      <c r="G89" s="665">
        <v>128</v>
      </c>
      <c r="H89" s="665">
        <v>1</v>
      </c>
      <c r="I89" s="665">
        <v>64</v>
      </c>
      <c r="J89" s="665">
        <v>1</v>
      </c>
      <c r="K89" s="665">
        <v>64</v>
      </c>
      <c r="L89" s="665">
        <v>0.5</v>
      </c>
      <c r="M89" s="665">
        <v>64</v>
      </c>
      <c r="N89" s="665"/>
      <c r="O89" s="665"/>
      <c r="P89" s="678"/>
      <c r="Q89" s="666"/>
    </row>
    <row r="90" spans="1:17" ht="14.4" customHeight="1" x14ac:dyDescent="0.3">
      <c r="A90" s="661" t="s">
        <v>7566</v>
      </c>
      <c r="B90" s="662" t="s">
        <v>7567</v>
      </c>
      <c r="C90" s="662" t="s">
        <v>6030</v>
      </c>
      <c r="D90" s="662" t="s">
        <v>7604</v>
      </c>
      <c r="E90" s="662" t="s">
        <v>7605</v>
      </c>
      <c r="F90" s="665"/>
      <c r="G90" s="665"/>
      <c r="H90" s="665"/>
      <c r="I90" s="665"/>
      <c r="J90" s="665">
        <v>1</v>
      </c>
      <c r="K90" s="665">
        <v>480</v>
      </c>
      <c r="L90" s="665"/>
      <c r="M90" s="665">
        <v>480</v>
      </c>
      <c r="N90" s="665"/>
      <c r="O90" s="665"/>
      <c r="P90" s="678"/>
      <c r="Q90" s="666"/>
    </row>
    <row r="91" spans="1:17" ht="14.4" customHeight="1" x14ac:dyDescent="0.3">
      <c r="A91" s="661" t="s">
        <v>7566</v>
      </c>
      <c r="B91" s="662" t="s">
        <v>7567</v>
      </c>
      <c r="C91" s="662" t="s">
        <v>6030</v>
      </c>
      <c r="D91" s="662" t="s">
        <v>7606</v>
      </c>
      <c r="E91" s="662" t="s">
        <v>7607</v>
      </c>
      <c r="F91" s="665">
        <v>122</v>
      </c>
      <c r="G91" s="665">
        <v>5734</v>
      </c>
      <c r="H91" s="665">
        <v>1</v>
      </c>
      <c r="I91" s="665">
        <v>47</v>
      </c>
      <c r="J91" s="665">
        <v>160</v>
      </c>
      <c r="K91" s="665">
        <v>7520</v>
      </c>
      <c r="L91" s="665">
        <v>1.3114754098360655</v>
      </c>
      <c r="M91" s="665">
        <v>47</v>
      </c>
      <c r="N91" s="665">
        <v>186</v>
      </c>
      <c r="O91" s="665">
        <v>8742</v>
      </c>
      <c r="P91" s="678">
        <v>1.5245901639344261</v>
      </c>
      <c r="Q91" s="666">
        <v>47</v>
      </c>
    </row>
    <row r="92" spans="1:17" ht="14.4" customHeight="1" x14ac:dyDescent="0.3">
      <c r="A92" s="661" t="s">
        <v>7566</v>
      </c>
      <c r="B92" s="662" t="s">
        <v>7567</v>
      </c>
      <c r="C92" s="662" t="s">
        <v>6030</v>
      </c>
      <c r="D92" s="662" t="s">
        <v>7608</v>
      </c>
      <c r="E92" s="662" t="s">
        <v>7609</v>
      </c>
      <c r="F92" s="665">
        <v>2</v>
      </c>
      <c r="G92" s="665">
        <v>106</v>
      </c>
      <c r="H92" s="665">
        <v>1</v>
      </c>
      <c r="I92" s="665">
        <v>53</v>
      </c>
      <c r="J92" s="665">
        <v>1</v>
      </c>
      <c r="K92" s="665">
        <v>53</v>
      </c>
      <c r="L92" s="665">
        <v>0.5</v>
      </c>
      <c r="M92" s="665">
        <v>53</v>
      </c>
      <c r="N92" s="665"/>
      <c r="O92" s="665"/>
      <c r="P92" s="678"/>
      <c r="Q92" s="666"/>
    </row>
    <row r="93" spans="1:17" ht="14.4" customHeight="1" x14ac:dyDescent="0.3">
      <c r="A93" s="661" t="s">
        <v>7566</v>
      </c>
      <c r="B93" s="662" t="s">
        <v>7567</v>
      </c>
      <c r="C93" s="662" t="s">
        <v>6030</v>
      </c>
      <c r="D93" s="662" t="s">
        <v>7610</v>
      </c>
      <c r="E93" s="662" t="s">
        <v>7611</v>
      </c>
      <c r="F93" s="665">
        <v>7</v>
      </c>
      <c r="G93" s="665">
        <v>420</v>
      </c>
      <c r="H93" s="665">
        <v>1</v>
      </c>
      <c r="I93" s="665">
        <v>60</v>
      </c>
      <c r="J93" s="665">
        <v>16</v>
      </c>
      <c r="K93" s="665">
        <v>960</v>
      </c>
      <c r="L93" s="665">
        <v>2.2857142857142856</v>
      </c>
      <c r="M93" s="665">
        <v>60</v>
      </c>
      <c r="N93" s="665">
        <v>8</v>
      </c>
      <c r="O93" s="665">
        <v>480</v>
      </c>
      <c r="P93" s="678">
        <v>1.1428571428571428</v>
      </c>
      <c r="Q93" s="666">
        <v>60</v>
      </c>
    </row>
    <row r="94" spans="1:17" ht="14.4" customHeight="1" x14ac:dyDescent="0.3">
      <c r="A94" s="661" t="s">
        <v>7566</v>
      </c>
      <c r="B94" s="662" t="s">
        <v>7567</v>
      </c>
      <c r="C94" s="662" t="s">
        <v>6030</v>
      </c>
      <c r="D94" s="662" t="s">
        <v>7612</v>
      </c>
      <c r="E94" s="662" t="s">
        <v>7613</v>
      </c>
      <c r="F94" s="665">
        <v>4</v>
      </c>
      <c r="G94" s="665">
        <v>76</v>
      </c>
      <c r="H94" s="665">
        <v>1</v>
      </c>
      <c r="I94" s="665">
        <v>19</v>
      </c>
      <c r="J94" s="665"/>
      <c r="K94" s="665"/>
      <c r="L94" s="665"/>
      <c r="M94" s="665"/>
      <c r="N94" s="665">
        <v>1</v>
      </c>
      <c r="O94" s="665">
        <v>19</v>
      </c>
      <c r="P94" s="678">
        <v>0.25</v>
      </c>
      <c r="Q94" s="666">
        <v>19</v>
      </c>
    </row>
    <row r="95" spans="1:17" ht="14.4" customHeight="1" x14ac:dyDescent="0.3">
      <c r="A95" s="661" t="s">
        <v>7566</v>
      </c>
      <c r="B95" s="662" t="s">
        <v>7567</v>
      </c>
      <c r="C95" s="662" t="s">
        <v>6030</v>
      </c>
      <c r="D95" s="662" t="s">
        <v>7614</v>
      </c>
      <c r="E95" s="662" t="s">
        <v>7615</v>
      </c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392</v>
      </c>
      <c r="P95" s="678"/>
      <c r="Q95" s="666">
        <v>392</v>
      </c>
    </row>
    <row r="96" spans="1:17" ht="14.4" customHeight="1" x14ac:dyDescent="0.3">
      <c r="A96" s="661" t="s">
        <v>7566</v>
      </c>
      <c r="B96" s="662" t="s">
        <v>7567</v>
      </c>
      <c r="C96" s="662" t="s">
        <v>6030</v>
      </c>
      <c r="D96" s="662" t="s">
        <v>7616</v>
      </c>
      <c r="E96" s="662" t="s">
        <v>7617</v>
      </c>
      <c r="F96" s="665">
        <v>12</v>
      </c>
      <c r="G96" s="665">
        <v>5543</v>
      </c>
      <c r="H96" s="665">
        <v>1</v>
      </c>
      <c r="I96" s="665">
        <v>461.91666666666669</v>
      </c>
      <c r="J96" s="665">
        <v>13</v>
      </c>
      <c r="K96" s="665">
        <v>6006</v>
      </c>
      <c r="L96" s="665">
        <v>1.0835287750315714</v>
      </c>
      <c r="M96" s="665">
        <v>462</v>
      </c>
      <c r="N96" s="665">
        <v>6</v>
      </c>
      <c r="O96" s="665">
        <v>2784</v>
      </c>
      <c r="P96" s="678">
        <v>0.50225509651813094</v>
      </c>
      <c r="Q96" s="666">
        <v>464</v>
      </c>
    </row>
    <row r="97" spans="1:17" ht="14.4" customHeight="1" x14ac:dyDescent="0.3">
      <c r="A97" s="661" t="s">
        <v>7566</v>
      </c>
      <c r="B97" s="662" t="s">
        <v>7567</v>
      </c>
      <c r="C97" s="662" t="s">
        <v>6030</v>
      </c>
      <c r="D97" s="662" t="s">
        <v>7618</v>
      </c>
      <c r="E97" s="662" t="s">
        <v>7619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313</v>
      </c>
      <c r="P97" s="678"/>
      <c r="Q97" s="666">
        <v>313</v>
      </c>
    </row>
    <row r="98" spans="1:17" ht="14.4" customHeight="1" x14ac:dyDescent="0.3">
      <c r="A98" s="661" t="s">
        <v>7566</v>
      </c>
      <c r="B98" s="662" t="s">
        <v>7567</v>
      </c>
      <c r="C98" s="662" t="s">
        <v>6030</v>
      </c>
      <c r="D98" s="662" t="s">
        <v>7620</v>
      </c>
      <c r="E98" s="662" t="s">
        <v>7621</v>
      </c>
      <c r="F98" s="665">
        <v>87</v>
      </c>
      <c r="G98" s="665">
        <v>74109</v>
      </c>
      <c r="H98" s="665">
        <v>1</v>
      </c>
      <c r="I98" s="665">
        <v>851.82758620689651</v>
      </c>
      <c r="J98" s="665">
        <v>97</v>
      </c>
      <c r="K98" s="665">
        <v>82644</v>
      </c>
      <c r="L98" s="665">
        <v>1.1151681981945514</v>
      </c>
      <c r="M98" s="665">
        <v>852</v>
      </c>
      <c r="N98" s="665">
        <v>107</v>
      </c>
      <c r="O98" s="665">
        <v>91271</v>
      </c>
      <c r="P98" s="678">
        <v>1.2315778110620843</v>
      </c>
      <c r="Q98" s="666">
        <v>853</v>
      </c>
    </row>
    <row r="99" spans="1:17" ht="14.4" customHeight="1" x14ac:dyDescent="0.3">
      <c r="A99" s="661" t="s">
        <v>7566</v>
      </c>
      <c r="B99" s="662" t="s">
        <v>7567</v>
      </c>
      <c r="C99" s="662" t="s">
        <v>6030</v>
      </c>
      <c r="D99" s="662" t="s">
        <v>7622</v>
      </c>
      <c r="E99" s="662" t="s">
        <v>7623</v>
      </c>
      <c r="F99" s="665"/>
      <c r="G99" s="665"/>
      <c r="H99" s="665"/>
      <c r="I99" s="665"/>
      <c r="J99" s="665"/>
      <c r="K99" s="665"/>
      <c r="L99" s="665"/>
      <c r="M99" s="665"/>
      <c r="N99" s="665">
        <v>21</v>
      </c>
      <c r="O99" s="665">
        <v>3927</v>
      </c>
      <c r="P99" s="678"/>
      <c r="Q99" s="666">
        <v>187</v>
      </c>
    </row>
    <row r="100" spans="1:17" ht="14.4" customHeight="1" x14ac:dyDescent="0.3">
      <c r="A100" s="661" t="s">
        <v>7566</v>
      </c>
      <c r="B100" s="662" t="s">
        <v>7567</v>
      </c>
      <c r="C100" s="662" t="s">
        <v>6030</v>
      </c>
      <c r="D100" s="662" t="s">
        <v>7624</v>
      </c>
      <c r="E100" s="662" t="s">
        <v>7625</v>
      </c>
      <c r="F100" s="665"/>
      <c r="G100" s="665"/>
      <c r="H100" s="665"/>
      <c r="I100" s="665"/>
      <c r="J100" s="665">
        <v>1</v>
      </c>
      <c r="K100" s="665">
        <v>167</v>
      </c>
      <c r="L100" s="665"/>
      <c r="M100" s="665">
        <v>167</v>
      </c>
      <c r="N100" s="665"/>
      <c r="O100" s="665"/>
      <c r="P100" s="678"/>
      <c r="Q100" s="666"/>
    </row>
    <row r="101" spans="1:17" ht="14.4" customHeight="1" x14ac:dyDescent="0.3">
      <c r="A101" s="661" t="s">
        <v>7566</v>
      </c>
      <c r="B101" s="662" t="s">
        <v>7567</v>
      </c>
      <c r="C101" s="662" t="s">
        <v>6030</v>
      </c>
      <c r="D101" s="662" t="s">
        <v>7626</v>
      </c>
      <c r="E101" s="662" t="s">
        <v>7627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238</v>
      </c>
      <c r="P101" s="678"/>
      <c r="Q101" s="666">
        <v>238</v>
      </c>
    </row>
    <row r="102" spans="1:17" ht="14.4" customHeight="1" x14ac:dyDescent="0.3">
      <c r="A102" s="661" t="s">
        <v>7566</v>
      </c>
      <c r="B102" s="662" t="s">
        <v>7567</v>
      </c>
      <c r="C102" s="662" t="s">
        <v>6030</v>
      </c>
      <c r="D102" s="662" t="s">
        <v>7628</v>
      </c>
      <c r="E102" s="662" t="s">
        <v>7629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310</v>
      </c>
      <c r="P102" s="678"/>
      <c r="Q102" s="666">
        <v>310</v>
      </c>
    </row>
    <row r="103" spans="1:17" ht="14.4" customHeight="1" x14ac:dyDescent="0.3">
      <c r="A103" s="661" t="s">
        <v>7566</v>
      </c>
      <c r="B103" s="662" t="s">
        <v>7567</v>
      </c>
      <c r="C103" s="662" t="s">
        <v>6030</v>
      </c>
      <c r="D103" s="662" t="s">
        <v>7630</v>
      </c>
      <c r="E103" s="662" t="s">
        <v>7631</v>
      </c>
      <c r="F103" s="665">
        <v>1</v>
      </c>
      <c r="G103" s="665">
        <v>351</v>
      </c>
      <c r="H103" s="665">
        <v>1</v>
      </c>
      <c r="I103" s="665">
        <v>351</v>
      </c>
      <c r="J103" s="665">
        <v>1</v>
      </c>
      <c r="K103" s="665">
        <v>351</v>
      </c>
      <c r="L103" s="665">
        <v>1</v>
      </c>
      <c r="M103" s="665">
        <v>351</v>
      </c>
      <c r="N103" s="665">
        <v>1</v>
      </c>
      <c r="O103" s="665">
        <v>352</v>
      </c>
      <c r="P103" s="678">
        <v>1.0028490028490029</v>
      </c>
      <c r="Q103" s="666">
        <v>352</v>
      </c>
    </row>
    <row r="104" spans="1:17" ht="14.4" customHeight="1" x14ac:dyDescent="0.3">
      <c r="A104" s="661" t="s">
        <v>7566</v>
      </c>
      <c r="B104" s="662" t="s">
        <v>7567</v>
      </c>
      <c r="C104" s="662" t="s">
        <v>6030</v>
      </c>
      <c r="D104" s="662" t="s">
        <v>7632</v>
      </c>
      <c r="E104" s="662" t="s">
        <v>7633</v>
      </c>
      <c r="F104" s="665">
        <v>1</v>
      </c>
      <c r="G104" s="665">
        <v>351</v>
      </c>
      <c r="H104" s="665">
        <v>1</v>
      </c>
      <c r="I104" s="665">
        <v>351</v>
      </c>
      <c r="J104" s="665">
        <v>1</v>
      </c>
      <c r="K104" s="665">
        <v>351</v>
      </c>
      <c r="L104" s="665">
        <v>1</v>
      </c>
      <c r="M104" s="665">
        <v>351</v>
      </c>
      <c r="N104" s="665">
        <v>1</v>
      </c>
      <c r="O104" s="665">
        <v>352</v>
      </c>
      <c r="P104" s="678">
        <v>1.0028490028490029</v>
      </c>
      <c r="Q104" s="666">
        <v>352</v>
      </c>
    </row>
    <row r="105" spans="1:17" ht="14.4" customHeight="1" x14ac:dyDescent="0.3">
      <c r="A105" s="661" t="s">
        <v>7566</v>
      </c>
      <c r="B105" s="662" t="s">
        <v>7567</v>
      </c>
      <c r="C105" s="662" t="s">
        <v>6030</v>
      </c>
      <c r="D105" s="662" t="s">
        <v>7634</v>
      </c>
      <c r="E105" s="662" t="s">
        <v>7635</v>
      </c>
      <c r="F105" s="665">
        <v>1</v>
      </c>
      <c r="G105" s="665">
        <v>1214</v>
      </c>
      <c r="H105" s="665">
        <v>1</v>
      </c>
      <c r="I105" s="665">
        <v>1214</v>
      </c>
      <c r="J105" s="665">
        <v>2</v>
      </c>
      <c r="K105" s="665">
        <v>2432</v>
      </c>
      <c r="L105" s="665">
        <v>2.0032948929159802</v>
      </c>
      <c r="M105" s="665">
        <v>1216</v>
      </c>
      <c r="N105" s="665">
        <v>5</v>
      </c>
      <c r="O105" s="665">
        <v>6105</v>
      </c>
      <c r="P105" s="678">
        <v>5.0288303130148266</v>
      </c>
      <c r="Q105" s="666">
        <v>1221</v>
      </c>
    </row>
    <row r="106" spans="1:17" ht="14.4" customHeight="1" x14ac:dyDescent="0.3">
      <c r="A106" s="661" t="s">
        <v>7566</v>
      </c>
      <c r="B106" s="662" t="s">
        <v>7567</v>
      </c>
      <c r="C106" s="662" t="s">
        <v>6030</v>
      </c>
      <c r="D106" s="662" t="s">
        <v>7636</v>
      </c>
      <c r="E106" s="662" t="s">
        <v>7637</v>
      </c>
      <c r="F106" s="665">
        <v>417</v>
      </c>
      <c r="G106" s="665">
        <v>327247</v>
      </c>
      <c r="H106" s="665">
        <v>1</v>
      </c>
      <c r="I106" s="665">
        <v>784.76498800959234</v>
      </c>
      <c r="J106" s="665">
        <v>577</v>
      </c>
      <c r="K106" s="665">
        <v>453522</v>
      </c>
      <c r="L106" s="665">
        <v>1.3858706114952926</v>
      </c>
      <c r="M106" s="665">
        <v>786</v>
      </c>
      <c r="N106" s="665">
        <v>684</v>
      </c>
      <c r="O106" s="665">
        <v>538308</v>
      </c>
      <c r="P106" s="678">
        <v>1.6449593120792552</v>
      </c>
      <c r="Q106" s="666">
        <v>787</v>
      </c>
    </row>
    <row r="107" spans="1:17" ht="14.4" customHeight="1" x14ac:dyDescent="0.3">
      <c r="A107" s="661" t="s">
        <v>7566</v>
      </c>
      <c r="B107" s="662" t="s">
        <v>7567</v>
      </c>
      <c r="C107" s="662" t="s">
        <v>6030</v>
      </c>
      <c r="D107" s="662" t="s">
        <v>7638</v>
      </c>
      <c r="E107" s="662" t="s">
        <v>7639</v>
      </c>
      <c r="F107" s="665">
        <v>1</v>
      </c>
      <c r="G107" s="665">
        <v>188</v>
      </c>
      <c r="H107" s="665">
        <v>1</v>
      </c>
      <c r="I107" s="665">
        <v>188</v>
      </c>
      <c r="J107" s="665"/>
      <c r="K107" s="665"/>
      <c r="L107" s="665"/>
      <c r="M107" s="665"/>
      <c r="N107" s="665">
        <v>7</v>
      </c>
      <c r="O107" s="665">
        <v>1323</v>
      </c>
      <c r="P107" s="678">
        <v>7.0372340425531918</v>
      </c>
      <c r="Q107" s="666">
        <v>189</v>
      </c>
    </row>
    <row r="108" spans="1:17" ht="14.4" customHeight="1" x14ac:dyDescent="0.3">
      <c r="A108" s="661" t="s">
        <v>7566</v>
      </c>
      <c r="B108" s="662" t="s">
        <v>7567</v>
      </c>
      <c r="C108" s="662" t="s">
        <v>6030</v>
      </c>
      <c r="D108" s="662" t="s">
        <v>7640</v>
      </c>
      <c r="E108" s="662" t="s">
        <v>7641</v>
      </c>
      <c r="F108" s="665">
        <v>1</v>
      </c>
      <c r="G108" s="665">
        <v>228</v>
      </c>
      <c r="H108" s="665">
        <v>1</v>
      </c>
      <c r="I108" s="665">
        <v>228</v>
      </c>
      <c r="J108" s="665"/>
      <c r="K108" s="665"/>
      <c r="L108" s="665"/>
      <c r="M108" s="665"/>
      <c r="N108" s="665">
        <v>1</v>
      </c>
      <c r="O108" s="665">
        <v>229</v>
      </c>
      <c r="P108" s="678">
        <v>1.0043859649122806</v>
      </c>
      <c r="Q108" s="666">
        <v>229</v>
      </c>
    </row>
    <row r="109" spans="1:17" ht="14.4" customHeight="1" x14ac:dyDescent="0.3">
      <c r="A109" s="661" t="s">
        <v>7566</v>
      </c>
      <c r="B109" s="662" t="s">
        <v>7567</v>
      </c>
      <c r="C109" s="662" t="s">
        <v>6030</v>
      </c>
      <c r="D109" s="662" t="s">
        <v>7642</v>
      </c>
      <c r="E109" s="662" t="s">
        <v>7643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159</v>
      </c>
      <c r="P109" s="678"/>
      <c r="Q109" s="666">
        <v>159</v>
      </c>
    </row>
    <row r="110" spans="1:17" ht="14.4" customHeight="1" x14ac:dyDescent="0.3">
      <c r="A110" s="661" t="s">
        <v>7566</v>
      </c>
      <c r="B110" s="662" t="s">
        <v>7567</v>
      </c>
      <c r="C110" s="662" t="s">
        <v>6030</v>
      </c>
      <c r="D110" s="662" t="s">
        <v>7644</v>
      </c>
      <c r="E110" s="662" t="s">
        <v>7645</v>
      </c>
      <c r="F110" s="665">
        <v>5</v>
      </c>
      <c r="G110" s="665">
        <v>2304</v>
      </c>
      <c r="H110" s="665">
        <v>1</v>
      </c>
      <c r="I110" s="665">
        <v>460.8</v>
      </c>
      <c r="J110" s="665">
        <v>1</v>
      </c>
      <c r="K110" s="665">
        <v>461</v>
      </c>
      <c r="L110" s="665">
        <v>0.20008680555555555</v>
      </c>
      <c r="M110" s="665">
        <v>461</v>
      </c>
      <c r="N110" s="665">
        <v>4</v>
      </c>
      <c r="O110" s="665">
        <v>1848</v>
      </c>
      <c r="P110" s="678">
        <v>0.80208333333333337</v>
      </c>
      <c r="Q110" s="666">
        <v>462</v>
      </c>
    </row>
    <row r="111" spans="1:17" ht="14.4" customHeight="1" x14ac:dyDescent="0.3">
      <c r="A111" s="661" t="s">
        <v>7566</v>
      </c>
      <c r="B111" s="662" t="s">
        <v>7567</v>
      </c>
      <c r="C111" s="662" t="s">
        <v>6030</v>
      </c>
      <c r="D111" s="662" t="s">
        <v>7646</v>
      </c>
      <c r="E111" s="662" t="s">
        <v>7647</v>
      </c>
      <c r="F111" s="665">
        <v>2</v>
      </c>
      <c r="G111" s="665">
        <v>1122</v>
      </c>
      <c r="H111" s="665">
        <v>1</v>
      </c>
      <c r="I111" s="665">
        <v>561</v>
      </c>
      <c r="J111" s="665"/>
      <c r="K111" s="665"/>
      <c r="L111" s="665"/>
      <c r="M111" s="665"/>
      <c r="N111" s="665">
        <v>2</v>
      </c>
      <c r="O111" s="665">
        <v>1124</v>
      </c>
      <c r="P111" s="678">
        <v>1.0017825311942958</v>
      </c>
      <c r="Q111" s="666">
        <v>562</v>
      </c>
    </row>
    <row r="112" spans="1:17" ht="14.4" customHeight="1" x14ac:dyDescent="0.3">
      <c r="A112" s="661" t="s">
        <v>7566</v>
      </c>
      <c r="B112" s="662" t="s">
        <v>7567</v>
      </c>
      <c r="C112" s="662" t="s">
        <v>6030</v>
      </c>
      <c r="D112" s="662" t="s">
        <v>7648</v>
      </c>
      <c r="E112" s="662" t="s">
        <v>7649</v>
      </c>
      <c r="F112" s="665"/>
      <c r="G112" s="665"/>
      <c r="H112" s="665"/>
      <c r="I112" s="665"/>
      <c r="J112" s="665"/>
      <c r="K112" s="665"/>
      <c r="L112" s="665"/>
      <c r="M112" s="665"/>
      <c r="N112" s="665">
        <v>2</v>
      </c>
      <c r="O112" s="665">
        <v>344</v>
      </c>
      <c r="P112" s="678"/>
      <c r="Q112" s="666">
        <v>172</v>
      </c>
    </row>
    <row r="113" spans="1:17" ht="14.4" customHeight="1" x14ac:dyDescent="0.3">
      <c r="A113" s="661" t="s">
        <v>7566</v>
      </c>
      <c r="B113" s="662" t="s">
        <v>7567</v>
      </c>
      <c r="C113" s="662" t="s">
        <v>6030</v>
      </c>
      <c r="D113" s="662" t="s">
        <v>7650</v>
      </c>
      <c r="E113" s="662" t="s">
        <v>7651</v>
      </c>
      <c r="F113" s="665"/>
      <c r="G113" s="665"/>
      <c r="H113" s="665"/>
      <c r="I113" s="665"/>
      <c r="J113" s="665">
        <v>1</v>
      </c>
      <c r="K113" s="665">
        <v>132</v>
      </c>
      <c r="L113" s="665"/>
      <c r="M113" s="665">
        <v>132</v>
      </c>
      <c r="N113" s="665">
        <v>3</v>
      </c>
      <c r="O113" s="665">
        <v>399</v>
      </c>
      <c r="P113" s="678"/>
      <c r="Q113" s="666">
        <v>133</v>
      </c>
    </row>
    <row r="114" spans="1:17" ht="14.4" customHeight="1" x14ac:dyDescent="0.3">
      <c r="A114" s="661" t="s">
        <v>7566</v>
      </c>
      <c r="B114" s="662" t="s">
        <v>7567</v>
      </c>
      <c r="C114" s="662" t="s">
        <v>6030</v>
      </c>
      <c r="D114" s="662" t="s">
        <v>7652</v>
      </c>
      <c r="E114" s="662" t="s">
        <v>7653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414</v>
      </c>
      <c r="P114" s="678"/>
      <c r="Q114" s="666">
        <v>414</v>
      </c>
    </row>
    <row r="115" spans="1:17" ht="14.4" customHeight="1" x14ac:dyDescent="0.3">
      <c r="A115" s="661" t="s">
        <v>7566</v>
      </c>
      <c r="B115" s="662" t="s">
        <v>7567</v>
      </c>
      <c r="C115" s="662" t="s">
        <v>6030</v>
      </c>
      <c r="D115" s="662" t="s">
        <v>7654</v>
      </c>
      <c r="E115" s="662" t="s">
        <v>7655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396</v>
      </c>
      <c r="P115" s="678"/>
      <c r="Q115" s="666">
        <v>396</v>
      </c>
    </row>
    <row r="116" spans="1:17" ht="14.4" customHeight="1" x14ac:dyDescent="0.3">
      <c r="A116" s="661" t="s">
        <v>7566</v>
      </c>
      <c r="B116" s="662" t="s">
        <v>7567</v>
      </c>
      <c r="C116" s="662" t="s">
        <v>6030</v>
      </c>
      <c r="D116" s="662" t="s">
        <v>7656</v>
      </c>
      <c r="E116" s="662" t="s">
        <v>7657</v>
      </c>
      <c r="F116" s="665">
        <v>31</v>
      </c>
      <c r="G116" s="665">
        <v>2754</v>
      </c>
      <c r="H116" s="665">
        <v>1</v>
      </c>
      <c r="I116" s="665">
        <v>88.838709677419359</v>
      </c>
      <c r="J116" s="665">
        <v>29</v>
      </c>
      <c r="K116" s="665">
        <v>2581</v>
      </c>
      <c r="L116" s="665">
        <v>0.93718228031953521</v>
      </c>
      <c r="M116" s="665">
        <v>89</v>
      </c>
      <c r="N116" s="665">
        <v>27</v>
      </c>
      <c r="O116" s="665">
        <v>2403</v>
      </c>
      <c r="P116" s="678">
        <v>0.87254901960784315</v>
      </c>
      <c r="Q116" s="666">
        <v>89</v>
      </c>
    </row>
    <row r="117" spans="1:17" ht="14.4" customHeight="1" x14ac:dyDescent="0.3">
      <c r="A117" s="661" t="s">
        <v>7566</v>
      </c>
      <c r="B117" s="662" t="s">
        <v>7567</v>
      </c>
      <c r="C117" s="662" t="s">
        <v>6030</v>
      </c>
      <c r="D117" s="662" t="s">
        <v>7658</v>
      </c>
      <c r="E117" s="662" t="s">
        <v>7659</v>
      </c>
      <c r="F117" s="665">
        <v>12926</v>
      </c>
      <c r="G117" s="665">
        <v>385413</v>
      </c>
      <c r="H117" s="665">
        <v>1</v>
      </c>
      <c r="I117" s="665">
        <v>29.816880705554695</v>
      </c>
      <c r="J117" s="665">
        <v>14929</v>
      </c>
      <c r="K117" s="665">
        <v>447870</v>
      </c>
      <c r="L117" s="665">
        <v>1.1620521362797829</v>
      </c>
      <c r="M117" s="665">
        <v>30</v>
      </c>
      <c r="N117" s="665">
        <v>14475</v>
      </c>
      <c r="O117" s="665">
        <v>434250</v>
      </c>
      <c r="P117" s="678">
        <v>1.1267134217060659</v>
      </c>
      <c r="Q117" s="666">
        <v>30</v>
      </c>
    </row>
    <row r="118" spans="1:17" ht="14.4" customHeight="1" x14ac:dyDescent="0.3">
      <c r="A118" s="661" t="s">
        <v>7566</v>
      </c>
      <c r="B118" s="662" t="s">
        <v>7567</v>
      </c>
      <c r="C118" s="662" t="s">
        <v>6030</v>
      </c>
      <c r="D118" s="662" t="s">
        <v>7660</v>
      </c>
      <c r="E118" s="662" t="s">
        <v>7661</v>
      </c>
      <c r="F118" s="665">
        <v>7</v>
      </c>
      <c r="G118" s="665">
        <v>350</v>
      </c>
      <c r="H118" s="665">
        <v>1</v>
      </c>
      <c r="I118" s="665">
        <v>50</v>
      </c>
      <c r="J118" s="665">
        <v>17</v>
      </c>
      <c r="K118" s="665">
        <v>850</v>
      </c>
      <c r="L118" s="665">
        <v>2.4285714285714284</v>
      </c>
      <c r="M118" s="665">
        <v>50</v>
      </c>
      <c r="N118" s="665">
        <v>9</v>
      </c>
      <c r="O118" s="665">
        <v>450</v>
      </c>
      <c r="P118" s="678">
        <v>1.2857142857142858</v>
      </c>
      <c r="Q118" s="666">
        <v>50</v>
      </c>
    </row>
    <row r="119" spans="1:17" ht="14.4" customHeight="1" x14ac:dyDescent="0.3">
      <c r="A119" s="661" t="s">
        <v>7566</v>
      </c>
      <c r="B119" s="662" t="s">
        <v>7567</v>
      </c>
      <c r="C119" s="662" t="s">
        <v>6030</v>
      </c>
      <c r="D119" s="662" t="s">
        <v>7662</v>
      </c>
      <c r="E119" s="662" t="s">
        <v>7663</v>
      </c>
      <c r="F119" s="665">
        <v>2623</v>
      </c>
      <c r="G119" s="665">
        <v>31476</v>
      </c>
      <c r="H119" s="665">
        <v>1</v>
      </c>
      <c r="I119" s="665">
        <v>12</v>
      </c>
      <c r="J119" s="665">
        <v>2885</v>
      </c>
      <c r="K119" s="665">
        <v>34620</v>
      </c>
      <c r="L119" s="665">
        <v>1.099885627144491</v>
      </c>
      <c r="M119" s="665">
        <v>12</v>
      </c>
      <c r="N119" s="665">
        <v>2697</v>
      </c>
      <c r="O119" s="665">
        <v>32364</v>
      </c>
      <c r="P119" s="678">
        <v>1.0282119710255433</v>
      </c>
      <c r="Q119" s="666">
        <v>12</v>
      </c>
    </row>
    <row r="120" spans="1:17" ht="14.4" customHeight="1" x14ac:dyDescent="0.3">
      <c r="A120" s="661" t="s">
        <v>7566</v>
      </c>
      <c r="B120" s="662" t="s">
        <v>7567</v>
      </c>
      <c r="C120" s="662" t="s">
        <v>6030</v>
      </c>
      <c r="D120" s="662" t="s">
        <v>7664</v>
      </c>
      <c r="E120" s="662" t="s">
        <v>7665</v>
      </c>
      <c r="F120" s="665">
        <v>20</v>
      </c>
      <c r="G120" s="665">
        <v>3638</v>
      </c>
      <c r="H120" s="665">
        <v>1</v>
      </c>
      <c r="I120" s="665">
        <v>181.9</v>
      </c>
      <c r="J120" s="665">
        <v>21</v>
      </c>
      <c r="K120" s="665">
        <v>3822</v>
      </c>
      <c r="L120" s="665">
        <v>1.0505772402418911</v>
      </c>
      <c r="M120" s="665">
        <v>182</v>
      </c>
      <c r="N120" s="665">
        <v>18</v>
      </c>
      <c r="O120" s="665">
        <v>3294</v>
      </c>
      <c r="P120" s="678">
        <v>0.90544255085211656</v>
      </c>
      <c r="Q120" s="666">
        <v>183</v>
      </c>
    </row>
    <row r="121" spans="1:17" ht="14.4" customHeight="1" x14ac:dyDescent="0.3">
      <c r="A121" s="661" t="s">
        <v>7566</v>
      </c>
      <c r="B121" s="662" t="s">
        <v>7567</v>
      </c>
      <c r="C121" s="662" t="s">
        <v>6030</v>
      </c>
      <c r="D121" s="662" t="s">
        <v>7666</v>
      </c>
      <c r="E121" s="662" t="s">
        <v>7667</v>
      </c>
      <c r="F121" s="665">
        <v>1804</v>
      </c>
      <c r="G121" s="665">
        <v>128154</v>
      </c>
      <c r="H121" s="665">
        <v>1</v>
      </c>
      <c r="I121" s="665">
        <v>71.038802660753873</v>
      </c>
      <c r="J121" s="665">
        <v>83</v>
      </c>
      <c r="K121" s="665">
        <v>5976</v>
      </c>
      <c r="L121" s="665">
        <v>4.6631396600964464E-2</v>
      </c>
      <c r="M121" s="665">
        <v>72</v>
      </c>
      <c r="N121" s="665">
        <v>63</v>
      </c>
      <c r="O121" s="665">
        <v>4599</v>
      </c>
      <c r="P121" s="678">
        <v>3.5886511540802475E-2</v>
      </c>
      <c r="Q121" s="666">
        <v>73</v>
      </c>
    </row>
    <row r="122" spans="1:17" ht="14.4" customHeight="1" x14ac:dyDescent="0.3">
      <c r="A122" s="661" t="s">
        <v>7566</v>
      </c>
      <c r="B122" s="662" t="s">
        <v>7567</v>
      </c>
      <c r="C122" s="662" t="s">
        <v>6030</v>
      </c>
      <c r="D122" s="662" t="s">
        <v>7668</v>
      </c>
      <c r="E122" s="662" t="s">
        <v>7669</v>
      </c>
      <c r="F122" s="665">
        <v>17</v>
      </c>
      <c r="G122" s="665">
        <v>3109</v>
      </c>
      <c r="H122" s="665">
        <v>1</v>
      </c>
      <c r="I122" s="665">
        <v>182.88235294117646</v>
      </c>
      <c r="J122" s="665">
        <v>20</v>
      </c>
      <c r="K122" s="665">
        <v>3660</v>
      </c>
      <c r="L122" s="665">
        <v>1.1772274043100674</v>
      </c>
      <c r="M122" s="665">
        <v>183</v>
      </c>
      <c r="N122" s="665">
        <v>17</v>
      </c>
      <c r="O122" s="665">
        <v>3128</v>
      </c>
      <c r="P122" s="678">
        <v>1.0061112898037954</v>
      </c>
      <c r="Q122" s="666">
        <v>184</v>
      </c>
    </row>
    <row r="123" spans="1:17" ht="14.4" customHeight="1" x14ac:dyDescent="0.3">
      <c r="A123" s="661" t="s">
        <v>7566</v>
      </c>
      <c r="B123" s="662" t="s">
        <v>7567</v>
      </c>
      <c r="C123" s="662" t="s">
        <v>6030</v>
      </c>
      <c r="D123" s="662" t="s">
        <v>7475</v>
      </c>
      <c r="E123" s="662" t="s">
        <v>7476</v>
      </c>
      <c r="F123" s="665">
        <v>16</v>
      </c>
      <c r="G123" s="665">
        <v>20160</v>
      </c>
      <c r="H123" s="665">
        <v>1</v>
      </c>
      <c r="I123" s="665">
        <v>1260</v>
      </c>
      <c r="J123" s="665">
        <v>19</v>
      </c>
      <c r="K123" s="665">
        <v>24092</v>
      </c>
      <c r="L123" s="665">
        <v>1.1950396825396825</v>
      </c>
      <c r="M123" s="665">
        <v>1268</v>
      </c>
      <c r="N123" s="665">
        <v>47</v>
      </c>
      <c r="O123" s="665">
        <v>60301</v>
      </c>
      <c r="P123" s="678">
        <v>2.9911210317460317</v>
      </c>
      <c r="Q123" s="666">
        <v>1283</v>
      </c>
    </row>
    <row r="124" spans="1:17" ht="14.4" customHeight="1" x14ac:dyDescent="0.3">
      <c r="A124" s="661" t="s">
        <v>7566</v>
      </c>
      <c r="B124" s="662" t="s">
        <v>7567</v>
      </c>
      <c r="C124" s="662" t="s">
        <v>6030</v>
      </c>
      <c r="D124" s="662" t="s">
        <v>7670</v>
      </c>
      <c r="E124" s="662" t="s">
        <v>7671</v>
      </c>
      <c r="F124" s="665">
        <v>2142</v>
      </c>
      <c r="G124" s="665">
        <v>316573</v>
      </c>
      <c r="H124" s="665">
        <v>1</v>
      </c>
      <c r="I124" s="665">
        <v>147.79318394024276</v>
      </c>
      <c r="J124" s="665">
        <v>2364</v>
      </c>
      <c r="K124" s="665">
        <v>349872</v>
      </c>
      <c r="L124" s="665">
        <v>1.1051858497092297</v>
      </c>
      <c r="M124" s="665">
        <v>148</v>
      </c>
      <c r="N124" s="665">
        <v>2498</v>
      </c>
      <c r="O124" s="665">
        <v>372202</v>
      </c>
      <c r="P124" s="678">
        <v>1.1757225031825203</v>
      </c>
      <c r="Q124" s="666">
        <v>149</v>
      </c>
    </row>
    <row r="125" spans="1:17" ht="14.4" customHeight="1" x14ac:dyDescent="0.3">
      <c r="A125" s="661" t="s">
        <v>7566</v>
      </c>
      <c r="B125" s="662" t="s">
        <v>7567</v>
      </c>
      <c r="C125" s="662" t="s">
        <v>6030</v>
      </c>
      <c r="D125" s="662" t="s">
        <v>7672</v>
      </c>
      <c r="E125" s="662" t="s">
        <v>7673</v>
      </c>
      <c r="F125" s="665">
        <v>13049</v>
      </c>
      <c r="G125" s="665">
        <v>389090</v>
      </c>
      <c r="H125" s="665">
        <v>1</v>
      </c>
      <c r="I125" s="665">
        <v>29.817610544869339</v>
      </c>
      <c r="J125" s="665">
        <v>15087</v>
      </c>
      <c r="K125" s="665">
        <v>452610</v>
      </c>
      <c r="L125" s="665">
        <v>1.1632527178801819</v>
      </c>
      <c r="M125" s="665">
        <v>30</v>
      </c>
      <c r="N125" s="665">
        <v>14580</v>
      </c>
      <c r="O125" s="665">
        <v>437400</v>
      </c>
      <c r="P125" s="678">
        <v>1.1241615050502454</v>
      </c>
      <c r="Q125" s="666">
        <v>30</v>
      </c>
    </row>
    <row r="126" spans="1:17" ht="14.4" customHeight="1" x14ac:dyDescent="0.3">
      <c r="A126" s="661" t="s">
        <v>7566</v>
      </c>
      <c r="B126" s="662" t="s">
        <v>7567</v>
      </c>
      <c r="C126" s="662" t="s">
        <v>6030</v>
      </c>
      <c r="D126" s="662" t="s">
        <v>7674</v>
      </c>
      <c r="E126" s="662" t="s">
        <v>7675</v>
      </c>
      <c r="F126" s="665">
        <v>377</v>
      </c>
      <c r="G126" s="665">
        <v>11687</v>
      </c>
      <c r="H126" s="665">
        <v>1</v>
      </c>
      <c r="I126" s="665">
        <v>31</v>
      </c>
      <c r="J126" s="665">
        <v>389</v>
      </c>
      <c r="K126" s="665">
        <v>12059</v>
      </c>
      <c r="L126" s="665">
        <v>1.0318302387267904</v>
      </c>
      <c r="M126" s="665">
        <v>31</v>
      </c>
      <c r="N126" s="665">
        <v>470</v>
      </c>
      <c r="O126" s="665">
        <v>14570</v>
      </c>
      <c r="P126" s="678">
        <v>1.2466843501326259</v>
      </c>
      <c r="Q126" s="666">
        <v>31</v>
      </c>
    </row>
    <row r="127" spans="1:17" ht="14.4" customHeight="1" x14ac:dyDescent="0.3">
      <c r="A127" s="661" t="s">
        <v>7566</v>
      </c>
      <c r="B127" s="662" t="s">
        <v>7567</v>
      </c>
      <c r="C127" s="662" t="s">
        <v>6030</v>
      </c>
      <c r="D127" s="662" t="s">
        <v>7676</v>
      </c>
      <c r="E127" s="662" t="s">
        <v>7677</v>
      </c>
      <c r="F127" s="665">
        <v>479</v>
      </c>
      <c r="G127" s="665">
        <v>12933</v>
      </c>
      <c r="H127" s="665">
        <v>1</v>
      </c>
      <c r="I127" s="665">
        <v>27</v>
      </c>
      <c r="J127" s="665">
        <v>515</v>
      </c>
      <c r="K127" s="665">
        <v>13905</v>
      </c>
      <c r="L127" s="665">
        <v>1.0751565762004176</v>
      </c>
      <c r="M127" s="665">
        <v>27</v>
      </c>
      <c r="N127" s="665">
        <v>625</v>
      </c>
      <c r="O127" s="665">
        <v>16875</v>
      </c>
      <c r="P127" s="678">
        <v>1.3048016701461378</v>
      </c>
      <c r="Q127" s="666">
        <v>27</v>
      </c>
    </row>
    <row r="128" spans="1:17" ht="14.4" customHeight="1" x14ac:dyDescent="0.3">
      <c r="A128" s="661" t="s">
        <v>7566</v>
      </c>
      <c r="B128" s="662" t="s">
        <v>7567</v>
      </c>
      <c r="C128" s="662" t="s">
        <v>6030</v>
      </c>
      <c r="D128" s="662" t="s">
        <v>7678</v>
      </c>
      <c r="E128" s="662" t="s">
        <v>7679</v>
      </c>
      <c r="F128" s="665"/>
      <c r="G128" s="665"/>
      <c r="H128" s="665"/>
      <c r="I128" s="665"/>
      <c r="J128" s="665">
        <v>1</v>
      </c>
      <c r="K128" s="665">
        <v>255</v>
      </c>
      <c r="L128" s="665"/>
      <c r="M128" s="665">
        <v>255</v>
      </c>
      <c r="N128" s="665">
        <v>3</v>
      </c>
      <c r="O128" s="665">
        <v>768</v>
      </c>
      <c r="P128" s="678"/>
      <c r="Q128" s="666">
        <v>256</v>
      </c>
    </row>
    <row r="129" spans="1:17" ht="14.4" customHeight="1" x14ac:dyDescent="0.3">
      <c r="A129" s="661" t="s">
        <v>7566</v>
      </c>
      <c r="B129" s="662" t="s">
        <v>7567</v>
      </c>
      <c r="C129" s="662" t="s">
        <v>6030</v>
      </c>
      <c r="D129" s="662" t="s">
        <v>7680</v>
      </c>
      <c r="E129" s="662" t="s">
        <v>7681</v>
      </c>
      <c r="F129" s="665">
        <v>29</v>
      </c>
      <c r="G129" s="665">
        <v>638</v>
      </c>
      <c r="H129" s="665">
        <v>1</v>
      </c>
      <c r="I129" s="665">
        <v>22</v>
      </c>
      <c r="J129" s="665">
        <v>22</v>
      </c>
      <c r="K129" s="665">
        <v>484</v>
      </c>
      <c r="L129" s="665">
        <v>0.75862068965517238</v>
      </c>
      <c r="M129" s="665">
        <v>22</v>
      </c>
      <c r="N129" s="665">
        <v>27</v>
      </c>
      <c r="O129" s="665">
        <v>594</v>
      </c>
      <c r="P129" s="678">
        <v>0.93103448275862066</v>
      </c>
      <c r="Q129" s="666">
        <v>22</v>
      </c>
    </row>
    <row r="130" spans="1:17" ht="14.4" customHeight="1" x14ac:dyDescent="0.3">
      <c r="A130" s="661" t="s">
        <v>7566</v>
      </c>
      <c r="B130" s="662" t="s">
        <v>7567</v>
      </c>
      <c r="C130" s="662" t="s">
        <v>6030</v>
      </c>
      <c r="D130" s="662" t="s">
        <v>7682</v>
      </c>
      <c r="E130" s="662" t="s">
        <v>7683</v>
      </c>
      <c r="F130" s="665">
        <v>1192</v>
      </c>
      <c r="G130" s="665">
        <v>29800</v>
      </c>
      <c r="H130" s="665">
        <v>1</v>
      </c>
      <c r="I130" s="665">
        <v>25</v>
      </c>
      <c r="J130" s="665">
        <v>1287</v>
      </c>
      <c r="K130" s="665">
        <v>32175</v>
      </c>
      <c r="L130" s="665">
        <v>1.0796979865771812</v>
      </c>
      <c r="M130" s="665">
        <v>25</v>
      </c>
      <c r="N130" s="665">
        <v>1229</v>
      </c>
      <c r="O130" s="665">
        <v>30725</v>
      </c>
      <c r="P130" s="678">
        <v>1.0310402684563758</v>
      </c>
      <c r="Q130" s="666">
        <v>25</v>
      </c>
    </row>
    <row r="131" spans="1:17" ht="14.4" customHeight="1" x14ac:dyDescent="0.3">
      <c r="A131" s="661" t="s">
        <v>7566</v>
      </c>
      <c r="B131" s="662" t="s">
        <v>7567</v>
      </c>
      <c r="C131" s="662" t="s">
        <v>6030</v>
      </c>
      <c r="D131" s="662" t="s">
        <v>7684</v>
      </c>
      <c r="E131" s="662" t="s">
        <v>7685</v>
      </c>
      <c r="F131" s="665">
        <v>11</v>
      </c>
      <c r="G131" s="665">
        <v>363</v>
      </c>
      <c r="H131" s="665">
        <v>1</v>
      </c>
      <c r="I131" s="665">
        <v>33</v>
      </c>
      <c r="J131" s="665">
        <v>32</v>
      </c>
      <c r="K131" s="665">
        <v>1056</v>
      </c>
      <c r="L131" s="665">
        <v>2.9090909090909092</v>
      </c>
      <c r="M131" s="665">
        <v>33</v>
      </c>
      <c r="N131" s="665">
        <v>33</v>
      </c>
      <c r="O131" s="665">
        <v>1089</v>
      </c>
      <c r="P131" s="678">
        <v>3</v>
      </c>
      <c r="Q131" s="666">
        <v>33</v>
      </c>
    </row>
    <row r="132" spans="1:17" ht="14.4" customHeight="1" x14ac:dyDescent="0.3">
      <c r="A132" s="661" t="s">
        <v>7566</v>
      </c>
      <c r="B132" s="662" t="s">
        <v>7567</v>
      </c>
      <c r="C132" s="662" t="s">
        <v>6030</v>
      </c>
      <c r="D132" s="662" t="s">
        <v>7686</v>
      </c>
      <c r="E132" s="662" t="s">
        <v>7687</v>
      </c>
      <c r="F132" s="665">
        <v>7</v>
      </c>
      <c r="G132" s="665">
        <v>210</v>
      </c>
      <c r="H132" s="665">
        <v>1</v>
      </c>
      <c r="I132" s="665">
        <v>30</v>
      </c>
      <c r="J132" s="665">
        <v>3</v>
      </c>
      <c r="K132" s="665">
        <v>90</v>
      </c>
      <c r="L132" s="665">
        <v>0.42857142857142855</v>
      </c>
      <c r="M132" s="665">
        <v>30</v>
      </c>
      <c r="N132" s="665">
        <v>8</v>
      </c>
      <c r="O132" s="665">
        <v>240</v>
      </c>
      <c r="P132" s="678">
        <v>1.1428571428571428</v>
      </c>
      <c r="Q132" s="666">
        <v>30</v>
      </c>
    </row>
    <row r="133" spans="1:17" ht="14.4" customHeight="1" x14ac:dyDescent="0.3">
      <c r="A133" s="661" t="s">
        <v>7566</v>
      </c>
      <c r="B133" s="662" t="s">
        <v>7567</v>
      </c>
      <c r="C133" s="662" t="s">
        <v>6030</v>
      </c>
      <c r="D133" s="662" t="s">
        <v>7688</v>
      </c>
      <c r="E133" s="662" t="s">
        <v>7689</v>
      </c>
      <c r="F133" s="665">
        <v>1</v>
      </c>
      <c r="G133" s="665">
        <v>80</v>
      </c>
      <c r="H133" s="665">
        <v>1</v>
      </c>
      <c r="I133" s="665">
        <v>80</v>
      </c>
      <c r="J133" s="665">
        <v>2</v>
      </c>
      <c r="K133" s="665">
        <v>160</v>
      </c>
      <c r="L133" s="665">
        <v>2</v>
      </c>
      <c r="M133" s="665">
        <v>80</v>
      </c>
      <c r="N133" s="665"/>
      <c r="O133" s="665"/>
      <c r="P133" s="678"/>
      <c r="Q133" s="666"/>
    </row>
    <row r="134" spans="1:17" ht="14.4" customHeight="1" x14ac:dyDescent="0.3">
      <c r="A134" s="661" t="s">
        <v>7566</v>
      </c>
      <c r="B134" s="662" t="s">
        <v>7567</v>
      </c>
      <c r="C134" s="662" t="s">
        <v>6030</v>
      </c>
      <c r="D134" s="662" t="s">
        <v>7690</v>
      </c>
      <c r="E134" s="662" t="s">
        <v>7691</v>
      </c>
      <c r="F134" s="665"/>
      <c r="G134" s="665"/>
      <c r="H134" s="665"/>
      <c r="I134" s="665"/>
      <c r="J134" s="665">
        <v>1</v>
      </c>
      <c r="K134" s="665">
        <v>204</v>
      </c>
      <c r="L134" s="665"/>
      <c r="M134" s="665">
        <v>204</v>
      </c>
      <c r="N134" s="665">
        <v>2</v>
      </c>
      <c r="O134" s="665">
        <v>410</v>
      </c>
      <c r="P134" s="678"/>
      <c r="Q134" s="666">
        <v>205</v>
      </c>
    </row>
    <row r="135" spans="1:17" ht="14.4" customHeight="1" x14ac:dyDescent="0.3">
      <c r="A135" s="661" t="s">
        <v>7566</v>
      </c>
      <c r="B135" s="662" t="s">
        <v>7567</v>
      </c>
      <c r="C135" s="662" t="s">
        <v>6030</v>
      </c>
      <c r="D135" s="662" t="s">
        <v>7692</v>
      </c>
      <c r="E135" s="662" t="s">
        <v>7693</v>
      </c>
      <c r="F135" s="665">
        <v>355</v>
      </c>
      <c r="G135" s="665">
        <v>9230</v>
      </c>
      <c r="H135" s="665">
        <v>1</v>
      </c>
      <c r="I135" s="665">
        <v>26</v>
      </c>
      <c r="J135" s="665">
        <v>543</v>
      </c>
      <c r="K135" s="665">
        <v>14118</v>
      </c>
      <c r="L135" s="665">
        <v>1.5295774647887324</v>
      </c>
      <c r="M135" s="665">
        <v>26</v>
      </c>
      <c r="N135" s="665">
        <v>723</v>
      </c>
      <c r="O135" s="665">
        <v>18798</v>
      </c>
      <c r="P135" s="678">
        <v>2.0366197183098591</v>
      </c>
      <c r="Q135" s="666">
        <v>26</v>
      </c>
    </row>
    <row r="136" spans="1:17" ht="14.4" customHeight="1" x14ac:dyDescent="0.3">
      <c r="A136" s="661" t="s">
        <v>7566</v>
      </c>
      <c r="B136" s="662" t="s">
        <v>7567</v>
      </c>
      <c r="C136" s="662" t="s">
        <v>6030</v>
      </c>
      <c r="D136" s="662" t="s">
        <v>7694</v>
      </c>
      <c r="E136" s="662" t="s">
        <v>7695</v>
      </c>
      <c r="F136" s="665">
        <v>131</v>
      </c>
      <c r="G136" s="665">
        <v>11004</v>
      </c>
      <c r="H136" s="665">
        <v>1</v>
      </c>
      <c r="I136" s="665">
        <v>84</v>
      </c>
      <c r="J136" s="665">
        <v>159</v>
      </c>
      <c r="K136" s="665">
        <v>13356</v>
      </c>
      <c r="L136" s="665">
        <v>1.2137404580152671</v>
      </c>
      <c r="M136" s="665">
        <v>84</v>
      </c>
      <c r="N136" s="665">
        <v>197</v>
      </c>
      <c r="O136" s="665">
        <v>16548</v>
      </c>
      <c r="P136" s="678">
        <v>1.5038167938931297</v>
      </c>
      <c r="Q136" s="666">
        <v>84</v>
      </c>
    </row>
    <row r="137" spans="1:17" ht="14.4" customHeight="1" x14ac:dyDescent="0.3">
      <c r="A137" s="661" t="s">
        <v>7566</v>
      </c>
      <c r="B137" s="662" t="s">
        <v>7567</v>
      </c>
      <c r="C137" s="662" t="s">
        <v>6030</v>
      </c>
      <c r="D137" s="662" t="s">
        <v>7696</v>
      </c>
      <c r="E137" s="662" t="s">
        <v>7697</v>
      </c>
      <c r="F137" s="665">
        <v>18</v>
      </c>
      <c r="G137" s="665">
        <v>3148</v>
      </c>
      <c r="H137" s="665">
        <v>1</v>
      </c>
      <c r="I137" s="665">
        <v>174.88888888888889</v>
      </c>
      <c r="J137" s="665">
        <v>22</v>
      </c>
      <c r="K137" s="665">
        <v>3850</v>
      </c>
      <c r="L137" s="665">
        <v>1.2229987293519695</v>
      </c>
      <c r="M137" s="665">
        <v>175</v>
      </c>
      <c r="N137" s="665">
        <v>21</v>
      </c>
      <c r="O137" s="665">
        <v>3696</v>
      </c>
      <c r="P137" s="678">
        <v>1.1740787801778907</v>
      </c>
      <c r="Q137" s="666">
        <v>176</v>
      </c>
    </row>
    <row r="138" spans="1:17" ht="14.4" customHeight="1" x14ac:dyDescent="0.3">
      <c r="A138" s="661" t="s">
        <v>7566</v>
      </c>
      <c r="B138" s="662" t="s">
        <v>7567</v>
      </c>
      <c r="C138" s="662" t="s">
        <v>6030</v>
      </c>
      <c r="D138" s="662" t="s">
        <v>7698</v>
      </c>
      <c r="E138" s="662" t="s">
        <v>7699</v>
      </c>
      <c r="F138" s="665">
        <v>2</v>
      </c>
      <c r="G138" s="665">
        <v>504</v>
      </c>
      <c r="H138" s="665">
        <v>1</v>
      </c>
      <c r="I138" s="665">
        <v>252</v>
      </c>
      <c r="J138" s="665"/>
      <c r="K138" s="665"/>
      <c r="L138" s="665"/>
      <c r="M138" s="665"/>
      <c r="N138" s="665">
        <v>1</v>
      </c>
      <c r="O138" s="665">
        <v>253</v>
      </c>
      <c r="P138" s="678">
        <v>0.50198412698412698</v>
      </c>
      <c r="Q138" s="666">
        <v>253</v>
      </c>
    </row>
    <row r="139" spans="1:17" ht="14.4" customHeight="1" x14ac:dyDescent="0.3">
      <c r="A139" s="661" t="s">
        <v>7566</v>
      </c>
      <c r="B139" s="662" t="s">
        <v>7567</v>
      </c>
      <c r="C139" s="662" t="s">
        <v>6030</v>
      </c>
      <c r="D139" s="662" t="s">
        <v>7700</v>
      </c>
      <c r="E139" s="662" t="s">
        <v>7701</v>
      </c>
      <c r="F139" s="665">
        <v>459</v>
      </c>
      <c r="G139" s="665">
        <v>6885</v>
      </c>
      <c r="H139" s="665">
        <v>1</v>
      </c>
      <c r="I139" s="665">
        <v>15</v>
      </c>
      <c r="J139" s="665">
        <v>495</v>
      </c>
      <c r="K139" s="665">
        <v>7425</v>
      </c>
      <c r="L139" s="665">
        <v>1.0784313725490196</v>
      </c>
      <c r="M139" s="665">
        <v>15</v>
      </c>
      <c r="N139" s="665">
        <v>638</v>
      </c>
      <c r="O139" s="665">
        <v>9570</v>
      </c>
      <c r="P139" s="678">
        <v>1.3899782135076253</v>
      </c>
      <c r="Q139" s="666">
        <v>15</v>
      </c>
    </row>
    <row r="140" spans="1:17" ht="14.4" customHeight="1" x14ac:dyDescent="0.3">
      <c r="A140" s="661" t="s">
        <v>7566</v>
      </c>
      <c r="B140" s="662" t="s">
        <v>7567</v>
      </c>
      <c r="C140" s="662" t="s">
        <v>6030</v>
      </c>
      <c r="D140" s="662" t="s">
        <v>7702</v>
      </c>
      <c r="E140" s="662" t="s">
        <v>7703</v>
      </c>
      <c r="F140" s="665">
        <v>192</v>
      </c>
      <c r="G140" s="665">
        <v>4416</v>
      </c>
      <c r="H140" s="665">
        <v>1</v>
      </c>
      <c r="I140" s="665">
        <v>23</v>
      </c>
      <c r="J140" s="665">
        <v>218</v>
      </c>
      <c r="K140" s="665">
        <v>5014</v>
      </c>
      <c r="L140" s="665">
        <v>1.1354166666666667</v>
      </c>
      <c r="M140" s="665">
        <v>23</v>
      </c>
      <c r="N140" s="665">
        <v>326</v>
      </c>
      <c r="O140" s="665">
        <v>7498</v>
      </c>
      <c r="P140" s="678">
        <v>1.6979166666666667</v>
      </c>
      <c r="Q140" s="666">
        <v>23</v>
      </c>
    </row>
    <row r="141" spans="1:17" ht="14.4" customHeight="1" x14ac:dyDescent="0.3">
      <c r="A141" s="661" t="s">
        <v>7566</v>
      </c>
      <c r="B141" s="662" t="s">
        <v>7567</v>
      </c>
      <c r="C141" s="662" t="s">
        <v>6030</v>
      </c>
      <c r="D141" s="662" t="s">
        <v>7704</v>
      </c>
      <c r="E141" s="662" t="s">
        <v>7705</v>
      </c>
      <c r="F141" s="665">
        <v>3</v>
      </c>
      <c r="G141" s="665">
        <v>753</v>
      </c>
      <c r="H141" s="665">
        <v>1</v>
      </c>
      <c r="I141" s="665">
        <v>251</v>
      </c>
      <c r="J141" s="665"/>
      <c r="K141" s="665"/>
      <c r="L141" s="665"/>
      <c r="M141" s="665"/>
      <c r="N141" s="665">
        <v>1</v>
      </c>
      <c r="O141" s="665">
        <v>252</v>
      </c>
      <c r="P141" s="678">
        <v>0.33466135458167329</v>
      </c>
      <c r="Q141" s="666">
        <v>252</v>
      </c>
    </row>
    <row r="142" spans="1:17" ht="14.4" customHeight="1" x14ac:dyDescent="0.3">
      <c r="A142" s="661" t="s">
        <v>7566</v>
      </c>
      <c r="B142" s="662" t="s">
        <v>7567</v>
      </c>
      <c r="C142" s="662" t="s">
        <v>6030</v>
      </c>
      <c r="D142" s="662" t="s">
        <v>7706</v>
      </c>
      <c r="E142" s="662" t="s">
        <v>7707</v>
      </c>
      <c r="F142" s="665">
        <v>279</v>
      </c>
      <c r="G142" s="665">
        <v>10323</v>
      </c>
      <c r="H142" s="665">
        <v>1</v>
      </c>
      <c r="I142" s="665">
        <v>37</v>
      </c>
      <c r="J142" s="665">
        <v>320</v>
      </c>
      <c r="K142" s="665">
        <v>11840</v>
      </c>
      <c r="L142" s="665">
        <v>1.1469534050179211</v>
      </c>
      <c r="M142" s="665">
        <v>37</v>
      </c>
      <c r="N142" s="665">
        <v>411</v>
      </c>
      <c r="O142" s="665">
        <v>15207</v>
      </c>
      <c r="P142" s="678">
        <v>1.4731182795698925</v>
      </c>
      <c r="Q142" s="666">
        <v>37</v>
      </c>
    </row>
    <row r="143" spans="1:17" ht="14.4" customHeight="1" x14ac:dyDescent="0.3">
      <c r="A143" s="661" t="s">
        <v>7566</v>
      </c>
      <c r="B143" s="662" t="s">
        <v>7567</v>
      </c>
      <c r="C143" s="662" t="s">
        <v>6030</v>
      </c>
      <c r="D143" s="662" t="s">
        <v>7708</v>
      </c>
      <c r="E143" s="662" t="s">
        <v>7709</v>
      </c>
      <c r="F143" s="665">
        <v>10788</v>
      </c>
      <c r="G143" s="665">
        <v>248124</v>
      </c>
      <c r="H143" s="665">
        <v>1</v>
      </c>
      <c r="I143" s="665">
        <v>23</v>
      </c>
      <c r="J143" s="665">
        <v>14644</v>
      </c>
      <c r="K143" s="665">
        <v>336812</v>
      </c>
      <c r="L143" s="665">
        <v>1.3574341861327401</v>
      </c>
      <c r="M143" s="665">
        <v>23</v>
      </c>
      <c r="N143" s="665">
        <v>14094</v>
      </c>
      <c r="O143" s="665">
        <v>324162</v>
      </c>
      <c r="P143" s="678">
        <v>1.3064516129032258</v>
      </c>
      <c r="Q143" s="666">
        <v>23</v>
      </c>
    </row>
    <row r="144" spans="1:17" ht="14.4" customHeight="1" x14ac:dyDescent="0.3">
      <c r="A144" s="661" t="s">
        <v>7566</v>
      </c>
      <c r="B144" s="662" t="s">
        <v>7567</v>
      </c>
      <c r="C144" s="662" t="s">
        <v>6030</v>
      </c>
      <c r="D144" s="662" t="s">
        <v>7710</v>
      </c>
      <c r="E144" s="662" t="s">
        <v>7711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400</v>
      </c>
      <c r="P144" s="678"/>
      <c r="Q144" s="666">
        <v>400</v>
      </c>
    </row>
    <row r="145" spans="1:17" ht="14.4" customHeight="1" x14ac:dyDescent="0.3">
      <c r="A145" s="661" t="s">
        <v>7566</v>
      </c>
      <c r="B145" s="662" t="s">
        <v>7567</v>
      </c>
      <c r="C145" s="662" t="s">
        <v>6030</v>
      </c>
      <c r="D145" s="662" t="s">
        <v>7712</v>
      </c>
      <c r="E145" s="662" t="s">
        <v>7713</v>
      </c>
      <c r="F145" s="665">
        <v>1</v>
      </c>
      <c r="G145" s="665">
        <v>170</v>
      </c>
      <c r="H145" s="665">
        <v>1</v>
      </c>
      <c r="I145" s="665">
        <v>170</v>
      </c>
      <c r="J145" s="665">
        <v>2</v>
      </c>
      <c r="K145" s="665">
        <v>340</v>
      </c>
      <c r="L145" s="665">
        <v>2</v>
      </c>
      <c r="M145" s="665">
        <v>170</v>
      </c>
      <c r="N145" s="665">
        <v>1</v>
      </c>
      <c r="O145" s="665">
        <v>171</v>
      </c>
      <c r="P145" s="678">
        <v>1.0058823529411764</v>
      </c>
      <c r="Q145" s="666">
        <v>171</v>
      </c>
    </row>
    <row r="146" spans="1:17" ht="14.4" customHeight="1" x14ac:dyDescent="0.3">
      <c r="A146" s="661" t="s">
        <v>7566</v>
      </c>
      <c r="B146" s="662" t="s">
        <v>7567</v>
      </c>
      <c r="C146" s="662" t="s">
        <v>6030</v>
      </c>
      <c r="D146" s="662" t="s">
        <v>7714</v>
      </c>
      <c r="E146" s="662" t="s">
        <v>7715</v>
      </c>
      <c r="F146" s="665">
        <v>1</v>
      </c>
      <c r="G146" s="665">
        <v>326</v>
      </c>
      <c r="H146" s="665">
        <v>1</v>
      </c>
      <c r="I146" s="665">
        <v>326</v>
      </c>
      <c r="J146" s="665">
        <v>1</v>
      </c>
      <c r="K146" s="665">
        <v>326</v>
      </c>
      <c r="L146" s="665">
        <v>1</v>
      </c>
      <c r="M146" s="665">
        <v>326</v>
      </c>
      <c r="N146" s="665"/>
      <c r="O146" s="665"/>
      <c r="P146" s="678"/>
      <c r="Q146" s="666"/>
    </row>
    <row r="147" spans="1:17" ht="14.4" customHeight="1" x14ac:dyDescent="0.3">
      <c r="A147" s="661" t="s">
        <v>7566</v>
      </c>
      <c r="B147" s="662" t="s">
        <v>7567</v>
      </c>
      <c r="C147" s="662" t="s">
        <v>6030</v>
      </c>
      <c r="D147" s="662" t="s">
        <v>7716</v>
      </c>
      <c r="E147" s="662" t="s">
        <v>7717</v>
      </c>
      <c r="F147" s="665">
        <v>3</v>
      </c>
      <c r="G147" s="665">
        <v>993</v>
      </c>
      <c r="H147" s="665">
        <v>1</v>
      </c>
      <c r="I147" s="665">
        <v>331</v>
      </c>
      <c r="J147" s="665"/>
      <c r="K147" s="665"/>
      <c r="L147" s="665"/>
      <c r="M147" s="665"/>
      <c r="N147" s="665">
        <v>1</v>
      </c>
      <c r="O147" s="665">
        <v>331</v>
      </c>
      <c r="P147" s="678">
        <v>0.33333333333333331</v>
      </c>
      <c r="Q147" s="666">
        <v>331</v>
      </c>
    </row>
    <row r="148" spans="1:17" ht="14.4" customHeight="1" x14ac:dyDescent="0.3">
      <c r="A148" s="661" t="s">
        <v>7566</v>
      </c>
      <c r="B148" s="662" t="s">
        <v>7567</v>
      </c>
      <c r="C148" s="662" t="s">
        <v>6030</v>
      </c>
      <c r="D148" s="662" t="s">
        <v>7718</v>
      </c>
      <c r="E148" s="662" t="s">
        <v>7719</v>
      </c>
      <c r="F148" s="665"/>
      <c r="G148" s="665"/>
      <c r="H148" s="665"/>
      <c r="I148" s="665"/>
      <c r="J148" s="665">
        <v>1</v>
      </c>
      <c r="K148" s="665">
        <v>277</v>
      </c>
      <c r="L148" s="665"/>
      <c r="M148" s="665">
        <v>277</v>
      </c>
      <c r="N148" s="665">
        <v>1</v>
      </c>
      <c r="O148" s="665">
        <v>277</v>
      </c>
      <c r="P148" s="678"/>
      <c r="Q148" s="666">
        <v>277</v>
      </c>
    </row>
    <row r="149" spans="1:17" ht="14.4" customHeight="1" x14ac:dyDescent="0.3">
      <c r="A149" s="661" t="s">
        <v>7566</v>
      </c>
      <c r="B149" s="662" t="s">
        <v>7567</v>
      </c>
      <c r="C149" s="662" t="s">
        <v>6030</v>
      </c>
      <c r="D149" s="662" t="s">
        <v>7720</v>
      </c>
      <c r="E149" s="662" t="s">
        <v>7721</v>
      </c>
      <c r="F149" s="665">
        <v>282</v>
      </c>
      <c r="G149" s="665">
        <v>8178</v>
      </c>
      <c r="H149" s="665">
        <v>1</v>
      </c>
      <c r="I149" s="665">
        <v>29</v>
      </c>
      <c r="J149" s="665">
        <v>421</v>
      </c>
      <c r="K149" s="665">
        <v>12209</v>
      </c>
      <c r="L149" s="665">
        <v>1.4929078014184398</v>
      </c>
      <c r="M149" s="665">
        <v>29</v>
      </c>
      <c r="N149" s="665">
        <v>648</v>
      </c>
      <c r="O149" s="665">
        <v>18792</v>
      </c>
      <c r="P149" s="678">
        <v>2.2978723404255321</v>
      </c>
      <c r="Q149" s="666">
        <v>29</v>
      </c>
    </row>
    <row r="150" spans="1:17" ht="14.4" customHeight="1" x14ac:dyDescent="0.3">
      <c r="A150" s="661" t="s">
        <v>7566</v>
      </c>
      <c r="B150" s="662" t="s">
        <v>7567</v>
      </c>
      <c r="C150" s="662" t="s">
        <v>6030</v>
      </c>
      <c r="D150" s="662" t="s">
        <v>7722</v>
      </c>
      <c r="E150" s="662" t="s">
        <v>7723</v>
      </c>
      <c r="F150" s="665">
        <v>81</v>
      </c>
      <c r="G150" s="665">
        <v>14326</v>
      </c>
      <c r="H150" s="665">
        <v>1</v>
      </c>
      <c r="I150" s="665">
        <v>176.8641975308642</v>
      </c>
      <c r="J150" s="665">
        <v>103</v>
      </c>
      <c r="K150" s="665">
        <v>18231</v>
      </c>
      <c r="L150" s="665">
        <v>1.2725813206756946</v>
      </c>
      <c r="M150" s="665">
        <v>177</v>
      </c>
      <c r="N150" s="665">
        <v>170</v>
      </c>
      <c r="O150" s="665">
        <v>30260</v>
      </c>
      <c r="P150" s="678">
        <v>2.1122434734049977</v>
      </c>
      <c r="Q150" s="666">
        <v>178</v>
      </c>
    </row>
    <row r="151" spans="1:17" ht="14.4" customHeight="1" x14ac:dyDescent="0.3">
      <c r="A151" s="661" t="s">
        <v>7566</v>
      </c>
      <c r="B151" s="662" t="s">
        <v>7567</v>
      </c>
      <c r="C151" s="662" t="s">
        <v>6030</v>
      </c>
      <c r="D151" s="662" t="s">
        <v>7724</v>
      </c>
      <c r="E151" s="662" t="s">
        <v>7725</v>
      </c>
      <c r="F151" s="665">
        <v>77</v>
      </c>
      <c r="G151" s="665">
        <v>1155</v>
      </c>
      <c r="H151" s="665">
        <v>1</v>
      </c>
      <c r="I151" s="665">
        <v>15</v>
      </c>
      <c r="J151" s="665">
        <v>63</v>
      </c>
      <c r="K151" s="665">
        <v>945</v>
      </c>
      <c r="L151" s="665">
        <v>0.81818181818181823</v>
      </c>
      <c r="M151" s="665">
        <v>15</v>
      </c>
      <c r="N151" s="665">
        <v>70</v>
      </c>
      <c r="O151" s="665">
        <v>1050</v>
      </c>
      <c r="P151" s="678">
        <v>0.90909090909090906</v>
      </c>
      <c r="Q151" s="666">
        <v>15</v>
      </c>
    </row>
    <row r="152" spans="1:17" ht="14.4" customHeight="1" x14ac:dyDescent="0.3">
      <c r="A152" s="661" t="s">
        <v>7566</v>
      </c>
      <c r="B152" s="662" t="s">
        <v>7567</v>
      </c>
      <c r="C152" s="662" t="s">
        <v>6030</v>
      </c>
      <c r="D152" s="662" t="s">
        <v>7726</v>
      </c>
      <c r="E152" s="662" t="s">
        <v>7727</v>
      </c>
      <c r="F152" s="665">
        <v>485</v>
      </c>
      <c r="G152" s="665">
        <v>9215</v>
      </c>
      <c r="H152" s="665">
        <v>1</v>
      </c>
      <c r="I152" s="665">
        <v>19</v>
      </c>
      <c r="J152" s="665">
        <v>680</v>
      </c>
      <c r="K152" s="665">
        <v>12920</v>
      </c>
      <c r="L152" s="665">
        <v>1.402061855670103</v>
      </c>
      <c r="M152" s="665">
        <v>19</v>
      </c>
      <c r="N152" s="665">
        <v>1033</v>
      </c>
      <c r="O152" s="665">
        <v>19627</v>
      </c>
      <c r="P152" s="678">
        <v>2.1298969072164948</v>
      </c>
      <c r="Q152" s="666">
        <v>19</v>
      </c>
    </row>
    <row r="153" spans="1:17" ht="14.4" customHeight="1" x14ac:dyDescent="0.3">
      <c r="A153" s="661" t="s">
        <v>7566</v>
      </c>
      <c r="B153" s="662" t="s">
        <v>7567</v>
      </c>
      <c r="C153" s="662" t="s">
        <v>6030</v>
      </c>
      <c r="D153" s="662" t="s">
        <v>7728</v>
      </c>
      <c r="E153" s="662" t="s">
        <v>7729</v>
      </c>
      <c r="F153" s="665">
        <v>1497</v>
      </c>
      <c r="G153" s="665">
        <v>29940</v>
      </c>
      <c r="H153" s="665">
        <v>1</v>
      </c>
      <c r="I153" s="665">
        <v>20</v>
      </c>
      <c r="J153" s="665">
        <v>1730</v>
      </c>
      <c r="K153" s="665">
        <v>34600</v>
      </c>
      <c r="L153" s="665">
        <v>1.1556446225784902</v>
      </c>
      <c r="M153" s="665">
        <v>20</v>
      </c>
      <c r="N153" s="665">
        <v>2072</v>
      </c>
      <c r="O153" s="665">
        <v>41440</v>
      </c>
      <c r="P153" s="678">
        <v>1.3841015364061455</v>
      </c>
      <c r="Q153" s="666">
        <v>20</v>
      </c>
    </row>
    <row r="154" spans="1:17" ht="14.4" customHeight="1" x14ac:dyDescent="0.3">
      <c r="A154" s="661" t="s">
        <v>7566</v>
      </c>
      <c r="B154" s="662" t="s">
        <v>7567</v>
      </c>
      <c r="C154" s="662" t="s">
        <v>6030</v>
      </c>
      <c r="D154" s="662" t="s">
        <v>7730</v>
      </c>
      <c r="E154" s="662" t="s">
        <v>7731</v>
      </c>
      <c r="F154" s="665">
        <v>3</v>
      </c>
      <c r="G154" s="665">
        <v>554</v>
      </c>
      <c r="H154" s="665">
        <v>1</v>
      </c>
      <c r="I154" s="665">
        <v>184.66666666666666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7566</v>
      </c>
      <c r="B155" s="662" t="s">
        <v>7567</v>
      </c>
      <c r="C155" s="662" t="s">
        <v>6030</v>
      </c>
      <c r="D155" s="662" t="s">
        <v>7732</v>
      </c>
      <c r="E155" s="662" t="s">
        <v>7733</v>
      </c>
      <c r="F155" s="665"/>
      <c r="G155" s="665"/>
      <c r="H155" s="665"/>
      <c r="I155" s="665"/>
      <c r="J155" s="665">
        <v>1</v>
      </c>
      <c r="K155" s="665">
        <v>187</v>
      </c>
      <c r="L155" s="665"/>
      <c r="M155" s="665">
        <v>187</v>
      </c>
      <c r="N155" s="665">
        <v>3</v>
      </c>
      <c r="O155" s="665">
        <v>564</v>
      </c>
      <c r="P155" s="678"/>
      <c r="Q155" s="666">
        <v>188</v>
      </c>
    </row>
    <row r="156" spans="1:17" ht="14.4" customHeight="1" x14ac:dyDescent="0.3">
      <c r="A156" s="661" t="s">
        <v>7566</v>
      </c>
      <c r="B156" s="662" t="s">
        <v>7567</v>
      </c>
      <c r="C156" s="662" t="s">
        <v>6030</v>
      </c>
      <c r="D156" s="662" t="s">
        <v>7734</v>
      </c>
      <c r="E156" s="662" t="s">
        <v>7735</v>
      </c>
      <c r="F156" s="665">
        <v>1</v>
      </c>
      <c r="G156" s="665">
        <v>267</v>
      </c>
      <c r="H156" s="665">
        <v>1</v>
      </c>
      <c r="I156" s="665">
        <v>267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7566</v>
      </c>
      <c r="B157" s="662" t="s">
        <v>7567</v>
      </c>
      <c r="C157" s="662" t="s">
        <v>6030</v>
      </c>
      <c r="D157" s="662" t="s">
        <v>7736</v>
      </c>
      <c r="E157" s="662" t="s">
        <v>7737</v>
      </c>
      <c r="F157" s="665"/>
      <c r="G157" s="665"/>
      <c r="H157" s="665"/>
      <c r="I157" s="665"/>
      <c r="J157" s="665">
        <v>1</v>
      </c>
      <c r="K157" s="665">
        <v>173</v>
      </c>
      <c r="L157" s="665"/>
      <c r="M157" s="665">
        <v>173</v>
      </c>
      <c r="N157" s="665">
        <v>1</v>
      </c>
      <c r="O157" s="665">
        <v>174</v>
      </c>
      <c r="P157" s="678"/>
      <c r="Q157" s="666">
        <v>174</v>
      </c>
    </row>
    <row r="158" spans="1:17" ht="14.4" customHeight="1" x14ac:dyDescent="0.3">
      <c r="A158" s="661" t="s">
        <v>7566</v>
      </c>
      <c r="B158" s="662" t="s">
        <v>7567</v>
      </c>
      <c r="C158" s="662" t="s">
        <v>6030</v>
      </c>
      <c r="D158" s="662" t="s">
        <v>7738</v>
      </c>
      <c r="E158" s="662" t="s">
        <v>7739</v>
      </c>
      <c r="F158" s="665">
        <v>215</v>
      </c>
      <c r="G158" s="665">
        <v>18060</v>
      </c>
      <c r="H158" s="665">
        <v>1</v>
      </c>
      <c r="I158" s="665">
        <v>84</v>
      </c>
      <c r="J158" s="665">
        <v>267</v>
      </c>
      <c r="K158" s="665">
        <v>22428</v>
      </c>
      <c r="L158" s="665">
        <v>1.241860465116279</v>
      </c>
      <c r="M158" s="665">
        <v>84</v>
      </c>
      <c r="N158" s="665">
        <v>346</v>
      </c>
      <c r="O158" s="665">
        <v>29064</v>
      </c>
      <c r="P158" s="678">
        <v>1.6093023255813954</v>
      </c>
      <c r="Q158" s="666">
        <v>84</v>
      </c>
    </row>
    <row r="159" spans="1:17" ht="14.4" customHeight="1" x14ac:dyDescent="0.3">
      <c r="A159" s="661" t="s">
        <v>7566</v>
      </c>
      <c r="B159" s="662" t="s">
        <v>7567</v>
      </c>
      <c r="C159" s="662" t="s">
        <v>6030</v>
      </c>
      <c r="D159" s="662" t="s">
        <v>7740</v>
      </c>
      <c r="E159" s="662" t="s">
        <v>7741</v>
      </c>
      <c r="F159" s="665">
        <v>1</v>
      </c>
      <c r="G159" s="665">
        <v>264</v>
      </c>
      <c r="H159" s="665">
        <v>1</v>
      </c>
      <c r="I159" s="665">
        <v>264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7566</v>
      </c>
      <c r="B160" s="662" t="s">
        <v>7567</v>
      </c>
      <c r="C160" s="662" t="s">
        <v>6030</v>
      </c>
      <c r="D160" s="662" t="s">
        <v>7742</v>
      </c>
      <c r="E160" s="662" t="s">
        <v>7743</v>
      </c>
      <c r="F160" s="665">
        <v>1</v>
      </c>
      <c r="G160" s="665">
        <v>78</v>
      </c>
      <c r="H160" s="665">
        <v>1</v>
      </c>
      <c r="I160" s="665">
        <v>78</v>
      </c>
      <c r="J160" s="665"/>
      <c r="K160" s="665"/>
      <c r="L160" s="665"/>
      <c r="M160" s="665"/>
      <c r="N160" s="665">
        <v>1</v>
      </c>
      <c r="O160" s="665">
        <v>78</v>
      </c>
      <c r="P160" s="678">
        <v>1</v>
      </c>
      <c r="Q160" s="666">
        <v>78</v>
      </c>
    </row>
    <row r="161" spans="1:17" ht="14.4" customHeight="1" x14ac:dyDescent="0.3">
      <c r="A161" s="661" t="s">
        <v>7566</v>
      </c>
      <c r="B161" s="662" t="s">
        <v>7567</v>
      </c>
      <c r="C161" s="662" t="s">
        <v>6030</v>
      </c>
      <c r="D161" s="662" t="s">
        <v>7744</v>
      </c>
      <c r="E161" s="662" t="s">
        <v>7745</v>
      </c>
      <c r="F161" s="665"/>
      <c r="G161" s="665"/>
      <c r="H161" s="665"/>
      <c r="I161" s="665"/>
      <c r="J161" s="665">
        <v>1</v>
      </c>
      <c r="K161" s="665">
        <v>300</v>
      </c>
      <c r="L161" s="665"/>
      <c r="M161" s="665">
        <v>300</v>
      </c>
      <c r="N161" s="665">
        <v>1</v>
      </c>
      <c r="O161" s="665">
        <v>301</v>
      </c>
      <c r="P161" s="678"/>
      <c r="Q161" s="666">
        <v>301</v>
      </c>
    </row>
    <row r="162" spans="1:17" ht="14.4" customHeight="1" x14ac:dyDescent="0.3">
      <c r="A162" s="661" t="s">
        <v>7566</v>
      </c>
      <c r="B162" s="662" t="s">
        <v>7567</v>
      </c>
      <c r="C162" s="662" t="s">
        <v>6030</v>
      </c>
      <c r="D162" s="662" t="s">
        <v>7746</v>
      </c>
      <c r="E162" s="662" t="s">
        <v>7747</v>
      </c>
      <c r="F162" s="665">
        <v>8</v>
      </c>
      <c r="G162" s="665">
        <v>168</v>
      </c>
      <c r="H162" s="665">
        <v>1</v>
      </c>
      <c r="I162" s="665">
        <v>21</v>
      </c>
      <c r="J162" s="665">
        <v>9</v>
      </c>
      <c r="K162" s="665">
        <v>189</v>
      </c>
      <c r="L162" s="665">
        <v>1.125</v>
      </c>
      <c r="M162" s="665">
        <v>21</v>
      </c>
      <c r="N162" s="665">
        <v>7</v>
      </c>
      <c r="O162" s="665">
        <v>147</v>
      </c>
      <c r="P162" s="678">
        <v>0.875</v>
      </c>
      <c r="Q162" s="666">
        <v>21</v>
      </c>
    </row>
    <row r="163" spans="1:17" ht="14.4" customHeight="1" x14ac:dyDescent="0.3">
      <c r="A163" s="661" t="s">
        <v>7566</v>
      </c>
      <c r="B163" s="662" t="s">
        <v>7567</v>
      </c>
      <c r="C163" s="662" t="s">
        <v>6030</v>
      </c>
      <c r="D163" s="662" t="s">
        <v>7748</v>
      </c>
      <c r="E163" s="662" t="s">
        <v>7749</v>
      </c>
      <c r="F163" s="665">
        <v>149</v>
      </c>
      <c r="G163" s="665">
        <v>3278</v>
      </c>
      <c r="H163" s="665">
        <v>1</v>
      </c>
      <c r="I163" s="665">
        <v>22</v>
      </c>
      <c r="J163" s="665">
        <v>160</v>
      </c>
      <c r="K163" s="665">
        <v>3520</v>
      </c>
      <c r="L163" s="665">
        <v>1.0738255033557047</v>
      </c>
      <c r="M163" s="665">
        <v>22</v>
      </c>
      <c r="N163" s="665">
        <v>199</v>
      </c>
      <c r="O163" s="665">
        <v>4378</v>
      </c>
      <c r="P163" s="678">
        <v>1.3355704697986577</v>
      </c>
      <c r="Q163" s="666">
        <v>22</v>
      </c>
    </row>
    <row r="164" spans="1:17" ht="14.4" customHeight="1" x14ac:dyDescent="0.3">
      <c r="A164" s="661" t="s">
        <v>7566</v>
      </c>
      <c r="B164" s="662" t="s">
        <v>7567</v>
      </c>
      <c r="C164" s="662" t="s">
        <v>6030</v>
      </c>
      <c r="D164" s="662" t="s">
        <v>7750</v>
      </c>
      <c r="E164" s="662" t="s">
        <v>7751</v>
      </c>
      <c r="F164" s="665"/>
      <c r="G164" s="665"/>
      <c r="H164" s="665"/>
      <c r="I164" s="665"/>
      <c r="J164" s="665">
        <v>2</v>
      </c>
      <c r="K164" s="665">
        <v>342</v>
      </c>
      <c r="L164" s="665"/>
      <c r="M164" s="665">
        <v>171</v>
      </c>
      <c r="N164" s="665"/>
      <c r="O164" s="665"/>
      <c r="P164" s="678"/>
      <c r="Q164" s="666"/>
    </row>
    <row r="165" spans="1:17" ht="14.4" customHeight="1" x14ac:dyDescent="0.3">
      <c r="A165" s="661" t="s">
        <v>7566</v>
      </c>
      <c r="B165" s="662" t="s">
        <v>7567</v>
      </c>
      <c r="C165" s="662" t="s">
        <v>6030</v>
      </c>
      <c r="D165" s="662" t="s">
        <v>7752</v>
      </c>
      <c r="E165" s="662" t="s">
        <v>7753</v>
      </c>
      <c r="F165" s="665">
        <v>5</v>
      </c>
      <c r="G165" s="665">
        <v>2475</v>
      </c>
      <c r="H165" s="665">
        <v>1</v>
      </c>
      <c r="I165" s="665">
        <v>495</v>
      </c>
      <c r="J165" s="665">
        <v>1</v>
      </c>
      <c r="K165" s="665">
        <v>495</v>
      </c>
      <c r="L165" s="665">
        <v>0.2</v>
      </c>
      <c r="M165" s="665">
        <v>495</v>
      </c>
      <c r="N165" s="665">
        <v>4</v>
      </c>
      <c r="O165" s="665">
        <v>1980</v>
      </c>
      <c r="P165" s="678">
        <v>0.8</v>
      </c>
      <c r="Q165" s="666">
        <v>495</v>
      </c>
    </row>
    <row r="166" spans="1:17" ht="14.4" customHeight="1" x14ac:dyDescent="0.3">
      <c r="A166" s="661" t="s">
        <v>7566</v>
      </c>
      <c r="B166" s="662" t="s">
        <v>7567</v>
      </c>
      <c r="C166" s="662" t="s">
        <v>6030</v>
      </c>
      <c r="D166" s="662" t="s">
        <v>7754</v>
      </c>
      <c r="E166" s="662" t="s">
        <v>7755</v>
      </c>
      <c r="F166" s="665">
        <v>58</v>
      </c>
      <c r="G166" s="665">
        <v>33054</v>
      </c>
      <c r="H166" s="665">
        <v>1</v>
      </c>
      <c r="I166" s="665">
        <v>569.89655172413791</v>
      </c>
      <c r="J166" s="665">
        <v>51</v>
      </c>
      <c r="K166" s="665">
        <v>29172</v>
      </c>
      <c r="L166" s="665">
        <v>0.88255581775276815</v>
      </c>
      <c r="M166" s="665">
        <v>572</v>
      </c>
      <c r="N166" s="665">
        <v>168</v>
      </c>
      <c r="O166" s="665">
        <v>97272</v>
      </c>
      <c r="P166" s="678">
        <v>2.9428208386276999</v>
      </c>
      <c r="Q166" s="666">
        <v>579</v>
      </c>
    </row>
    <row r="167" spans="1:17" ht="14.4" customHeight="1" x14ac:dyDescent="0.3">
      <c r="A167" s="661" t="s">
        <v>7566</v>
      </c>
      <c r="B167" s="662" t="s">
        <v>7567</v>
      </c>
      <c r="C167" s="662" t="s">
        <v>6030</v>
      </c>
      <c r="D167" s="662" t="s">
        <v>7481</v>
      </c>
      <c r="E167" s="662" t="s">
        <v>7482</v>
      </c>
      <c r="F167" s="665">
        <v>58</v>
      </c>
      <c r="G167" s="665">
        <v>58344</v>
      </c>
      <c r="H167" s="665">
        <v>1</v>
      </c>
      <c r="I167" s="665">
        <v>1005.9310344827586</v>
      </c>
      <c r="J167" s="665">
        <v>36</v>
      </c>
      <c r="K167" s="665">
        <v>36288</v>
      </c>
      <c r="L167" s="665">
        <v>0.62196626902509256</v>
      </c>
      <c r="M167" s="665">
        <v>1008</v>
      </c>
      <c r="N167" s="665">
        <v>168</v>
      </c>
      <c r="O167" s="665">
        <v>169848</v>
      </c>
      <c r="P167" s="678">
        <v>2.9111476758535582</v>
      </c>
      <c r="Q167" s="666">
        <v>1011</v>
      </c>
    </row>
    <row r="168" spans="1:17" ht="14.4" customHeight="1" x14ac:dyDescent="0.3">
      <c r="A168" s="661" t="s">
        <v>7566</v>
      </c>
      <c r="B168" s="662" t="s">
        <v>7567</v>
      </c>
      <c r="C168" s="662" t="s">
        <v>6030</v>
      </c>
      <c r="D168" s="662" t="s">
        <v>7756</v>
      </c>
      <c r="E168" s="662" t="s">
        <v>7757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192</v>
      </c>
      <c r="P168" s="678"/>
      <c r="Q168" s="666">
        <v>192</v>
      </c>
    </row>
    <row r="169" spans="1:17" ht="14.4" customHeight="1" x14ac:dyDescent="0.3">
      <c r="A169" s="661" t="s">
        <v>7566</v>
      </c>
      <c r="B169" s="662" t="s">
        <v>7567</v>
      </c>
      <c r="C169" s="662" t="s">
        <v>6030</v>
      </c>
      <c r="D169" s="662" t="s">
        <v>7758</v>
      </c>
      <c r="E169" s="662" t="s">
        <v>7759</v>
      </c>
      <c r="F169" s="665">
        <v>1</v>
      </c>
      <c r="G169" s="665">
        <v>205</v>
      </c>
      <c r="H169" s="665">
        <v>1</v>
      </c>
      <c r="I169" s="665">
        <v>205</v>
      </c>
      <c r="J169" s="665">
        <v>2</v>
      </c>
      <c r="K169" s="665">
        <v>410</v>
      </c>
      <c r="L169" s="665">
        <v>2</v>
      </c>
      <c r="M169" s="665">
        <v>205</v>
      </c>
      <c r="N169" s="665">
        <v>2</v>
      </c>
      <c r="O169" s="665">
        <v>410</v>
      </c>
      <c r="P169" s="678">
        <v>2</v>
      </c>
      <c r="Q169" s="666">
        <v>205</v>
      </c>
    </row>
    <row r="170" spans="1:17" ht="14.4" customHeight="1" x14ac:dyDescent="0.3">
      <c r="A170" s="661" t="s">
        <v>7566</v>
      </c>
      <c r="B170" s="662" t="s">
        <v>7567</v>
      </c>
      <c r="C170" s="662" t="s">
        <v>6030</v>
      </c>
      <c r="D170" s="662" t="s">
        <v>7760</v>
      </c>
      <c r="E170" s="662" t="s">
        <v>7761</v>
      </c>
      <c r="F170" s="665">
        <v>5</v>
      </c>
      <c r="G170" s="665">
        <v>835</v>
      </c>
      <c r="H170" s="665">
        <v>1</v>
      </c>
      <c r="I170" s="665">
        <v>167</v>
      </c>
      <c r="J170" s="665">
        <v>8</v>
      </c>
      <c r="K170" s="665">
        <v>1336</v>
      </c>
      <c r="L170" s="665">
        <v>1.6</v>
      </c>
      <c r="M170" s="665">
        <v>167</v>
      </c>
      <c r="N170" s="665">
        <v>15</v>
      </c>
      <c r="O170" s="665">
        <v>2520</v>
      </c>
      <c r="P170" s="678">
        <v>3.0179640718562872</v>
      </c>
      <c r="Q170" s="666">
        <v>168</v>
      </c>
    </row>
    <row r="171" spans="1:17" ht="14.4" customHeight="1" x14ac:dyDescent="0.3">
      <c r="A171" s="661" t="s">
        <v>7566</v>
      </c>
      <c r="B171" s="662" t="s">
        <v>7567</v>
      </c>
      <c r="C171" s="662" t="s">
        <v>6030</v>
      </c>
      <c r="D171" s="662" t="s">
        <v>7762</v>
      </c>
      <c r="E171" s="662" t="s">
        <v>7763</v>
      </c>
      <c r="F171" s="665">
        <v>1</v>
      </c>
      <c r="G171" s="665">
        <v>263</v>
      </c>
      <c r="H171" s="665">
        <v>1</v>
      </c>
      <c r="I171" s="665">
        <v>263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7566</v>
      </c>
      <c r="B172" s="662" t="s">
        <v>7567</v>
      </c>
      <c r="C172" s="662" t="s">
        <v>6030</v>
      </c>
      <c r="D172" s="662" t="s">
        <v>7764</v>
      </c>
      <c r="E172" s="662" t="s">
        <v>7765</v>
      </c>
      <c r="F172" s="665"/>
      <c r="G172" s="665"/>
      <c r="H172" s="665"/>
      <c r="I172" s="665"/>
      <c r="J172" s="665">
        <v>1</v>
      </c>
      <c r="K172" s="665">
        <v>127</v>
      </c>
      <c r="L172" s="665"/>
      <c r="M172" s="665">
        <v>127</v>
      </c>
      <c r="N172" s="665">
        <v>4</v>
      </c>
      <c r="O172" s="665">
        <v>508</v>
      </c>
      <c r="P172" s="678"/>
      <c r="Q172" s="666">
        <v>127</v>
      </c>
    </row>
    <row r="173" spans="1:17" ht="14.4" customHeight="1" x14ac:dyDescent="0.3">
      <c r="A173" s="661" t="s">
        <v>7566</v>
      </c>
      <c r="B173" s="662" t="s">
        <v>7567</v>
      </c>
      <c r="C173" s="662" t="s">
        <v>6030</v>
      </c>
      <c r="D173" s="662" t="s">
        <v>7766</v>
      </c>
      <c r="E173" s="662" t="s">
        <v>7767</v>
      </c>
      <c r="F173" s="665"/>
      <c r="G173" s="665"/>
      <c r="H173" s="665"/>
      <c r="I173" s="665"/>
      <c r="J173" s="665">
        <v>3</v>
      </c>
      <c r="K173" s="665">
        <v>930</v>
      </c>
      <c r="L173" s="665"/>
      <c r="M173" s="665">
        <v>310</v>
      </c>
      <c r="N173" s="665">
        <v>1</v>
      </c>
      <c r="O173" s="665">
        <v>310</v>
      </c>
      <c r="P173" s="678"/>
      <c r="Q173" s="666">
        <v>310</v>
      </c>
    </row>
    <row r="174" spans="1:17" ht="14.4" customHeight="1" x14ac:dyDescent="0.3">
      <c r="A174" s="661" t="s">
        <v>7566</v>
      </c>
      <c r="B174" s="662" t="s">
        <v>7567</v>
      </c>
      <c r="C174" s="662" t="s">
        <v>6030</v>
      </c>
      <c r="D174" s="662" t="s">
        <v>7768</v>
      </c>
      <c r="E174" s="662" t="s">
        <v>7769</v>
      </c>
      <c r="F174" s="665">
        <v>36</v>
      </c>
      <c r="G174" s="665">
        <v>828</v>
      </c>
      <c r="H174" s="665">
        <v>1</v>
      </c>
      <c r="I174" s="665">
        <v>23</v>
      </c>
      <c r="J174" s="665">
        <v>34</v>
      </c>
      <c r="K174" s="665">
        <v>782</v>
      </c>
      <c r="L174" s="665">
        <v>0.94444444444444442</v>
      </c>
      <c r="M174" s="665">
        <v>23</v>
      </c>
      <c r="N174" s="665">
        <v>44</v>
      </c>
      <c r="O174" s="665">
        <v>1012</v>
      </c>
      <c r="P174" s="678">
        <v>1.2222222222222223</v>
      </c>
      <c r="Q174" s="666">
        <v>23</v>
      </c>
    </row>
    <row r="175" spans="1:17" ht="14.4" customHeight="1" x14ac:dyDescent="0.3">
      <c r="A175" s="661" t="s">
        <v>7566</v>
      </c>
      <c r="B175" s="662" t="s">
        <v>7567</v>
      </c>
      <c r="C175" s="662" t="s">
        <v>6030</v>
      </c>
      <c r="D175" s="662" t="s">
        <v>7770</v>
      </c>
      <c r="E175" s="662" t="s">
        <v>7771</v>
      </c>
      <c r="F175" s="665">
        <v>36</v>
      </c>
      <c r="G175" s="665">
        <v>612</v>
      </c>
      <c r="H175" s="665">
        <v>1</v>
      </c>
      <c r="I175" s="665">
        <v>17</v>
      </c>
      <c r="J175" s="665">
        <v>16</v>
      </c>
      <c r="K175" s="665">
        <v>272</v>
      </c>
      <c r="L175" s="665">
        <v>0.44444444444444442</v>
      </c>
      <c r="M175" s="665">
        <v>17</v>
      </c>
      <c r="N175" s="665">
        <v>47</v>
      </c>
      <c r="O175" s="665">
        <v>799</v>
      </c>
      <c r="P175" s="678">
        <v>1.3055555555555556</v>
      </c>
      <c r="Q175" s="666">
        <v>17</v>
      </c>
    </row>
    <row r="176" spans="1:17" ht="14.4" customHeight="1" x14ac:dyDescent="0.3">
      <c r="A176" s="661" t="s">
        <v>7566</v>
      </c>
      <c r="B176" s="662" t="s">
        <v>7567</v>
      </c>
      <c r="C176" s="662" t="s">
        <v>6030</v>
      </c>
      <c r="D176" s="662" t="s">
        <v>7772</v>
      </c>
      <c r="E176" s="662" t="s">
        <v>7773</v>
      </c>
      <c r="F176" s="665"/>
      <c r="G176" s="665"/>
      <c r="H176" s="665"/>
      <c r="I176" s="665"/>
      <c r="J176" s="665">
        <v>1</v>
      </c>
      <c r="K176" s="665">
        <v>132</v>
      </c>
      <c r="L176" s="665"/>
      <c r="M176" s="665">
        <v>132</v>
      </c>
      <c r="N176" s="665">
        <v>3</v>
      </c>
      <c r="O176" s="665">
        <v>399</v>
      </c>
      <c r="P176" s="678"/>
      <c r="Q176" s="666">
        <v>133</v>
      </c>
    </row>
    <row r="177" spans="1:17" ht="14.4" customHeight="1" x14ac:dyDescent="0.3">
      <c r="A177" s="661" t="s">
        <v>7566</v>
      </c>
      <c r="B177" s="662" t="s">
        <v>7567</v>
      </c>
      <c r="C177" s="662" t="s">
        <v>6030</v>
      </c>
      <c r="D177" s="662" t="s">
        <v>7774</v>
      </c>
      <c r="E177" s="662" t="s">
        <v>7775</v>
      </c>
      <c r="F177" s="665">
        <v>450</v>
      </c>
      <c r="G177" s="665">
        <v>131307</v>
      </c>
      <c r="H177" s="665">
        <v>1</v>
      </c>
      <c r="I177" s="665">
        <v>291.79333333333335</v>
      </c>
      <c r="J177" s="665">
        <v>583</v>
      </c>
      <c r="K177" s="665">
        <v>170819</v>
      </c>
      <c r="L177" s="665">
        <v>1.3009131272514032</v>
      </c>
      <c r="M177" s="665">
        <v>293</v>
      </c>
      <c r="N177" s="665">
        <v>665</v>
      </c>
      <c r="O177" s="665">
        <v>195510</v>
      </c>
      <c r="P177" s="678">
        <v>1.4889533688226828</v>
      </c>
      <c r="Q177" s="666">
        <v>294</v>
      </c>
    </row>
    <row r="178" spans="1:17" ht="14.4" customHeight="1" x14ac:dyDescent="0.3">
      <c r="A178" s="661" t="s">
        <v>7566</v>
      </c>
      <c r="B178" s="662" t="s">
        <v>7567</v>
      </c>
      <c r="C178" s="662" t="s">
        <v>6030</v>
      </c>
      <c r="D178" s="662" t="s">
        <v>7485</v>
      </c>
      <c r="E178" s="662" t="s">
        <v>7486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373</v>
      </c>
      <c r="P178" s="678"/>
      <c r="Q178" s="666">
        <v>373</v>
      </c>
    </row>
    <row r="179" spans="1:17" ht="14.4" customHeight="1" x14ac:dyDescent="0.3">
      <c r="A179" s="661" t="s">
        <v>7566</v>
      </c>
      <c r="B179" s="662" t="s">
        <v>7567</v>
      </c>
      <c r="C179" s="662" t="s">
        <v>6030</v>
      </c>
      <c r="D179" s="662" t="s">
        <v>7776</v>
      </c>
      <c r="E179" s="662" t="s">
        <v>7777</v>
      </c>
      <c r="F179" s="665">
        <v>13</v>
      </c>
      <c r="G179" s="665">
        <v>585</v>
      </c>
      <c r="H179" s="665">
        <v>1</v>
      </c>
      <c r="I179" s="665">
        <v>45</v>
      </c>
      <c r="J179" s="665">
        <v>16</v>
      </c>
      <c r="K179" s="665">
        <v>720</v>
      </c>
      <c r="L179" s="665">
        <v>1.2307692307692308</v>
      </c>
      <c r="M179" s="665">
        <v>45</v>
      </c>
      <c r="N179" s="665">
        <v>19</v>
      </c>
      <c r="O179" s="665">
        <v>855</v>
      </c>
      <c r="P179" s="678">
        <v>1.4615384615384615</v>
      </c>
      <c r="Q179" s="666">
        <v>45</v>
      </c>
    </row>
    <row r="180" spans="1:17" ht="14.4" customHeight="1" x14ac:dyDescent="0.3">
      <c r="A180" s="661" t="s">
        <v>7566</v>
      </c>
      <c r="B180" s="662" t="s">
        <v>7567</v>
      </c>
      <c r="C180" s="662" t="s">
        <v>6030</v>
      </c>
      <c r="D180" s="662" t="s">
        <v>7778</v>
      </c>
      <c r="E180" s="662" t="s">
        <v>7779</v>
      </c>
      <c r="F180" s="665"/>
      <c r="G180" s="665"/>
      <c r="H180" s="665"/>
      <c r="I180" s="665"/>
      <c r="J180" s="665">
        <v>4</v>
      </c>
      <c r="K180" s="665">
        <v>4368</v>
      </c>
      <c r="L180" s="665"/>
      <c r="M180" s="665">
        <v>1092</v>
      </c>
      <c r="N180" s="665">
        <v>2</v>
      </c>
      <c r="O180" s="665">
        <v>2208</v>
      </c>
      <c r="P180" s="678"/>
      <c r="Q180" s="666">
        <v>1104</v>
      </c>
    </row>
    <row r="181" spans="1:17" ht="14.4" customHeight="1" x14ac:dyDescent="0.3">
      <c r="A181" s="661" t="s">
        <v>7566</v>
      </c>
      <c r="B181" s="662" t="s">
        <v>7567</v>
      </c>
      <c r="C181" s="662" t="s">
        <v>6030</v>
      </c>
      <c r="D181" s="662" t="s">
        <v>7780</v>
      </c>
      <c r="E181" s="662" t="s">
        <v>7781</v>
      </c>
      <c r="F181" s="665">
        <v>95</v>
      </c>
      <c r="G181" s="665">
        <v>4370</v>
      </c>
      <c r="H181" s="665">
        <v>1</v>
      </c>
      <c r="I181" s="665">
        <v>46</v>
      </c>
      <c r="J181" s="665">
        <v>82</v>
      </c>
      <c r="K181" s="665">
        <v>3772</v>
      </c>
      <c r="L181" s="665">
        <v>0.86315789473684212</v>
      </c>
      <c r="M181" s="665">
        <v>46</v>
      </c>
      <c r="N181" s="665">
        <v>28</v>
      </c>
      <c r="O181" s="665">
        <v>1288</v>
      </c>
      <c r="P181" s="678">
        <v>0.29473684210526313</v>
      </c>
      <c r="Q181" s="666">
        <v>46</v>
      </c>
    </row>
    <row r="182" spans="1:17" ht="14.4" customHeight="1" x14ac:dyDescent="0.3">
      <c r="A182" s="661" t="s">
        <v>7566</v>
      </c>
      <c r="B182" s="662" t="s">
        <v>7567</v>
      </c>
      <c r="C182" s="662" t="s">
        <v>6030</v>
      </c>
      <c r="D182" s="662" t="s">
        <v>7782</v>
      </c>
      <c r="E182" s="662" t="s">
        <v>7783</v>
      </c>
      <c r="F182" s="665"/>
      <c r="G182" s="665"/>
      <c r="H182" s="665"/>
      <c r="I182" s="665"/>
      <c r="J182" s="665"/>
      <c r="K182" s="665"/>
      <c r="L182" s="665"/>
      <c r="M182" s="665"/>
      <c r="N182" s="665">
        <v>1</v>
      </c>
      <c r="O182" s="665">
        <v>310</v>
      </c>
      <c r="P182" s="678"/>
      <c r="Q182" s="666">
        <v>310</v>
      </c>
    </row>
    <row r="183" spans="1:17" ht="14.4" customHeight="1" x14ac:dyDescent="0.3">
      <c r="A183" s="661" t="s">
        <v>7566</v>
      </c>
      <c r="B183" s="662" t="s">
        <v>7567</v>
      </c>
      <c r="C183" s="662" t="s">
        <v>6030</v>
      </c>
      <c r="D183" s="662" t="s">
        <v>7784</v>
      </c>
      <c r="E183" s="662" t="s">
        <v>7785</v>
      </c>
      <c r="F183" s="665"/>
      <c r="G183" s="665"/>
      <c r="H183" s="665"/>
      <c r="I183" s="665"/>
      <c r="J183" s="665">
        <v>5</v>
      </c>
      <c r="K183" s="665">
        <v>155</v>
      </c>
      <c r="L183" s="665"/>
      <c r="M183" s="665">
        <v>31</v>
      </c>
      <c r="N183" s="665">
        <v>3</v>
      </c>
      <c r="O183" s="665">
        <v>93</v>
      </c>
      <c r="P183" s="678"/>
      <c r="Q183" s="666">
        <v>31</v>
      </c>
    </row>
    <row r="184" spans="1:17" ht="14.4" customHeight="1" x14ac:dyDescent="0.3">
      <c r="A184" s="661" t="s">
        <v>7566</v>
      </c>
      <c r="B184" s="662" t="s">
        <v>7567</v>
      </c>
      <c r="C184" s="662" t="s">
        <v>6030</v>
      </c>
      <c r="D184" s="662" t="s">
        <v>7786</v>
      </c>
      <c r="E184" s="662" t="s">
        <v>7787</v>
      </c>
      <c r="F184" s="665">
        <v>12</v>
      </c>
      <c r="G184" s="665">
        <v>312</v>
      </c>
      <c r="H184" s="665">
        <v>1</v>
      </c>
      <c r="I184" s="665">
        <v>26</v>
      </c>
      <c r="J184" s="665">
        <v>7</v>
      </c>
      <c r="K184" s="665">
        <v>182</v>
      </c>
      <c r="L184" s="665">
        <v>0.58333333333333337</v>
      </c>
      <c r="M184" s="665">
        <v>26</v>
      </c>
      <c r="N184" s="665">
        <v>19</v>
      </c>
      <c r="O184" s="665">
        <v>494</v>
      </c>
      <c r="P184" s="678">
        <v>1.5833333333333333</v>
      </c>
      <c r="Q184" s="666">
        <v>26</v>
      </c>
    </row>
    <row r="185" spans="1:17" ht="14.4" customHeight="1" x14ac:dyDescent="0.3">
      <c r="A185" s="661" t="s">
        <v>7566</v>
      </c>
      <c r="B185" s="662" t="s">
        <v>7567</v>
      </c>
      <c r="C185" s="662" t="s">
        <v>6030</v>
      </c>
      <c r="D185" s="662" t="s">
        <v>7788</v>
      </c>
      <c r="E185" s="662" t="s">
        <v>7789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355</v>
      </c>
      <c r="P185" s="678"/>
      <c r="Q185" s="666">
        <v>355</v>
      </c>
    </row>
    <row r="186" spans="1:17" ht="14.4" customHeight="1" x14ac:dyDescent="0.3">
      <c r="A186" s="661" t="s">
        <v>7566</v>
      </c>
      <c r="B186" s="662" t="s">
        <v>7567</v>
      </c>
      <c r="C186" s="662" t="s">
        <v>6030</v>
      </c>
      <c r="D186" s="662" t="s">
        <v>7790</v>
      </c>
      <c r="E186" s="662" t="s">
        <v>7791</v>
      </c>
      <c r="F186" s="665"/>
      <c r="G186" s="665"/>
      <c r="H186" s="665"/>
      <c r="I186" s="665"/>
      <c r="J186" s="665"/>
      <c r="K186" s="665"/>
      <c r="L186" s="665"/>
      <c r="M186" s="665"/>
      <c r="N186" s="665">
        <v>3</v>
      </c>
      <c r="O186" s="665">
        <v>93</v>
      </c>
      <c r="P186" s="678"/>
      <c r="Q186" s="666">
        <v>31</v>
      </c>
    </row>
    <row r="187" spans="1:17" ht="14.4" customHeight="1" x14ac:dyDescent="0.3">
      <c r="A187" s="661" t="s">
        <v>7566</v>
      </c>
      <c r="B187" s="662" t="s">
        <v>7567</v>
      </c>
      <c r="C187" s="662" t="s">
        <v>6030</v>
      </c>
      <c r="D187" s="662" t="s">
        <v>7792</v>
      </c>
      <c r="E187" s="662" t="s">
        <v>7793</v>
      </c>
      <c r="F187" s="665"/>
      <c r="G187" s="665"/>
      <c r="H187" s="665"/>
      <c r="I187" s="665"/>
      <c r="J187" s="665">
        <v>1</v>
      </c>
      <c r="K187" s="665">
        <v>292</v>
      </c>
      <c r="L187" s="665"/>
      <c r="M187" s="665">
        <v>292</v>
      </c>
      <c r="N187" s="665"/>
      <c r="O187" s="665"/>
      <c r="P187" s="678"/>
      <c r="Q187" s="666"/>
    </row>
    <row r="188" spans="1:17" ht="14.4" customHeight="1" x14ac:dyDescent="0.3">
      <c r="A188" s="661" t="s">
        <v>7566</v>
      </c>
      <c r="B188" s="662" t="s">
        <v>7567</v>
      </c>
      <c r="C188" s="662" t="s">
        <v>6030</v>
      </c>
      <c r="D188" s="662" t="s">
        <v>7794</v>
      </c>
      <c r="E188" s="662" t="s">
        <v>7795</v>
      </c>
      <c r="F188" s="665"/>
      <c r="G188" s="665"/>
      <c r="H188" s="665"/>
      <c r="I188" s="665"/>
      <c r="J188" s="665">
        <v>2</v>
      </c>
      <c r="K188" s="665">
        <v>708</v>
      </c>
      <c r="L188" s="665"/>
      <c r="M188" s="665">
        <v>354</v>
      </c>
      <c r="N188" s="665"/>
      <c r="O188" s="665"/>
      <c r="P188" s="678"/>
      <c r="Q188" s="666"/>
    </row>
    <row r="189" spans="1:17" ht="14.4" customHeight="1" x14ac:dyDescent="0.3">
      <c r="A189" s="661" t="s">
        <v>7566</v>
      </c>
      <c r="B189" s="662" t="s">
        <v>7567</v>
      </c>
      <c r="C189" s="662" t="s">
        <v>6030</v>
      </c>
      <c r="D189" s="662" t="s">
        <v>7796</v>
      </c>
      <c r="E189" s="662" t="s">
        <v>7797</v>
      </c>
      <c r="F189" s="665"/>
      <c r="G189" s="665"/>
      <c r="H189" s="665"/>
      <c r="I189" s="665"/>
      <c r="J189" s="665">
        <v>3</v>
      </c>
      <c r="K189" s="665">
        <v>405</v>
      </c>
      <c r="L189" s="665"/>
      <c r="M189" s="665">
        <v>135</v>
      </c>
      <c r="N189" s="665"/>
      <c r="O189" s="665"/>
      <c r="P189" s="678"/>
      <c r="Q189" s="666"/>
    </row>
    <row r="190" spans="1:17" ht="14.4" customHeight="1" x14ac:dyDescent="0.3">
      <c r="A190" s="661" t="s">
        <v>7566</v>
      </c>
      <c r="B190" s="662" t="s">
        <v>7567</v>
      </c>
      <c r="C190" s="662" t="s">
        <v>6030</v>
      </c>
      <c r="D190" s="662" t="s">
        <v>7798</v>
      </c>
      <c r="E190" s="662" t="s">
        <v>7799</v>
      </c>
      <c r="F190" s="665"/>
      <c r="G190" s="665"/>
      <c r="H190" s="665"/>
      <c r="I190" s="665"/>
      <c r="J190" s="665"/>
      <c r="K190" s="665"/>
      <c r="L190" s="665"/>
      <c r="M190" s="665"/>
      <c r="N190" s="665">
        <v>3</v>
      </c>
      <c r="O190" s="665">
        <v>1221</v>
      </c>
      <c r="P190" s="678"/>
      <c r="Q190" s="666">
        <v>407</v>
      </c>
    </row>
    <row r="191" spans="1:17" ht="14.4" customHeight="1" x14ac:dyDescent="0.3">
      <c r="A191" s="661" t="s">
        <v>7566</v>
      </c>
      <c r="B191" s="662" t="s">
        <v>7567</v>
      </c>
      <c r="C191" s="662" t="s">
        <v>6030</v>
      </c>
      <c r="D191" s="662" t="s">
        <v>7800</v>
      </c>
      <c r="E191" s="662" t="s">
        <v>7801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190</v>
      </c>
      <c r="P191" s="678"/>
      <c r="Q191" s="666">
        <v>190</v>
      </c>
    </row>
    <row r="192" spans="1:17" ht="14.4" customHeight="1" x14ac:dyDescent="0.3">
      <c r="A192" s="661" t="s">
        <v>7566</v>
      </c>
      <c r="B192" s="662" t="s">
        <v>7567</v>
      </c>
      <c r="C192" s="662" t="s">
        <v>6030</v>
      </c>
      <c r="D192" s="662" t="s">
        <v>7802</v>
      </c>
      <c r="E192" s="662" t="s">
        <v>7803</v>
      </c>
      <c r="F192" s="665">
        <v>1</v>
      </c>
      <c r="G192" s="665">
        <v>273</v>
      </c>
      <c r="H192" s="665">
        <v>1</v>
      </c>
      <c r="I192" s="665">
        <v>273</v>
      </c>
      <c r="J192" s="665">
        <v>1</v>
      </c>
      <c r="K192" s="665">
        <v>273</v>
      </c>
      <c r="L192" s="665">
        <v>1</v>
      </c>
      <c r="M192" s="665">
        <v>273</v>
      </c>
      <c r="N192" s="665"/>
      <c r="O192" s="665"/>
      <c r="P192" s="678"/>
      <c r="Q192" s="666"/>
    </row>
    <row r="193" spans="1:17" ht="14.4" customHeight="1" x14ac:dyDescent="0.3">
      <c r="A193" s="661" t="s">
        <v>7566</v>
      </c>
      <c r="B193" s="662" t="s">
        <v>7567</v>
      </c>
      <c r="C193" s="662" t="s">
        <v>6030</v>
      </c>
      <c r="D193" s="662" t="s">
        <v>7804</v>
      </c>
      <c r="E193" s="662" t="s">
        <v>7805</v>
      </c>
      <c r="F193" s="665"/>
      <c r="G193" s="665"/>
      <c r="H193" s="665"/>
      <c r="I193" s="665"/>
      <c r="J193" s="665"/>
      <c r="K193" s="665"/>
      <c r="L193" s="665"/>
      <c r="M193" s="665"/>
      <c r="N193" s="665">
        <v>33</v>
      </c>
      <c r="O193" s="665">
        <v>4389</v>
      </c>
      <c r="P193" s="678"/>
      <c r="Q193" s="666">
        <v>133</v>
      </c>
    </row>
    <row r="194" spans="1:17" ht="14.4" customHeight="1" x14ac:dyDescent="0.3">
      <c r="A194" s="661" t="s">
        <v>7566</v>
      </c>
      <c r="B194" s="662" t="s">
        <v>7567</v>
      </c>
      <c r="C194" s="662" t="s">
        <v>6030</v>
      </c>
      <c r="D194" s="662" t="s">
        <v>7806</v>
      </c>
      <c r="E194" s="662" t="s">
        <v>7807</v>
      </c>
      <c r="F194" s="665"/>
      <c r="G194" s="665"/>
      <c r="H194" s="665"/>
      <c r="I194" s="665"/>
      <c r="J194" s="665"/>
      <c r="K194" s="665"/>
      <c r="L194" s="665"/>
      <c r="M194" s="665"/>
      <c r="N194" s="665">
        <v>1007</v>
      </c>
      <c r="O194" s="665">
        <v>37259</v>
      </c>
      <c r="P194" s="678"/>
      <c r="Q194" s="666">
        <v>37</v>
      </c>
    </row>
    <row r="195" spans="1:17" ht="14.4" customHeight="1" x14ac:dyDescent="0.3">
      <c r="A195" s="661" t="s">
        <v>7566</v>
      </c>
      <c r="B195" s="662" t="s">
        <v>7567</v>
      </c>
      <c r="C195" s="662" t="s">
        <v>6030</v>
      </c>
      <c r="D195" s="662" t="s">
        <v>7808</v>
      </c>
      <c r="E195" s="662" t="s">
        <v>7809</v>
      </c>
      <c r="F195" s="665"/>
      <c r="G195" s="665"/>
      <c r="H195" s="665"/>
      <c r="I195" s="665"/>
      <c r="J195" s="665"/>
      <c r="K195" s="665"/>
      <c r="L195" s="665"/>
      <c r="M195" s="665"/>
      <c r="N195" s="665">
        <v>7</v>
      </c>
      <c r="O195" s="665">
        <v>651</v>
      </c>
      <c r="P195" s="678"/>
      <c r="Q195" s="666">
        <v>93</v>
      </c>
    </row>
    <row r="196" spans="1:17" ht="14.4" customHeight="1" x14ac:dyDescent="0.3">
      <c r="A196" s="661" t="s">
        <v>7566</v>
      </c>
      <c r="B196" s="662" t="s">
        <v>7810</v>
      </c>
      <c r="C196" s="662" t="s">
        <v>6030</v>
      </c>
      <c r="D196" s="662" t="s">
        <v>7811</v>
      </c>
      <c r="E196" s="662" t="s">
        <v>7812</v>
      </c>
      <c r="F196" s="665"/>
      <c r="G196" s="665"/>
      <c r="H196" s="665"/>
      <c r="I196" s="665"/>
      <c r="J196" s="665">
        <v>1</v>
      </c>
      <c r="K196" s="665">
        <v>1037</v>
      </c>
      <c r="L196" s="665"/>
      <c r="M196" s="665">
        <v>1037</v>
      </c>
      <c r="N196" s="665"/>
      <c r="O196" s="665"/>
      <c r="P196" s="678"/>
      <c r="Q196" s="666"/>
    </row>
    <row r="197" spans="1:17" ht="14.4" customHeight="1" x14ac:dyDescent="0.3">
      <c r="A197" s="661" t="s">
        <v>7813</v>
      </c>
      <c r="B197" s="662" t="s">
        <v>7431</v>
      </c>
      <c r="C197" s="662" t="s">
        <v>6064</v>
      </c>
      <c r="D197" s="662" t="s">
        <v>7814</v>
      </c>
      <c r="E197" s="662" t="s">
        <v>7815</v>
      </c>
      <c r="F197" s="665">
        <v>1</v>
      </c>
      <c r="G197" s="665">
        <v>1000.59</v>
      </c>
      <c r="H197" s="665">
        <v>1</v>
      </c>
      <c r="I197" s="665">
        <v>1000.59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7813</v>
      </c>
      <c r="B198" s="662" t="s">
        <v>7431</v>
      </c>
      <c r="C198" s="662" t="s">
        <v>6064</v>
      </c>
      <c r="D198" s="662" t="s">
        <v>7816</v>
      </c>
      <c r="E198" s="662" t="s">
        <v>7817</v>
      </c>
      <c r="F198" s="665">
        <v>0.67</v>
      </c>
      <c r="G198" s="665">
        <v>1789.87</v>
      </c>
      <c r="H198" s="665">
        <v>1</v>
      </c>
      <c r="I198" s="665">
        <v>2671.4477611940297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7813</v>
      </c>
      <c r="B199" s="662" t="s">
        <v>7431</v>
      </c>
      <c r="C199" s="662" t="s">
        <v>6064</v>
      </c>
      <c r="D199" s="662" t="s">
        <v>7818</v>
      </c>
      <c r="E199" s="662" t="s">
        <v>7819</v>
      </c>
      <c r="F199" s="665">
        <v>0.2</v>
      </c>
      <c r="G199" s="665">
        <v>1033.72</v>
      </c>
      <c r="H199" s="665">
        <v>1</v>
      </c>
      <c r="I199" s="665">
        <v>5168.5999999999995</v>
      </c>
      <c r="J199" s="665">
        <v>0.98000000000000009</v>
      </c>
      <c r="K199" s="665">
        <v>4845.0199999999995</v>
      </c>
      <c r="L199" s="665">
        <v>4.6869751963781292</v>
      </c>
      <c r="M199" s="665">
        <v>4943.8979591836724</v>
      </c>
      <c r="N199" s="665">
        <v>0.53</v>
      </c>
      <c r="O199" s="665">
        <v>2620.25</v>
      </c>
      <c r="P199" s="678">
        <v>2.534777309135936</v>
      </c>
      <c r="Q199" s="666">
        <v>4943.867924528302</v>
      </c>
    </row>
    <row r="200" spans="1:17" ht="14.4" customHeight="1" x14ac:dyDescent="0.3">
      <c r="A200" s="661" t="s">
        <v>7813</v>
      </c>
      <c r="B200" s="662" t="s">
        <v>7431</v>
      </c>
      <c r="C200" s="662" t="s">
        <v>6064</v>
      </c>
      <c r="D200" s="662" t="s">
        <v>7820</v>
      </c>
      <c r="E200" s="662" t="s">
        <v>7821</v>
      </c>
      <c r="F200" s="665">
        <v>19.5</v>
      </c>
      <c r="G200" s="665">
        <v>19286.019999999997</v>
      </c>
      <c r="H200" s="665">
        <v>1</v>
      </c>
      <c r="I200" s="665">
        <v>989.02666666666653</v>
      </c>
      <c r="J200" s="665">
        <v>19.8</v>
      </c>
      <c r="K200" s="665">
        <v>18836.420000000002</v>
      </c>
      <c r="L200" s="665">
        <v>0.97668777694931386</v>
      </c>
      <c r="M200" s="665">
        <v>951.33434343434351</v>
      </c>
      <c r="N200" s="665">
        <v>18</v>
      </c>
      <c r="O200" s="665">
        <v>18086.859999999997</v>
      </c>
      <c r="P200" s="678">
        <v>0.93782231896472157</v>
      </c>
      <c r="Q200" s="666">
        <v>1004.8255555555554</v>
      </c>
    </row>
    <row r="201" spans="1:17" ht="14.4" customHeight="1" x14ac:dyDescent="0.3">
      <c r="A201" s="661" t="s">
        <v>7813</v>
      </c>
      <c r="B201" s="662" t="s">
        <v>7431</v>
      </c>
      <c r="C201" s="662" t="s">
        <v>6064</v>
      </c>
      <c r="D201" s="662" t="s">
        <v>7822</v>
      </c>
      <c r="E201" s="662" t="s">
        <v>7819</v>
      </c>
      <c r="F201" s="665">
        <v>2.97</v>
      </c>
      <c r="G201" s="665">
        <v>30701.880000000005</v>
      </c>
      <c r="H201" s="665">
        <v>1</v>
      </c>
      <c r="I201" s="665">
        <v>10337.333333333334</v>
      </c>
      <c r="J201" s="665">
        <v>2.42</v>
      </c>
      <c r="K201" s="665">
        <v>23928.579999999998</v>
      </c>
      <c r="L201" s="665">
        <v>0.77938484548828912</v>
      </c>
      <c r="M201" s="665">
        <v>9887.8429752066113</v>
      </c>
      <c r="N201" s="665">
        <v>5.25</v>
      </c>
      <c r="O201" s="665">
        <v>51911.31</v>
      </c>
      <c r="P201" s="678">
        <v>1.6908186078507241</v>
      </c>
      <c r="Q201" s="666">
        <v>9887.8685714285712</v>
      </c>
    </row>
    <row r="202" spans="1:17" ht="14.4" customHeight="1" x14ac:dyDescent="0.3">
      <c r="A202" s="661" t="s">
        <v>7813</v>
      </c>
      <c r="B202" s="662" t="s">
        <v>7431</v>
      </c>
      <c r="C202" s="662" t="s">
        <v>6064</v>
      </c>
      <c r="D202" s="662" t="s">
        <v>7823</v>
      </c>
      <c r="E202" s="662" t="s">
        <v>7824</v>
      </c>
      <c r="F202" s="665">
        <v>0.22</v>
      </c>
      <c r="G202" s="665">
        <v>1168.3600000000001</v>
      </c>
      <c r="H202" s="665">
        <v>1</v>
      </c>
      <c r="I202" s="665">
        <v>5310.727272727273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7813</v>
      </c>
      <c r="B203" s="662" t="s">
        <v>7431</v>
      </c>
      <c r="C203" s="662" t="s">
        <v>6064</v>
      </c>
      <c r="D203" s="662" t="s">
        <v>7825</v>
      </c>
      <c r="E203" s="662" t="s">
        <v>7819</v>
      </c>
      <c r="F203" s="665">
        <v>1.3199999999999998</v>
      </c>
      <c r="G203" s="665">
        <v>7304.2000000000007</v>
      </c>
      <c r="H203" s="665">
        <v>1</v>
      </c>
      <c r="I203" s="665">
        <v>5533.4848484848499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7813</v>
      </c>
      <c r="B204" s="662" t="s">
        <v>7431</v>
      </c>
      <c r="C204" s="662" t="s">
        <v>6064</v>
      </c>
      <c r="D204" s="662" t="s">
        <v>7826</v>
      </c>
      <c r="E204" s="662" t="s">
        <v>7827</v>
      </c>
      <c r="F204" s="665"/>
      <c r="G204" s="665"/>
      <c r="H204" s="665"/>
      <c r="I204" s="665"/>
      <c r="J204" s="665">
        <v>1</v>
      </c>
      <c r="K204" s="665">
        <v>398.2</v>
      </c>
      <c r="L204" s="665"/>
      <c r="M204" s="665">
        <v>398.2</v>
      </c>
      <c r="N204" s="665"/>
      <c r="O204" s="665"/>
      <c r="P204" s="678"/>
      <c r="Q204" s="666"/>
    </row>
    <row r="205" spans="1:17" ht="14.4" customHeight="1" x14ac:dyDescent="0.3">
      <c r="A205" s="661" t="s">
        <v>7813</v>
      </c>
      <c r="B205" s="662" t="s">
        <v>7431</v>
      </c>
      <c r="C205" s="662" t="s">
        <v>6064</v>
      </c>
      <c r="D205" s="662" t="s">
        <v>7828</v>
      </c>
      <c r="E205" s="662" t="s">
        <v>6722</v>
      </c>
      <c r="F205" s="665"/>
      <c r="G205" s="665"/>
      <c r="H205" s="665"/>
      <c r="I205" s="665"/>
      <c r="J205" s="665"/>
      <c r="K205" s="665"/>
      <c r="L205" s="665"/>
      <c r="M205" s="665"/>
      <c r="N205" s="665">
        <v>2</v>
      </c>
      <c r="O205" s="665">
        <v>1686.92</v>
      </c>
      <c r="P205" s="678"/>
      <c r="Q205" s="666">
        <v>843.46</v>
      </c>
    </row>
    <row r="206" spans="1:17" ht="14.4" customHeight="1" x14ac:dyDescent="0.3">
      <c r="A206" s="661" t="s">
        <v>7813</v>
      </c>
      <c r="B206" s="662" t="s">
        <v>7431</v>
      </c>
      <c r="C206" s="662" t="s">
        <v>6064</v>
      </c>
      <c r="D206" s="662" t="s">
        <v>7829</v>
      </c>
      <c r="E206" s="662" t="s">
        <v>7454</v>
      </c>
      <c r="F206" s="665">
        <v>0.45999999999999996</v>
      </c>
      <c r="G206" s="665">
        <v>2511.9500000000003</v>
      </c>
      <c r="H206" s="665">
        <v>1</v>
      </c>
      <c r="I206" s="665">
        <v>5460.7608695652189</v>
      </c>
      <c r="J206" s="665">
        <v>0.6</v>
      </c>
      <c r="K206" s="665">
        <v>2656.2</v>
      </c>
      <c r="L206" s="665">
        <v>1.057425506080933</v>
      </c>
      <c r="M206" s="665">
        <v>4427</v>
      </c>
      <c r="N206" s="665">
        <v>0.61</v>
      </c>
      <c r="O206" s="665">
        <v>2728.2</v>
      </c>
      <c r="P206" s="678">
        <v>1.0860884969844142</v>
      </c>
      <c r="Q206" s="666">
        <v>4472.4590163934427</v>
      </c>
    </row>
    <row r="207" spans="1:17" ht="14.4" customHeight="1" x14ac:dyDescent="0.3">
      <c r="A207" s="661" t="s">
        <v>7813</v>
      </c>
      <c r="B207" s="662" t="s">
        <v>7431</v>
      </c>
      <c r="C207" s="662" t="s">
        <v>6064</v>
      </c>
      <c r="D207" s="662" t="s">
        <v>7830</v>
      </c>
      <c r="E207" s="662" t="s">
        <v>7454</v>
      </c>
      <c r="F207" s="665">
        <v>6.38</v>
      </c>
      <c r="G207" s="665">
        <v>69679.44</v>
      </c>
      <c r="H207" s="665">
        <v>1</v>
      </c>
      <c r="I207" s="665">
        <v>10921.542319749216</v>
      </c>
      <c r="J207" s="665">
        <v>1.1100000000000001</v>
      </c>
      <c r="K207" s="665">
        <v>9827.9399999999987</v>
      </c>
      <c r="L207" s="665">
        <v>0.14104504858247999</v>
      </c>
      <c r="M207" s="665">
        <v>8853.9999999999982</v>
      </c>
      <c r="N207" s="665">
        <v>0.85000000000000009</v>
      </c>
      <c r="O207" s="665">
        <v>7653.7099999999991</v>
      </c>
      <c r="P207" s="678">
        <v>0.10984172662696484</v>
      </c>
      <c r="Q207" s="666">
        <v>9004.3647058823517</v>
      </c>
    </row>
    <row r="208" spans="1:17" ht="14.4" customHeight="1" x14ac:dyDescent="0.3">
      <c r="A208" s="661" t="s">
        <v>7813</v>
      </c>
      <c r="B208" s="662" t="s">
        <v>7431</v>
      </c>
      <c r="C208" s="662" t="s">
        <v>6064</v>
      </c>
      <c r="D208" s="662" t="s">
        <v>7831</v>
      </c>
      <c r="E208" s="662" t="s">
        <v>7832</v>
      </c>
      <c r="F208" s="665">
        <v>1.0999999999999999</v>
      </c>
      <c r="G208" s="665">
        <v>2159.8900000000003</v>
      </c>
      <c r="H208" s="665">
        <v>1</v>
      </c>
      <c r="I208" s="665">
        <v>1963.5363636363643</v>
      </c>
      <c r="J208" s="665">
        <v>1.1000000000000001</v>
      </c>
      <c r="K208" s="665">
        <v>2144.23</v>
      </c>
      <c r="L208" s="665">
        <v>0.99274963076823342</v>
      </c>
      <c r="M208" s="665">
        <v>1949.3</v>
      </c>
      <c r="N208" s="665">
        <v>1.6</v>
      </c>
      <c r="O208" s="665">
        <v>3118.88</v>
      </c>
      <c r="P208" s="678">
        <v>1.4439994629356123</v>
      </c>
      <c r="Q208" s="666">
        <v>1949.3</v>
      </c>
    </row>
    <row r="209" spans="1:17" ht="14.4" customHeight="1" x14ac:dyDescent="0.3">
      <c r="A209" s="661" t="s">
        <v>7813</v>
      </c>
      <c r="B209" s="662" t="s">
        <v>7431</v>
      </c>
      <c r="C209" s="662" t="s">
        <v>6064</v>
      </c>
      <c r="D209" s="662" t="s">
        <v>7453</v>
      </c>
      <c r="E209" s="662" t="s">
        <v>7454</v>
      </c>
      <c r="F209" s="665">
        <v>7.35</v>
      </c>
      <c r="G209" s="665">
        <v>16054.680000000002</v>
      </c>
      <c r="H209" s="665">
        <v>1</v>
      </c>
      <c r="I209" s="665">
        <v>2184.3102040816329</v>
      </c>
      <c r="J209" s="665">
        <v>19.249999999999996</v>
      </c>
      <c r="K209" s="665">
        <v>34087.9</v>
      </c>
      <c r="L209" s="665">
        <v>2.1232375855513781</v>
      </c>
      <c r="M209" s="665">
        <v>1770.8000000000004</v>
      </c>
      <c r="N209" s="665">
        <v>20.39</v>
      </c>
      <c r="O209" s="665">
        <v>36726.450000000004</v>
      </c>
      <c r="P209" s="678">
        <v>2.2875853022296302</v>
      </c>
      <c r="Q209" s="666">
        <v>1801.1991172143209</v>
      </c>
    </row>
    <row r="210" spans="1:17" ht="14.4" customHeight="1" x14ac:dyDescent="0.3">
      <c r="A210" s="661" t="s">
        <v>7813</v>
      </c>
      <c r="B210" s="662" t="s">
        <v>7431</v>
      </c>
      <c r="C210" s="662" t="s">
        <v>6064</v>
      </c>
      <c r="D210" s="662" t="s">
        <v>7833</v>
      </c>
      <c r="E210" s="662" t="s">
        <v>7834</v>
      </c>
      <c r="F210" s="665"/>
      <c r="G210" s="665"/>
      <c r="H210" s="665"/>
      <c r="I210" s="665"/>
      <c r="J210" s="665">
        <v>0.15</v>
      </c>
      <c r="K210" s="665">
        <v>77.64</v>
      </c>
      <c r="L210" s="665"/>
      <c r="M210" s="665">
        <v>517.6</v>
      </c>
      <c r="N210" s="665"/>
      <c r="O210" s="665"/>
      <c r="P210" s="678"/>
      <c r="Q210" s="666"/>
    </row>
    <row r="211" spans="1:17" ht="14.4" customHeight="1" x14ac:dyDescent="0.3">
      <c r="A211" s="661" t="s">
        <v>7813</v>
      </c>
      <c r="B211" s="662" t="s">
        <v>7431</v>
      </c>
      <c r="C211" s="662" t="s">
        <v>6064</v>
      </c>
      <c r="D211" s="662" t="s">
        <v>7835</v>
      </c>
      <c r="E211" s="662" t="s">
        <v>7836</v>
      </c>
      <c r="F211" s="665"/>
      <c r="G211" s="665"/>
      <c r="H211" s="665"/>
      <c r="I211" s="665"/>
      <c r="J211" s="665"/>
      <c r="K211" s="665"/>
      <c r="L211" s="665"/>
      <c r="M211" s="665"/>
      <c r="N211" s="665">
        <v>0.05</v>
      </c>
      <c r="O211" s="665">
        <v>45.19</v>
      </c>
      <c r="P211" s="678"/>
      <c r="Q211" s="666">
        <v>903.8</v>
      </c>
    </row>
    <row r="212" spans="1:17" ht="14.4" customHeight="1" x14ac:dyDescent="0.3">
      <c r="A212" s="661" t="s">
        <v>7813</v>
      </c>
      <c r="B212" s="662" t="s">
        <v>7431</v>
      </c>
      <c r="C212" s="662" t="s">
        <v>6064</v>
      </c>
      <c r="D212" s="662" t="s">
        <v>7837</v>
      </c>
      <c r="E212" s="662" t="s">
        <v>7454</v>
      </c>
      <c r="F212" s="665">
        <v>0.04</v>
      </c>
      <c r="G212" s="665">
        <v>1529.01</v>
      </c>
      <c r="H212" s="665">
        <v>1</v>
      </c>
      <c r="I212" s="665">
        <v>38225.25</v>
      </c>
      <c r="J212" s="665">
        <v>0.98</v>
      </c>
      <c r="K212" s="665">
        <v>34318.200000000004</v>
      </c>
      <c r="L212" s="665">
        <v>22.444719131987366</v>
      </c>
      <c r="M212" s="665">
        <v>35018.571428571435</v>
      </c>
      <c r="N212" s="665">
        <v>0.68</v>
      </c>
      <c r="O212" s="665">
        <v>22987.33</v>
      </c>
      <c r="P212" s="678">
        <v>15.034126657118005</v>
      </c>
      <c r="Q212" s="666">
        <v>33804.897058823532</v>
      </c>
    </row>
    <row r="213" spans="1:17" ht="14.4" customHeight="1" x14ac:dyDescent="0.3">
      <c r="A213" s="661" t="s">
        <v>7813</v>
      </c>
      <c r="B213" s="662" t="s">
        <v>7431</v>
      </c>
      <c r="C213" s="662" t="s">
        <v>6098</v>
      </c>
      <c r="D213" s="662" t="s">
        <v>7838</v>
      </c>
      <c r="E213" s="662" t="s">
        <v>7839</v>
      </c>
      <c r="F213" s="665">
        <v>4</v>
      </c>
      <c r="G213" s="665">
        <v>3889.28</v>
      </c>
      <c r="H213" s="665">
        <v>1</v>
      </c>
      <c r="I213" s="665">
        <v>972.32</v>
      </c>
      <c r="J213" s="665">
        <v>5</v>
      </c>
      <c r="K213" s="665">
        <v>4861.6000000000004</v>
      </c>
      <c r="L213" s="665">
        <v>1.25</v>
      </c>
      <c r="M213" s="665">
        <v>972.32</v>
      </c>
      <c r="N213" s="665">
        <v>5</v>
      </c>
      <c r="O213" s="665">
        <v>4861.6000000000004</v>
      </c>
      <c r="P213" s="678">
        <v>1.25</v>
      </c>
      <c r="Q213" s="666">
        <v>972.32</v>
      </c>
    </row>
    <row r="214" spans="1:17" ht="14.4" customHeight="1" x14ac:dyDescent="0.3">
      <c r="A214" s="661" t="s">
        <v>7813</v>
      </c>
      <c r="B214" s="662" t="s">
        <v>7431</v>
      </c>
      <c r="C214" s="662" t="s">
        <v>6098</v>
      </c>
      <c r="D214" s="662" t="s">
        <v>7840</v>
      </c>
      <c r="E214" s="662" t="s">
        <v>7839</v>
      </c>
      <c r="F214" s="665">
        <v>7</v>
      </c>
      <c r="G214" s="665">
        <v>11951.169999999998</v>
      </c>
      <c r="H214" s="665">
        <v>1</v>
      </c>
      <c r="I214" s="665">
        <v>1707.3099999999997</v>
      </c>
      <c r="J214" s="665">
        <v>8</v>
      </c>
      <c r="K214" s="665">
        <v>13658.48</v>
      </c>
      <c r="L214" s="665">
        <v>1.142857142857143</v>
      </c>
      <c r="M214" s="665">
        <v>1707.31</v>
      </c>
      <c r="N214" s="665">
        <v>14</v>
      </c>
      <c r="O214" s="665">
        <v>23902.34</v>
      </c>
      <c r="P214" s="678">
        <v>2.0000000000000004</v>
      </c>
      <c r="Q214" s="666">
        <v>1707.31</v>
      </c>
    </row>
    <row r="215" spans="1:17" ht="14.4" customHeight="1" x14ac:dyDescent="0.3">
      <c r="A215" s="661" t="s">
        <v>7813</v>
      </c>
      <c r="B215" s="662" t="s">
        <v>7431</v>
      </c>
      <c r="C215" s="662" t="s">
        <v>6098</v>
      </c>
      <c r="D215" s="662" t="s">
        <v>7841</v>
      </c>
      <c r="E215" s="662" t="s">
        <v>7839</v>
      </c>
      <c r="F215" s="665">
        <v>2</v>
      </c>
      <c r="G215" s="665">
        <v>4132.6000000000004</v>
      </c>
      <c r="H215" s="665">
        <v>1</v>
      </c>
      <c r="I215" s="665">
        <v>2066.3000000000002</v>
      </c>
      <c r="J215" s="665">
        <v>1</v>
      </c>
      <c r="K215" s="665">
        <v>2066.3000000000002</v>
      </c>
      <c r="L215" s="665">
        <v>0.5</v>
      </c>
      <c r="M215" s="665">
        <v>2066.3000000000002</v>
      </c>
      <c r="N215" s="665">
        <v>4</v>
      </c>
      <c r="O215" s="665">
        <v>8265.2000000000007</v>
      </c>
      <c r="P215" s="678">
        <v>2</v>
      </c>
      <c r="Q215" s="666">
        <v>2066.3000000000002</v>
      </c>
    </row>
    <row r="216" spans="1:17" ht="14.4" customHeight="1" x14ac:dyDescent="0.3">
      <c r="A216" s="661" t="s">
        <v>7813</v>
      </c>
      <c r="B216" s="662" t="s">
        <v>7431</v>
      </c>
      <c r="C216" s="662" t="s">
        <v>6098</v>
      </c>
      <c r="D216" s="662" t="s">
        <v>7842</v>
      </c>
      <c r="E216" s="662" t="s">
        <v>7843</v>
      </c>
      <c r="F216" s="665">
        <v>1</v>
      </c>
      <c r="G216" s="665">
        <v>1932.09</v>
      </c>
      <c r="H216" s="665">
        <v>1</v>
      </c>
      <c r="I216" s="665">
        <v>1932.09</v>
      </c>
      <c r="J216" s="665"/>
      <c r="K216" s="665"/>
      <c r="L216" s="665"/>
      <c r="M216" s="665"/>
      <c r="N216" s="665">
        <v>1</v>
      </c>
      <c r="O216" s="665">
        <v>1932.09</v>
      </c>
      <c r="P216" s="678">
        <v>1</v>
      </c>
      <c r="Q216" s="666">
        <v>1932.09</v>
      </c>
    </row>
    <row r="217" spans="1:17" ht="14.4" customHeight="1" x14ac:dyDescent="0.3">
      <c r="A217" s="661" t="s">
        <v>7813</v>
      </c>
      <c r="B217" s="662" t="s">
        <v>7431</v>
      </c>
      <c r="C217" s="662" t="s">
        <v>6098</v>
      </c>
      <c r="D217" s="662" t="s">
        <v>7844</v>
      </c>
      <c r="E217" s="662" t="s">
        <v>7845</v>
      </c>
      <c r="F217" s="665">
        <v>5</v>
      </c>
      <c r="G217" s="665">
        <v>5138.8</v>
      </c>
      <c r="H217" s="665">
        <v>1</v>
      </c>
      <c r="I217" s="665">
        <v>1027.76</v>
      </c>
      <c r="J217" s="665">
        <v>8</v>
      </c>
      <c r="K217" s="665">
        <v>8222.08</v>
      </c>
      <c r="L217" s="665">
        <v>1.5999999999999999</v>
      </c>
      <c r="M217" s="665">
        <v>1027.76</v>
      </c>
      <c r="N217" s="665">
        <v>11</v>
      </c>
      <c r="O217" s="665">
        <v>11305.36</v>
      </c>
      <c r="P217" s="678">
        <v>2.2000000000000002</v>
      </c>
      <c r="Q217" s="666">
        <v>1027.76</v>
      </c>
    </row>
    <row r="218" spans="1:17" ht="14.4" customHeight="1" x14ac:dyDescent="0.3">
      <c r="A218" s="661" t="s">
        <v>7813</v>
      </c>
      <c r="B218" s="662" t="s">
        <v>7431</v>
      </c>
      <c r="C218" s="662" t="s">
        <v>6098</v>
      </c>
      <c r="D218" s="662" t="s">
        <v>7846</v>
      </c>
      <c r="E218" s="662" t="s">
        <v>7845</v>
      </c>
      <c r="F218" s="665">
        <v>2</v>
      </c>
      <c r="G218" s="665">
        <v>4283.7</v>
      </c>
      <c r="H218" s="665">
        <v>1</v>
      </c>
      <c r="I218" s="665">
        <v>2141.85</v>
      </c>
      <c r="J218" s="665"/>
      <c r="K218" s="665"/>
      <c r="L218" s="665"/>
      <c r="M218" s="665"/>
      <c r="N218" s="665">
        <v>3</v>
      </c>
      <c r="O218" s="665">
        <v>6425.5499999999993</v>
      </c>
      <c r="P218" s="678">
        <v>1.5</v>
      </c>
      <c r="Q218" s="666">
        <v>2141.85</v>
      </c>
    </row>
    <row r="219" spans="1:17" ht="14.4" customHeight="1" x14ac:dyDescent="0.3">
      <c r="A219" s="661" t="s">
        <v>7813</v>
      </c>
      <c r="B219" s="662" t="s">
        <v>7431</v>
      </c>
      <c r="C219" s="662" t="s">
        <v>6098</v>
      </c>
      <c r="D219" s="662" t="s">
        <v>7847</v>
      </c>
      <c r="E219" s="662" t="s">
        <v>7848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55397.2</v>
      </c>
      <c r="P219" s="678"/>
      <c r="Q219" s="666">
        <v>55397.2</v>
      </c>
    </row>
    <row r="220" spans="1:17" ht="14.4" customHeight="1" x14ac:dyDescent="0.3">
      <c r="A220" s="661" t="s">
        <v>7813</v>
      </c>
      <c r="B220" s="662" t="s">
        <v>7431</v>
      </c>
      <c r="C220" s="662" t="s">
        <v>6098</v>
      </c>
      <c r="D220" s="662" t="s">
        <v>7849</v>
      </c>
      <c r="E220" s="662" t="s">
        <v>7850</v>
      </c>
      <c r="F220" s="665"/>
      <c r="G220" s="665"/>
      <c r="H220" s="665"/>
      <c r="I220" s="665"/>
      <c r="J220" s="665"/>
      <c r="K220" s="665"/>
      <c r="L220" s="665"/>
      <c r="M220" s="665"/>
      <c r="N220" s="665">
        <v>3</v>
      </c>
      <c r="O220" s="665">
        <v>9010.14</v>
      </c>
      <c r="P220" s="678"/>
      <c r="Q220" s="666">
        <v>3003.3799999999997</v>
      </c>
    </row>
    <row r="221" spans="1:17" ht="14.4" customHeight="1" x14ac:dyDescent="0.3">
      <c r="A221" s="661" t="s">
        <v>7813</v>
      </c>
      <c r="B221" s="662" t="s">
        <v>7431</v>
      </c>
      <c r="C221" s="662" t="s">
        <v>6098</v>
      </c>
      <c r="D221" s="662" t="s">
        <v>7851</v>
      </c>
      <c r="E221" s="662" t="s">
        <v>7852</v>
      </c>
      <c r="F221" s="665">
        <v>2</v>
      </c>
      <c r="G221" s="665">
        <v>333093.5</v>
      </c>
      <c r="H221" s="665">
        <v>1</v>
      </c>
      <c r="I221" s="665">
        <v>166546.75</v>
      </c>
      <c r="J221" s="665"/>
      <c r="K221" s="665"/>
      <c r="L221" s="665"/>
      <c r="M221" s="665"/>
      <c r="N221" s="665">
        <v>2</v>
      </c>
      <c r="O221" s="665">
        <v>333093.5</v>
      </c>
      <c r="P221" s="678">
        <v>1</v>
      </c>
      <c r="Q221" s="666">
        <v>166546.75</v>
      </c>
    </row>
    <row r="222" spans="1:17" ht="14.4" customHeight="1" x14ac:dyDescent="0.3">
      <c r="A222" s="661" t="s">
        <v>7813</v>
      </c>
      <c r="B222" s="662" t="s">
        <v>7431</v>
      </c>
      <c r="C222" s="662" t="s">
        <v>6098</v>
      </c>
      <c r="D222" s="662" t="s">
        <v>7853</v>
      </c>
      <c r="E222" s="662" t="s">
        <v>7854</v>
      </c>
      <c r="F222" s="665">
        <v>1</v>
      </c>
      <c r="G222" s="665">
        <v>3991.04</v>
      </c>
      <c r="H222" s="665">
        <v>1</v>
      </c>
      <c r="I222" s="665">
        <v>3991.04</v>
      </c>
      <c r="J222" s="665">
        <v>1</v>
      </c>
      <c r="K222" s="665">
        <v>3991.04</v>
      </c>
      <c r="L222" s="665">
        <v>1</v>
      </c>
      <c r="M222" s="665">
        <v>3991.04</v>
      </c>
      <c r="N222" s="665"/>
      <c r="O222" s="665"/>
      <c r="P222" s="678"/>
      <c r="Q222" s="666"/>
    </row>
    <row r="223" spans="1:17" ht="14.4" customHeight="1" x14ac:dyDescent="0.3">
      <c r="A223" s="661" t="s">
        <v>7813</v>
      </c>
      <c r="B223" s="662" t="s">
        <v>7431</v>
      </c>
      <c r="C223" s="662" t="s">
        <v>6098</v>
      </c>
      <c r="D223" s="662" t="s">
        <v>7855</v>
      </c>
      <c r="E223" s="662" t="s">
        <v>7856</v>
      </c>
      <c r="F223" s="665">
        <v>1</v>
      </c>
      <c r="G223" s="665">
        <v>6890.78</v>
      </c>
      <c r="H223" s="665">
        <v>1</v>
      </c>
      <c r="I223" s="665">
        <v>6890.78</v>
      </c>
      <c r="J223" s="665">
        <v>1</v>
      </c>
      <c r="K223" s="665">
        <v>6890.78</v>
      </c>
      <c r="L223" s="665">
        <v>1</v>
      </c>
      <c r="M223" s="665">
        <v>6890.78</v>
      </c>
      <c r="N223" s="665">
        <v>5</v>
      </c>
      <c r="O223" s="665">
        <v>34453.9</v>
      </c>
      <c r="P223" s="678">
        <v>5</v>
      </c>
      <c r="Q223" s="666">
        <v>6890.7800000000007</v>
      </c>
    </row>
    <row r="224" spans="1:17" ht="14.4" customHeight="1" x14ac:dyDescent="0.3">
      <c r="A224" s="661" t="s">
        <v>7813</v>
      </c>
      <c r="B224" s="662" t="s">
        <v>7431</v>
      </c>
      <c r="C224" s="662" t="s">
        <v>6098</v>
      </c>
      <c r="D224" s="662" t="s">
        <v>7857</v>
      </c>
      <c r="E224" s="662" t="s">
        <v>7858</v>
      </c>
      <c r="F224" s="665">
        <v>1</v>
      </c>
      <c r="G224" s="665">
        <v>19196.8</v>
      </c>
      <c r="H224" s="665">
        <v>1</v>
      </c>
      <c r="I224" s="665">
        <v>19196.8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7813</v>
      </c>
      <c r="B225" s="662" t="s">
        <v>7431</v>
      </c>
      <c r="C225" s="662" t="s">
        <v>6098</v>
      </c>
      <c r="D225" s="662" t="s">
        <v>7859</v>
      </c>
      <c r="E225" s="662" t="s">
        <v>7860</v>
      </c>
      <c r="F225" s="665"/>
      <c r="G225" s="665"/>
      <c r="H225" s="665"/>
      <c r="I225" s="665"/>
      <c r="J225" s="665">
        <v>1</v>
      </c>
      <c r="K225" s="665">
        <v>4137.8900000000003</v>
      </c>
      <c r="L225" s="665"/>
      <c r="M225" s="665">
        <v>4137.8900000000003</v>
      </c>
      <c r="N225" s="665">
        <v>6</v>
      </c>
      <c r="O225" s="665">
        <v>24827.34</v>
      </c>
      <c r="P225" s="678"/>
      <c r="Q225" s="666">
        <v>4137.8900000000003</v>
      </c>
    </row>
    <row r="226" spans="1:17" ht="14.4" customHeight="1" x14ac:dyDescent="0.3">
      <c r="A226" s="661" t="s">
        <v>7813</v>
      </c>
      <c r="B226" s="662" t="s">
        <v>7431</v>
      </c>
      <c r="C226" s="662" t="s">
        <v>6098</v>
      </c>
      <c r="D226" s="662" t="s">
        <v>7861</v>
      </c>
      <c r="E226" s="662" t="s">
        <v>7862</v>
      </c>
      <c r="F226" s="665">
        <v>1</v>
      </c>
      <c r="G226" s="665">
        <v>1123.73</v>
      </c>
      <c r="H226" s="665">
        <v>1</v>
      </c>
      <c r="I226" s="665">
        <v>1123.73</v>
      </c>
      <c r="J226" s="665"/>
      <c r="K226" s="665"/>
      <c r="L226" s="665"/>
      <c r="M226" s="665"/>
      <c r="N226" s="665">
        <v>1</v>
      </c>
      <c r="O226" s="665">
        <v>1123.73</v>
      </c>
      <c r="P226" s="678">
        <v>1</v>
      </c>
      <c r="Q226" s="666">
        <v>1123.73</v>
      </c>
    </row>
    <row r="227" spans="1:17" ht="14.4" customHeight="1" x14ac:dyDescent="0.3">
      <c r="A227" s="661" t="s">
        <v>7813</v>
      </c>
      <c r="B227" s="662" t="s">
        <v>7431</v>
      </c>
      <c r="C227" s="662" t="s">
        <v>6098</v>
      </c>
      <c r="D227" s="662" t="s">
        <v>7863</v>
      </c>
      <c r="E227" s="662" t="s">
        <v>7864</v>
      </c>
      <c r="F227" s="665">
        <v>3</v>
      </c>
      <c r="G227" s="665">
        <v>51219.15</v>
      </c>
      <c r="H227" s="665">
        <v>1</v>
      </c>
      <c r="I227" s="665">
        <v>17073.05</v>
      </c>
      <c r="J227" s="665">
        <v>2</v>
      </c>
      <c r="K227" s="665">
        <v>34146.1</v>
      </c>
      <c r="L227" s="665">
        <v>0.66666666666666663</v>
      </c>
      <c r="M227" s="665">
        <v>17073.05</v>
      </c>
      <c r="N227" s="665"/>
      <c r="O227" s="665"/>
      <c r="P227" s="678"/>
      <c r="Q227" s="666"/>
    </row>
    <row r="228" spans="1:17" ht="14.4" customHeight="1" x14ac:dyDescent="0.3">
      <c r="A228" s="661" t="s">
        <v>7813</v>
      </c>
      <c r="B228" s="662" t="s">
        <v>7431</v>
      </c>
      <c r="C228" s="662" t="s">
        <v>6098</v>
      </c>
      <c r="D228" s="662" t="s">
        <v>7865</v>
      </c>
      <c r="E228" s="662" t="s">
        <v>7866</v>
      </c>
      <c r="F228" s="665">
        <v>7</v>
      </c>
      <c r="G228" s="665">
        <v>7019.6</v>
      </c>
      <c r="H228" s="665">
        <v>1</v>
      </c>
      <c r="I228" s="665">
        <v>1002.8000000000001</v>
      </c>
      <c r="J228" s="665">
        <v>4</v>
      </c>
      <c r="K228" s="665">
        <v>4011.2</v>
      </c>
      <c r="L228" s="665">
        <v>0.5714285714285714</v>
      </c>
      <c r="M228" s="665">
        <v>1002.8</v>
      </c>
      <c r="N228" s="665">
        <v>14</v>
      </c>
      <c r="O228" s="665">
        <v>14039.199999999999</v>
      </c>
      <c r="P228" s="678">
        <v>1.9999999999999998</v>
      </c>
      <c r="Q228" s="666">
        <v>1002.8</v>
      </c>
    </row>
    <row r="229" spans="1:17" ht="14.4" customHeight="1" x14ac:dyDescent="0.3">
      <c r="A229" s="661" t="s">
        <v>7813</v>
      </c>
      <c r="B229" s="662" t="s">
        <v>7431</v>
      </c>
      <c r="C229" s="662" t="s">
        <v>6098</v>
      </c>
      <c r="D229" s="662" t="s">
        <v>7867</v>
      </c>
      <c r="E229" s="662" t="s">
        <v>7868</v>
      </c>
      <c r="F229" s="665"/>
      <c r="G229" s="665"/>
      <c r="H229" s="665"/>
      <c r="I229" s="665"/>
      <c r="J229" s="665">
        <v>1</v>
      </c>
      <c r="K229" s="665">
        <v>7650</v>
      </c>
      <c r="L229" s="665"/>
      <c r="M229" s="665">
        <v>7650</v>
      </c>
      <c r="N229" s="665">
        <v>1</v>
      </c>
      <c r="O229" s="665">
        <v>7650</v>
      </c>
      <c r="P229" s="678"/>
      <c r="Q229" s="666">
        <v>7650</v>
      </c>
    </row>
    <row r="230" spans="1:17" ht="14.4" customHeight="1" x14ac:dyDescent="0.3">
      <c r="A230" s="661" t="s">
        <v>7813</v>
      </c>
      <c r="B230" s="662" t="s">
        <v>7431</v>
      </c>
      <c r="C230" s="662" t="s">
        <v>6098</v>
      </c>
      <c r="D230" s="662" t="s">
        <v>7869</v>
      </c>
      <c r="E230" s="662" t="s">
        <v>7870</v>
      </c>
      <c r="F230" s="665"/>
      <c r="G230" s="665"/>
      <c r="H230" s="665"/>
      <c r="I230" s="665"/>
      <c r="J230" s="665">
        <v>1</v>
      </c>
      <c r="K230" s="665">
        <v>13284.52</v>
      </c>
      <c r="L230" s="665"/>
      <c r="M230" s="665">
        <v>13284.52</v>
      </c>
      <c r="N230" s="665">
        <v>1</v>
      </c>
      <c r="O230" s="665">
        <v>13284.52</v>
      </c>
      <c r="P230" s="678"/>
      <c r="Q230" s="666">
        <v>13284.52</v>
      </c>
    </row>
    <row r="231" spans="1:17" ht="14.4" customHeight="1" x14ac:dyDescent="0.3">
      <c r="A231" s="661" t="s">
        <v>7813</v>
      </c>
      <c r="B231" s="662" t="s">
        <v>7431</v>
      </c>
      <c r="C231" s="662" t="s">
        <v>6098</v>
      </c>
      <c r="D231" s="662" t="s">
        <v>7871</v>
      </c>
      <c r="E231" s="662" t="s">
        <v>7872</v>
      </c>
      <c r="F231" s="665"/>
      <c r="G231" s="665"/>
      <c r="H231" s="665"/>
      <c r="I231" s="665"/>
      <c r="J231" s="665"/>
      <c r="K231" s="665"/>
      <c r="L231" s="665"/>
      <c r="M231" s="665"/>
      <c r="N231" s="665">
        <v>2</v>
      </c>
      <c r="O231" s="665">
        <v>4341.9399999999996</v>
      </c>
      <c r="P231" s="678"/>
      <c r="Q231" s="666">
        <v>2170.9699999999998</v>
      </c>
    </row>
    <row r="232" spans="1:17" ht="14.4" customHeight="1" x14ac:dyDescent="0.3">
      <c r="A232" s="661" t="s">
        <v>7813</v>
      </c>
      <c r="B232" s="662" t="s">
        <v>7431</v>
      </c>
      <c r="C232" s="662" t="s">
        <v>6098</v>
      </c>
      <c r="D232" s="662" t="s">
        <v>7873</v>
      </c>
      <c r="E232" s="662" t="s">
        <v>7874</v>
      </c>
      <c r="F232" s="665"/>
      <c r="G232" s="665"/>
      <c r="H232" s="665"/>
      <c r="I232" s="665"/>
      <c r="J232" s="665">
        <v>1</v>
      </c>
      <c r="K232" s="665">
        <v>797</v>
      </c>
      <c r="L232" s="665"/>
      <c r="M232" s="665">
        <v>797</v>
      </c>
      <c r="N232" s="665"/>
      <c r="O232" s="665"/>
      <c r="P232" s="678"/>
      <c r="Q232" s="666"/>
    </row>
    <row r="233" spans="1:17" ht="14.4" customHeight="1" x14ac:dyDescent="0.3">
      <c r="A233" s="661" t="s">
        <v>7813</v>
      </c>
      <c r="B233" s="662" t="s">
        <v>7431</v>
      </c>
      <c r="C233" s="662" t="s">
        <v>6098</v>
      </c>
      <c r="D233" s="662" t="s">
        <v>7875</v>
      </c>
      <c r="E233" s="662" t="s">
        <v>7876</v>
      </c>
      <c r="F233" s="665">
        <v>1</v>
      </c>
      <c r="G233" s="665">
        <v>10072.94</v>
      </c>
      <c r="H233" s="665">
        <v>1</v>
      </c>
      <c r="I233" s="665">
        <v>10072.94</v>
      </c>
      <c r="J233" s="665">
        <v>2</v>
      </c>
      <c r="K233" s="665">
        <v>20145.88</v>
      </c>
      <c r="L233" s="665">
        <v>2</v>
      </c>
      <c r="M233" s="665">
        <v>10072.94</v>
      </c>
      <c r="N233" s="665">
        <v>2</v>
      </c>
      <c r="O233" s="665">
        <v>20145.88</v>
      </c>
      <c r="P233" s="678">
        <v>2</v>
      </c>
      <c r="Q233" s="666">
        <v>10072.94</v>
      </c>
    </row>
    <row r="234" spans="1:17" ht="14.4" customHeight="1" x14ac:dyDescent="0.3">
      <c r="A234" s="661" t="s">
        <v>7813</v>
      </c>
      <c r="B234" s="662" t="s">
        <v>7431</v>
      </c>
      <c r="C234" s="662" t="s">
        <v>6098</v>
      </c>
      <c r="D234" s="662" t="s">
        <v>7877</v>
      </c>
      <c r="E234" s="662" t="s">
        <v>7878</v>
      </c>
      <c r="F234" s="665"/>
      <c r="G234" s="665"/>
      <c r="H234" s="665"/>
      <c r="I234" s="665"/>
      <c r="J234" s="665">
        <v>2</v>
      </c>
      <c r="K234" s="665">
        <v>5948.72</v>
      </c>
      <c r="L234" s="665"/>
      <c r="M234" s="665">
        <v>2974.36</v>
      </c>
      <c r="N234" s="665">
        <v>1</v>
      </c>
      <c r="O234" s="665">
        <v>2974.36</v>
      </c>
      <c r="P234" s="678"/>
      <c r="Q234" s="666">
        <v>2974.36</v>
      </c>
    </row>
    <row r="235" spans="1:17" ht="14.4" customHeight="1" x14ac:dyDescent="0.3">
      <c r="A235" s="661" t="s">
        <v>7813</v>
      </c>
      <c r="B235" s="662" t="s">
        <v>7431</v>
      </c>
      <c r="C235" s="662" t="s">
        <v>6098</v>
      </c>
      <c r="D235" s="662" t="s">
        <v>7879</v>
      </c>
      <c r="E235" s="662" t="s">
        <v>7880</v>
      </c>
      <c r="F235" s="665"/>
      <c r="G235" s="665"/>
      <c r="H235" s="665"/>
      <c r="I235" s="665"/>
      <c r="J235" s="665"/>
      <c r="K235" s="665"/>
      <c r="L235" s="665"/>
      <c r="M235" s="665"/>
      <c r="N235" s="665">
        <v>2</v>
      </c>
      <c r="O235" s="665">
        <v>6720</v>
      </c>
      <c r="P235" s="678"/>
      <c r="Q235" s="666">
        <v>3360</v>
      </c>
    </row>
    <row r="236" spans="1:17" ht="14.4" customHeight="1" x14ac:dyDescent="0.3">
      <c r="A236" s="661" t="s">
        <v>7813</v>
      </c>
      <c r="B236" s="662" t="s">
        <v>7431</v>
      </c>
      <c r="C236" s="662" t="s">
        <v>6098</v>
      </c>
      <c r="D236" s="662" t="s">
        <v>6984</v>
      </c>
      <c r="E236" s="662" t="s">
        <v>6985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3360</v>
      </c>
      <c r="P236" s="678"/>
      <c r="Q236" s="666">
        <v>3360</v>
      </c>
    </row>
    <row r="237" spans="1:17" ht="14.4" customHeight="1" x14ac:dyDescent="0.3">
      <c r="A237" s="661" t="s">
        <v>7813</v>
      </c>
      <c r="B237" s="662" t="s">
        <v>7431</v>
      </c>
      <c r="C237" s="662" t="s">
        <v>6098</v>
      </c>
      <c r="D237" s="662" t="s">
        <v>7881</v>
      </c>
      <c r="E237" s="662" t="s">
        <v>7882</v>
      </c>
      <c r="F237" s="665">
        <v>6</v>
      </c>
      <c r="G237" s="665">
        <v>31555.38</v>
      </c>
      <c r="H237" s="665">
        <v>1</v>
      </c>
      <c r="I237" s="665">
        <v>5259.2300000000005</v>
      </c>
      <c r="J237" s="665">
        <v>1</v>
      </c>
      <c r="K237" s="665">
        <v>5259.23</v>
      </c>
      <c r="L237" s="665">
        <v>0.16666666666666666</v>
      </c>
      <c r="M237" s="665">
        <v>5259.23</v>
      </c>
      <c r="N237" s="665">
        <v>8</v>
      </c>
      <c r="O237" s="665">
        <v>42073.84</v>
      </c>
      <c r="P237" s="678">
        <v>1.3333333333333333</v>
      </c>
      <c r="Q237" s="666">
        <v>5259.23</v>
      </c>
    </row>
    <row r="238" spans="1:17" ht="14.4" customHeight="1" x14ac:dyDescent="0.3">
      <c r="A238" s="661" t="s">
        <v>7813</v>
      </c>
      <c r="B238" s="662" t="s">
        <v>7431</v>
      </c>
      <c r="C238" s="662" t="s">
        <v>6098</v>
      </c>
      <c r="D238" s="662" t="s">
        <v>7883</v>
      </c>
      <c r="E238" s="662" t="s">
        <v>7884</v>
      </c>
      <c r="F238" s="665">
        <v>2</v>
      </c>
      <c r="G238" s="665">
        <v>2994.88</v>
      </c>
      <c r="H238" s="665">
        <v>1</v>
      </c>
      <c r="I238" s="665">
        <v>1497.44</v>
      </c>
      <c r="J238" s="665">
        <v>2</v>
      </c>
      <c r="K238" s="665">
        <v>2994.88</v>
      </c>
      <c r="L238" s="665">
        <v>1</v>
      </c>
      <c r="M238" s="665">
        <v>1497.44</v>
      </c>
      <c r="N238" s="665">
        <v>1</v>
      </c>
      <c r="O238" s="665">
        <v>1497.44</v>
      </c>
      <c r="P238" s="678">
        <v>0.5</v>
      </c>
      <c r="Q238" s="666">
        <v>1497.44</v>
      </c>
    </row>
    <row r="239" spans="1:17" ht="14.4" customHeight="1" x14ac:dyDescent="0.3">
      <c r="A239" s="661" t="s">
        <v>7813</v>
      </c>
      <c r="B239" s="662" t="s">
        <v>7431</v>
      </c>
      <c r="C239" s="662" t="s">
        <v>6098</v>
      </c>
      <c r="D239" s="662" t="s">
        <v>7885</v>
      </c>
      <c r="E239" s="662" t="s">
        <v>7886</v>
      </c>
      <c r="F239" s="665"/>
      <c r="G239" s="665"/>
      <c r="H239" s="665"/>
      <c r="I239" s="665"/>
      <c r="J239" s="665">
        <v>1</v>
      </c>
      <c r="K239" s="665">
        <v>34900</v>
      </c>
      <c r="L239" s="665"/>
      <c r="M239" s="665">
        <v>34900</v>
      </c>
      <c r="N239" s="665"/>
      <c r="O239" s="665"/>
      <c r="P239" s="678"/>
      <c r="Q239" s="666"/>
    </row>
    <row r="240" spans="1:17" ht="14.4" customHeight="1" x14ac:dyDescent="0.3">
      <c r="A240" s="661" t="s">
        <v>7813</v>
      </c>
      <c r="B240" s="662" t="s">
        <v>7431</v>
      </c>
      <c r="C240" s="662" t="s">
        <v>6098</v>
      </c>
      <c r="D240" s="662" t="s">
        <v>7887</v>
      </c>
      <c r="E240" s="662" t="s">
        <v>7888</v>
      </c>
      <c r="F240" s="665">
        <v>1</v>
      </c>
      <c r="G240" s="665">
        <v>605.65</v>
      </c>
      <c r="H240" s="665">
        <v>1</v>
      </c>
      <c r="I240" s="665">
        <v>605.65</v>
      </c>
      <c r="J240" s="665">
        <v>2</v>
      </c>
      <c r="K240" s="665">
        <v>1211.3</v>
      </c>
      <c r="L240" s="665">
        <v>2</v>
      </c>
      <c r="M240" s="665">
        <v>605.65</v>
      </c>
      <c r="N240" s="665">
        <v>2</v>
      </c>
      <c r="O240" s="665">
        <v>1211.3</v>
      </c>
      <c r="P240" s="678">
        <v>2</v>
      </c>
      <c r="Q240" s="666">
        <v>605.65</v>
      </c>
    </row>
    <row r="241" spans="1:17" ht="14.4" customHeight="1" x14ac:dyDescent="0.3">
      <c r="A241" s="661" t="s">
        <v>7813</v>
      </c>
      <c r="B241" s="662" t="s">
        <v>7431</v>
      </c>
      <c r="C241" s="662" t="s">
        <v>6098</v>
      </c>
      <c r="D241" s="662" t="s">
        <v>7889</v>
      </c>
      <c r="E241" s="662" t="s">
        <v>7890</v>
      </c>
      <c r="F241" s="665"/>
      <c r="G241" s="665"/>
      <c r="H241" s="665"/>
      <c r="I241" s="665"/>
      <c r="J241" s="665">
        <v>1</v>
      </c>
      <c r="K241" s="665">
        <v>17381.990000000002</v>
      </c>
      <c r="L241" s="665"/>
      <c r="M241" s="665">
        <v>17381.990000000002</v>
      </c>
      <c r="N241" s="665">
        <v>1</v>
      </c>
      <c r="O241" s="665">
        <v>17381.990000000002</v>
      </c>
      <c r="P241" s="678"/>
      <c r="Q241" s="666">
        <v>17381.990000000002</v>
      </c>
    </row>
    <row r="242" spans="1:17" ht="14.4" customHeight="1" x14ac:dyDescent="0.3">
      <c r="A242" s="661" t="s">
        <v>7813</v>
      </c>
      <c r="B242" s="662" t="s">
        <v>7431</v>
      </c>
      <c r="C242" s="662" t="s">
        <v>6098</v>
      </c>
      <c r="D242" s="662" t="s">
        <v>7891</v>
      </c>
      <c r="E242" s="662" t="s">
        <v>7892</v>
      </c>
      <c r="F242" s="665">
        <v>1</v>
      </c>
      <c r="G242" s="665">
        <v>831.16</v>
      </c>
      <c r="H242" s="665">
        <v>1</v>
      </c>
      <c r="I242" s="665">
        <v>831.16</v>
      </c>
      <c r="J242" s="665">
        <v>2</v>
      </c>
      <c r="K242" s="665">
        <v>1662.32</v>
      </c>
      <c r="L242" s="665">
        <v>2</v>
      </c>
      <c r="M242" s="665">
        <v>831.16</v>
      </c>
      <c r="N242" s="665">
        <v>14</v>
      </c>
      <c r="O242" s="665">
        <v>11636.24</v>
      </c>
      <c r="P242" s="678">
        <v>14</v>
      </c>
      <c r="Q242" s="666">
        <v>831.16</v>
      </c>
    </row>
    <row r="243" spans="1:17" ht="14.4" customHeight="1" x14ac:dyDescent="0.3">
      <c r="A243" s="661" t="s">
        <v>7813</v>
      </c>
      <c r="B243" s="662" t="s">
        <v>7431</v>
      </c>
      <c r="C243" s="662" t="s">
        <v>6098</v>
      </c>
      <c r="D243" s="662" t="s">
        <v>7893</v>
      </c>
      <c r="E243" s="662" t="s">
        <v>7892</v>
      </c>
      <c r="F243" s="665">
        <v>7</v>
      </c>
      <c r="G243" s="665">
        <v>6216.42</v>
      </c>
      <c r="H243" s="665">
        <v>1</v>
      </c>
      <c r="I243" s="665">
        <v>888.06000000000006</v>
      </c>
      <c r="J243" s="665">
        <v>11</v>
      </c>
      <c r="K243" s="665">
        <v>9768.66</v>
      </c>
      <c r="L243" s="665">
        <v>1.5714285714285714</v>
      </c>
      <c r="M243" s="665">
        <v>888.06</v>
      </c>
      <c r="N243" s="665">
        <v>8</v>
      </c>
      <c r="O243" s="665">
        <v>7104.48</v>
      </c>
      <c r="P243" s="678">
        <v>1.1428571428571428</v>
      </c>
      <c r="Q243" s="666">
        <v>888.06</v>
      </c>
    </row>
    <row r="244" spans="1:17" ht="14.4" customHeight="1" x14ac:dyDescent="0.3">
      <c r="A244" s="661" t="s">
        <v>7813</v>
      </c>
      <c r="B244" s="662" t="s">
        <v>7431</v>
      </c>
      <c r="C244" s="662" t="s">
        <v>6098</v>
      </c>
      <c r="D244" s="662" t="s">
        <v>7894</v>
      </c>
      <c r="E244" s="662" t="s">
        <v>7895</v>
      </c>
      <c r="F244" s="665">
        <v>5</v>
      </c>
      <c r="G244" s="665">
        <v>4440.2999999999993</v>
      </c>
      <c r="H244" s="665">
        <v>1</v>
      </c>
      <c r="I244" s="665">
        <v>888.05999999999983</v>
      </c>
      <c r="J244" s="665">
        <v>3</v>
      </c>
      <c r="K244" s="665">
        <v>2664.18</v>
      </c>
      <c r="L244" s="665">
        <v>0.60000000000000009</v>
      </c>
      <c r="M244" s="665">
        <v>888.06</v>
      </c>
      <c r="N244" s="665"/>
      <c r="O244" s="665"/>
      <c r="P244" s="678"/>
      <c r="Q244" s="666"/>
    </row>
    <row r="245" spans="1:17" ht="14.4" customHeight="1" x14ac:dyDescent="0.3">
      <c r="A245" s="661" t="s">
        <v>7813</v>
      </c>
      <c r="B245" s="662" t="s">
        <v>7431</v>
      </c>
      <c r="C245" s="662" t="s">
        <v>6098</v>
      </c>
      <c r="D245" s="662" t="s">
        <v>7896</v>
      </c>
      <c r="E245" s="662" t="s">
        <v>7897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831.16</v>
      </c>
      <c r="P245" s="678"/>
      <c r="Q245" s="666">
        <v>831.16</v>
      </c>
    </row>
    <row r="246" spans="1:17" ht="14.4" customHeight="1" x14ac:dyDescent="0.3">
      <c r="A246" s="661" t="s">
        <v>7813</v>
      </c>
      <c r="B246" s="662" t="s">
        <v>7431</v>
      </c>
      <c r="C246" s="662" t="s">
        <v>6098</v>
      </c>
      <c r="D246" s="662" t="s">
        <v>7898</v>
      </c>
      <c r="E246" s="662" t="s">
        <v>7899</v>
      </c>
      <c r="F246" s="665">
        <v>1</v>
      </c>
      <c r="G246" s="665">
        <v>3898.8</v>
      </c>
      <c r="H246" s="665">
        <v>1</v>
      </c>
      <c r="I246" s="665">
        <v>3898.8</v>
      </c>
      <c r="J246" s="665">
        <v>5</v>
      </c>
      <c r="K246" s="665">
        <v>19494</v>
      </c>
      <c r="L246" s="665">
        <v>5</v>
      </c>
      <c r="M246" s="665">
        <v>3898.8</v>
      </c>
      <c r="N246" s="665">
        <v>5</v>
      </c>
      <c r="O246" s="665">
        <v>19494</v>
      </c>
      <c r="P246" s="678">
        <v>5</v>
      </c>
      <c r="Q246" s="666">
        <v>3898.8</v>
      </c>
    </row>
    <row r="247" spans="1:17" ht="14.4" customHeight="1" x14ac:dyDescent="0.3">
      <c r="A247" s="661" t="s">
        <v>7813</v>
      </c>
      <c r="B247" s="662" t="s">
        <v>7431</v>
      </c>
      <c r="C247" s="662" t="s">
        <v>6098</v>
      </c>
      <c r="D247" s="662" t="s">
        <v>7900</v>
      </c>
      <c r="E247" s="662" t="s">
        <v>7901</v>
      </c>
      <c r="F247" s="665">
        <v>1</v>
      </c>
      <c r="G247" s="665">
        <v>1472.88</v>
      </c>
      <c r="H247" s="665">
        <v>1</v>
      </c>
      <c r="I247" s="665">
        <v>1472.88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7813</v>
      </c>
      <c r="B248" s="662" t="s">
        <v>7431</v>
      </c>
      <c r="C248" s="662" t="s">
        <v>6098</v>
      </c>
      <c r="D248" s="662" t="s">
        <v>7902</v>
      </c>
      <c r="E248" s="662" t="s">
        <v>7903</v>
      </c>
      <c r="F248" s="665">
        <v>6</v>
      </c>
      <c r="G248" s="665">
        <v>7872.84</v>
      </c>
      <c r="H248" s="665">
        <v>1</v>
      </c>
      <c r="I248" s="665">
        <v>1312.14</v>
      </c>
      <c r="J248" s="665">
        <v>7</v>
      </c>
      <c r="K248" s="665">
        <v>9184.98</v>
      </c>
      <c r="L248" s="665">
        <v>1.1666666666666665</v>
      </c>
      <c r="M248" s="665">
        <v>1312.1399999999999</v>
      </c>
      <c r="N248" s="665">
        <v>7</v>
      </c>
      <c r="O248" s="665">
        <v>9184.98</v>
      </c>
      <c r="P248" s="678">
        <v>1.1666666666666665</v>
      </c>
      <c r="Q248" s="666">
        <v>1312.1399999999999</v>
      </c>
    </row>
    <row r="249" spans="1:17" ht="14.4" customHeight="1" x14ac:dyDescent="0.3">
      <c r="A249" s="661" t="s">
        <v>7813</v>
      </c>
      <c r="B249" s="662" t="s">
        <v>7431</v>
      </c>
      <c r="C249" s="662" t="s">
        <v>6098</v>
      </c>
      <c r="D249" s="662" t="s">
        <v>7904</v>
      </c>
      <c r="E249" s="662" t="s">
        <v>7905</v>
      </c>
      <c r="F249" s="665">
        <v>8</v>
      </c>
      <c r="G249" s="665">
        <v>29156.639999999999</v>
      </c>
      <c r="H249" s="665">
        <v>1</v>
      </c>
      <c r="I249" s="665">
        <v>3644.58</v>
      </c>
      <c r="J249" s="665">
        <v>8</v>
      </c>
      <c r="K249" s="665">
        <v>29156.639999999999</v>
      </c>
      <c r="L249" s="665">
        <v>1</v>
      </c>
      <c r="M249" s="665">
        <v>3644.58</v>
      </c>
      <c r="N249" s="665">
        <v>22</v>
      </c>
      <c r="O249" s="665">
        <v>80180.760000000009</v>
      </c>
      <c r="P249" s="678">
        <v>2.7500000000000004</v>
      </c>
      <c r="Q249" s="666">
        <v>3644.5800000000004</v>
      </c>
    </row>
    <row r="250" spans="1:17" ht="14.4" customHeight="1" x14ac:dyDescent="0.3">
      <c r="A250" s="661" t="s">
        <v>7813</v>
      </c>
      <c r="B250" s="662" t="s">
        <v>7431</v>
      </c>
      <c r="C250" s="662" t="s">
        <v>6098</v>
      </c>
      <c r="D250" s="662" t="s">
        <v>7906</v>
      </c>
      <c r="E250" s="662" t="s">
        <v>7907</v>
      </c>
      <c r="F250" s="665">
        <v>4</v>
      </c>
      <c r="G250" s="665">
        <v>4744.8100000000004</v>
      </c>
      <c r="H250" s="665">
        <v>1</v>
      </c>
      <c r="I250" s="665">
        <v>1186.2025000000001</v>
      </c>
      <c r="J250" s="665">
        <v>3</v>
      </c>
      <c r="K250" s="665">
        <v>3438.99</v>
      </c>
      <c r="L250" s="665">
        <v>0.72478982298553563</v>
      </c>
      <c r="M250" s="665">
        <v>1146.33</v>
      </c>
      <c r="N250" s="665">
        <v>7</v>
      </c>
      <c r="O250" s="665">
        <v>8024.3099999999995</v>
      </c>
      <c r="P250" s="678">
        <v>1.6911762536329165</v>
      </c>
      <c r="Q250" s="666">
        <v>1146.33</v>
      </c>
    </row>
    <row r="251" spans="1:17" ht="14.4" customHeight="1" x14ac:dyDescent="0.3">
      <c r="A251" s="661" t="s">
        <v>7813</v>
      </c>
      <c r="B251" s="662" t="s">
        <v>7431</v>
      </c>
      <c r="C251" s="662" t="s">
        <v>6098</v>
      </c>
      <c r="D251" s="662" t="s">
        <v>7908</v>
      </c>
      <c r="E251" s="662" t="s">
        <v>7909</v>
      </c>
      <c r="F251" s="665"/>
      <c r="G251" s="665"/>
      <c r="H251" s="665"/>
      <c r="I251" s="665"/>
      <c r="J251" s="665">
        <v>1</v>
      </c>
      <c r="K251" s="665">
        <v>80000</v>
      </c>
      <c r="L251" s="665"/>
      <c r="M251" s="665">
        <v>80000</v>
      </c>
      <c r="N251" s="665">
        <v>1</v>
      </c>
      <c r="O251" s="665">
        <v>80000</v>
      </c>
      <c r="P251" s="678"/>
      <c r="Q251" s="666">
        <v>80000</v>
      </c>
    </row>
    <row r="252" spans="1:17" ht="14.4" customHeight="1" x14ac:dyDescent="0.3">
      <c r="A252" s="661" t="s">
        <v>7813</v>
      </c>
      <c r="B252" s="662" t="s">
        <v>7431</v>
      </c>
      <c r="C252" s="662" t="s">
        <v>6098</v>
      </c>
      <c r="D252" s="662" t="s">
        <v>7910</v>
      </c>
      <c r="E252" s="662" t="s">
        <v>7911</v>
      </c>
      <c r="F252" s="665">
        <v>8</v>
      </c>
      <c r="G252" s="665">
        <v>2872.8</v>
      </c>
      <c r="H252" s="665">
        <v>1</v>
      </c>
      <c r="I252" s="665">
        <v>359.1</v>
      </c>
      <c r="J252" s="665">
        <v>3</v>
      </c>
      <c r="K252" s="665">
        <v>1077.3000000000002</v>
      </c>
      <c r="L252" s="665">
        <v>0.37500000000000006</v>
      </c>
      <c r="M252" s="665">
        <v>359.10000000000008</v>
      </c>
      <c r="N252" s="665">
        <v>8</v>
      </c>
      <c r="O252" s="665">
        <v>2872.8</v>
      </c>
      <c r="P252" s="678">
        <v>1</v>
      </c>
      <c r="Q252" s="666">
        <v>359.1</v>
      </c>
    </row>
    <row r="253" spans="1:17" ht="14.4" customHeight="1" x14ac:dyDescent="0.3">
      <c r="A253" s="661" t="s">
        <v>7813</v>
      </c>
      <c r="B253" s="662" t="s">
        <v>7431</v>
      </c>
      <c r="C253" s="662" t="s">
        <v>6098</v>
      </c>
      <c r="D253" s="662" t="s">
        <v>7912</v>
      </c>
      <c r="E253" s="662" t="s">
        <v>7913</v>
      </c>
      <c r="F253" s="665">
        <v>1</v>
      </c>
      <c r="G253" s="665">
        <v>893.9</v>
      </c>
      <c r="H253" s="665">
        <v>1</v>
      </c>
      <c r="I253" s="665">
        <v>893.9</v>
      </c>
      <c r="J253" s="665">
        <v>1</v>
      </c>
      <c r="K253" s="665">
        <v>893.9</v>
      </c>
      <c r="L253" s="665">
        <v>1</v>
      </c>
      <c r="M253" s="665">
        <v>893.9</v>
      </c>
      <c r="N253" s="665"/>
      <c r="O253" s="665"/>
      <c r="P253" s="678"/>
      <c r="Q253" s="666"/>
    </row>
    <row r="254" spans="1:17" ht="14.4" customHeight="1" x14ac:dyDescent="0.3">
      <c r="A254" s="661" t="s">
        <v>7813</v>
      </c>
      <c r="B254" s="662" t="s">
        <v>7431</v>
      </c>
      <c r="C254" s="662" t="s">
        <v>6098</v>
      </c>
      <c r="D254" s="662" t="s">
        <v>7914</v>
      </c>
      <c r="E254" s="662" t="s">
        <v>7915</v>
      </c>
      <c r="F254" s="665">
        <v>6</v>
      </c>
      <c r="G254" s="665">
        <v>100990.14</v>
      </c>
      <c r="H254" s="665">
        <v>1</v>
      </c>
      <c r="I254" s="665">
        <v>16831.689999999999</v>
      </c>
      <c r="J254" s="665">
        <v>2</v>
      </c>
      <c r="K254" s="665">
        <v>33663.379999999997</v>
      </c>
      <c r="L254" s="665">
        <v>0.33333333333333331</v>
      </c>
      <c r="M254" s="665">
        <v>16831.689999999999</v>
      </c>
      <c r="N254" s="665">
        <v>5</v>
      </c>
      <c r="O254" s="665">
        <v>84158.45</v>
      </c>
      <c r="P254" s="678">
        <v>0.83333333333333326</v>
      </c>
      <c r="Q254" s="666">
        <v>16831.689999999999</v>
      </c>
    </row>
    <row r="255" spans="1:17" ht="14.4" customHeight="1" x14ac:dyDescent="0.3">
      <c r="A255" s="661" t="s">
        <v>7813</v>
      </c>
      <c r="B255" s="662" t="s">
        <v>7431</v>
      </c>
      <c r="C255" s="662" t="s">
        <v>6098</v>
      </c>
      <c r="D255" s="662" t="s">
        <v>7916</v>
      </c>
      <c r="E255" s="662" t="s">
        <v>7917</v>
      </c>
      <c r="F255" s="665">
        <v>1</v>
      </c>
      <c r="G255" s="665">
        <v>10645.01</v>
      </c>
      <c r="H255" s="665">
        <v>1</v>
      </c>
      <c r="I255" s="665">
        <v>10645.01</v>
      </c>
      <c r="J255" s="665"/>
      <c r="K255" s="665"/>
      <c r="L255" s="665"/>
      <c r="M255" s="665"/>
      <c r="N255" s="665">
        <v>1</v>
      </c>
      <c r="O255" s="665">
        <v>10645.01</v>
      </c>
      <c r="P255" s="678">
        <v>1</v>
      </c>
      <c r="Q255" s="666">
        <v>10645.01</v>
      </c>
    </row>
    <row r="256" spans="1:17" ht="14.4" customHeight="1" x14ac:dyDescent="0.3">
      <c r="A256" s="661" t="s">
        <v>7813</v>
      </c>
      <c r="B256" s="662" t="s">
        <v>7431</v>
      </c>
      <c r="C256" s="662" t="s">
        <v>6098</v>
      </c>
      <c r="D256" s="662" t="s">
        <v>7918</v>
      </c>
      <c r="E256" s="662" t="s">
        <v>7919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5200.68</v>
      </c>
      <c r="P256" s="678"/>
      <c r="Q256" s="666">
        <v>5200.68</v>
      </c>
    </row>
    <row r="257" spans="1:17" ht="14.4" customHeight="1" x14ac:dyDescent="0.3">
      <c r="A257" s="661" t="s">
        <v>7813</v>
      </c>
      <c r="B257" s="662" t="s">
        <v>7431</v>
      </c>
      <c r="C257" s="662" t="s">
        <v>6098</v>
      </c>
      <c r="D257" s="662" t="s">
        <v>7920</v>
      </c>
      <c r="E257" s="662" t="s">
        <v>7921</v>
      </c>
      <c r="F257" s="665">
        <v>7</v>
      </c>
      <c r="G257" s="665">
        <v>46109.909999999996</v>
      </c>
      <c r="H257" s="665">
        <v>1</v>
      </c>
      <c r="I257" s="665">
        <v>6587.1299999999992</v>
      </c>
      <c r="J257" s="665">
        <v>4</v>
      </c>
      <c r="K257" s="665">
        <v>26348.52</v>
      </c>
      <c r="L257" s="665">
        <v>0.57142857142857151</v>
      </c>
      <c r="M257" s="665">
        <v>6587.13</v>
      </c>
      <c r="N257" s="665">
        <v>13</v>
      </c>
      <c r="O257" s="665">
        <v>85632.69</v>
      </c>
      <c r="P257" s="678">
        <v>1.8571428571428574</v>
      </c>
      <c r="Q257" s="666">
        <v>6587.13</v>
      </c>
    </row>
    <row r="258" spans="1:17" ht="14.4" customHeight="1" x14ac:dyDescent="0.3">
      <c r="A258" s="661" t="s">
        <v>7813</v>
      </c>
      <c r="B258" s="662" t="s">
        <v>7431</v>
      </c>
      <c r="C258" s="662" t="s">
        <v>6098</v>
      </c>
      <c r="D258" s="662" t="s">
        <v>7922</v>
      </c>
      <c r="E258" s="662" t="s">
        <v>7923</v>
      </c>
      <c r="F258" s="665">
        <v>10</v>
      </c>
      <c r="G258" s="665">
        <v>18416.199999999997</v>
      </c>
      <c r="H258" s="665">
        <v>1</v>
      </c>
      <c r="I258" s="665">
        <v>1841.6199999999997</v>
      </c>
      <c r="J258" s="665">
        <v>14</v>
      </c>
      <c r="K258" s="665">
        <v>25782.679999999997</v>
      </c>
      <c r="L258" s="665">
        <v>1.4000000000000001</v>
      </c>
      <c r="M258" s="665">
        <v>1841.6199999999997</v>
      </c>
      <c r="N258" s="665">
        <v>4</v>
      </c>
      <c r="O258" s="665">
        <v>7366.48</v>
      </c>
      <c r="P258" s="678">
        <v>0.4</v>
      </c>
      <c r="Q258" s="666">
        <v>1841.62</v>
      </c>
    </row>
    <row r="259" spans="1:17" ht="14.4" customHeight="1" x14ac:dyDescent="0.3">
      <c r="A259" s="661" t="s">
        <v>7813</v>
      </c>
      <c r="B259" s="662" t="s">
        <v>7431</v>
      </c>
      <c r="C259" s="662" t="s">
        <v>6098</v>
      </c>
      <c r="D259" s="662" t="s">
        <v>7924</v>
      </c>
      <c r="E259" s="662" t="s">
        <v>7925</v>
      </c>
      <c r="F259" s="665">
        <v>1</v>
      </c>
      <c r="G259" s="665">
        <v>26499.82</v>
      </c>
      <c r="H259" s="665">
        <v>1</v>
      </c>
      <c r="I259" s="665">
        <v>26499.82</v>
      </c>
      <c r="J259" s="665">
        <v>1</v>
      </c>
      <c r="K259" s="665">
        <v>26499.82</v>
      </c>
      <c r="L259" s="665">
        <v>1</v>
      </c>
      <c r="M259" s="665">
        <v>26499.82</v>
      </c>
      <c r="N259" s="665">
        <v>1</v>
      </c>
      <c r="O259" s="665">
        <v>27813</v>
      </c>
      <c r="P259" s="678">
        <v>1.0495542988593884</v>
      </c>
      <c r="Q259" s="666">
        <v>27813</v>
      </c>
    </row>
    <row r="260" spans="1:17" ht="14.4" customHeight="1" x14ac:dyDescent="0.3">
      <c r="A260" s="661" t="s">
        <v>7813</v>
      </c>
      <c r="B260" s="662" t="s">
        <v>7431</v>
      </c>
      <c r="C260" s="662" t="s">
        <v>6098</v>
      </c>
      <c r="D260" s="662" t="s">
        <v>7926</v>
      </c>
      <c r="E260" s="662" t="s">
        <v>7927</v>
      </c>
      <c r="F260" s="665">
        <v>1</v>
      </c>
      <c r="G260" s="665">
        <v>122627</v>
      </c>
      <c r="H260" s="665">
        <v>1</v>
      </c>
      <c r="I260" s="665">
        <v>122627</v>
      </c>
      <c r="J260" s="665">
        <v>1</v>
      </c>
      <c r="K260" s="665">
        <v>122627</v>
      </c>
      <c r="L260" s="665">
        <v>1</v>
      </c>
      <c r="M260" s="665">
        <v>122627</v>
      </c>
      <c r="N260" s="665"/>
      <c r="O260" s="665"/>
      <c r="P260" s="678"/>
      <c r="Q260" s="666"/>
    </row>
    <row r="261" spans="1:17" ht="14.4" customHeight="1" x14ac:dyDescent="0.3">
      <c r="A261" s="661" t="s">
        <v>7813</v>
      </c>
      <c r="B261" s="662" t="s">
        <v>7431</v>
      </c>
      <c r="C261" s="662" t="s">
        <v>6098</v>
      </c>
      <c r="D261" s="662" t="s">
        <v>7928</v>
      </c>
      <c r="E261" s="662" t="s">
        <v>7929</v>
      </c>
      <c r="F261" s="665"/>
      <c r="G261" s="665"/>
      <c r="H261" s="665"/>
      <c r="I261" s="665"/>
      <c r="J261" s="665">
        <v>2</v>
      </c>
      <c r="K261" s="665">
        <v>148822</v>
      </c>
      <c r="L261" s="665"/>
      <c r="M261" s="665">
        <v>74411</v>
      </c>
      <c r="N261" s="665"/>
      <c r="O261" s="665"/>
      <c r="P261" s="678"/>
      <c r="Q261" s="666"/>
    </row>
    <row r="262" spans="1:17" ht="14.4" customHeight="1" x14ac:dyDescent="0.3">
      <c r="A262" s="661" t="s">
        <v>7813</v>
      </c>
      <c r="B262" s="662" t="s">
        <v>7431</v>
      </c>
      <c r="C262" s="662" t="s">
        <v>6098</v>
      </c>
      <c r="D262" s="662" t="s">
        <v>7928</v>
      </c>
      <c r="E262" s="662" t="s">
        <v>7930</v>
      </c>
      <c r="F262" s="665">
        <v>3</v>
      </c>
      <c r="G262" s="665">
        <v>223233</v>
      </c>
      <c r="H262" s="665">
        <v>1</v>
      </c>
      <c r="I262" s="665">
        <v>74411</v>
      </c>
      <c r="J262" s="665">
        <v>2</v>
      </c>
      <c r="K262" s="665">
        <v>148822</v>
      </c>
      <c r="L262" s="665">
        <v>0.66666666666666663</v>
      </c>
      <c r="M262" s="665">
        <v>74411</v>
      </c>
      <c r="N262" s="665">
        <v>2</v>
      </c>
      <c r="O262" s="665">
        <v>148822</v>
      </c>
      <c r="P262" s="678">
        <v>0.66666666666666663</v>
      </c>
      <c r="Q262" s="666">
        <v>74411</v>
      </c>
    </row>
    <row r="263" spans="1:17" ht="14.4" customHeight="1" x14ac:dyDescent="0.3">
      <c r="A263" s="661" t="s">
        <v>7813</v>
      </c>
      <c r="B263" s="662" t="s">
        <v>7431</v>
      </c>
      <c r="C263" s="662" t="s">
        <v>6098</v>
      </c>
      <c r="D263" s="662" t="s">
        <v>7931</v>
      </c>
      <c r="E263" s="662" t="s">
        <v>7932</v>
      </c>
      <c r="F263" s="665">
        <v>2</v>
      </c>
      <c r="G263" s="665">
        <v>8720</v>
      </c>
      <c r="H263" s="665">
        <v>1</v>
      </c>
      <c r="I263" s="665">
        <v>4360</v>
      </c>
      <c r="J263" s="665"/>
      <c r="K263" s="665"/>
      <c r="L263" s="665"/>
      <c r="M263" s="665"/>
      <c r="N263" s="665">
        <v>1</v>
      </c>
      <c r="O263" s="665">
        <v>4360</v>
      </c>
      <c r="P263" s="678">
        <v>0.5</v>
      </c>
      <c r="Q263" s="666">
        <v>4360</v>
      </c>
    </row>
    <row r="264" spans="1:17" ht="14.4" customHeight="1" x14ac:dyDescent="0.3">
      <c r="A264" s="661" t="s">
        <v>7813</v>
      </c>
      <c r="B264" s="662" t="s">
        <v>7431</v>
      </c>
      <c r="C264" s="662" t="s">
        <v>6098</v>
      </c>
      <c r="D264" s="662" t="s">
        <v>7933</v>
      </c>
      <c r="E264" s="662" t="s">
        <v>7934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53000.42</v>
      </c>
      <c r="P264" s="678"/>
      <c r="Q264" s="666">
        <v>26500.21</v>
      </c>
    </row>
    <row r="265" spans="1:17" ht="14.4" customHeight="1" x14ac:dyDescent="0.3">
      <c r="A265" s="661" t="s">
        <v>7813</v>
      </c>
      <c r="B265" s="662" t="s">
        <v>7431</v>
      </c>
      <c r="C265" s="662" t="s">
        <v>6098</v>
      </c>
      <c r="D265" s="662" t="s">
        <v>7935</v>
      </c>
      <c r="E265" s="662" t="s">
        <v>7936</v>
      </c>
      <c r="F265" s="665"/>
      <c r="G265" s="665"/>
      <c r="H265" s="665"/>
      <c r="I265" s="665"/>
      <c r="J265" s="665">
        <v>1</v>
      </c>
      <c r="K265" s="665">
        <v>380.86</v>
      </c>
      <c r="L265" s="665"/>
      <c r="M265" s="665">
        <v>380.86</v>
      </c>
      <c r="N265" s="665">
        <v>3</v>
      </c>
      <c r="O265" s="665">
        <v>1142.58</v>
      </c>
      <c r="P265" s="678"/>
      <c r="Q265" s="666">
        <v>380.85999999999996</v>
      </c>
    </row>
    <row r="266" spans="1:17" ht="14.4" customHeight="1" x14ac:dyDescent="0.3">
      <c r="A266" s="661" t="s">
        <v>7813</v>
      </c>
      <c r="B266" s="662" t="s">
        <v>7431</v>
      </c>
      <c r="C266" s="662" t="s">
        <v>6098</v>
      </c>
      <c r="D266" s="662" t="s">
        <v>7937</v>
      </c>
      <c r="E266" s="662" t="s">
        <v>7938</v>
      </c>
      <c r="F266" s="665"/>
      <c r="G266" s="665"/>
      <c r="H266" s="665"/>
      <c r="I266" s="665"/>
      <c r="J266" s="665">
        <v>3</v>
      </c>
      <c r="K266" s="665">
        <v>9535.89</v>
      </c>
      <c r="L266" s="665"/>
      <c r="M266" s="665">
        <v>3178.6299999999997</v>
      </c>
      <c r="N266" s="665">
        <v>2</v>
      </c>
      <c r="O266" s="665">
        <v>6357.26</v>
      </c>
      <c r="P266" s="678"/>
      <c r="Q266" s="666">
        <v>3178.63</v>
      </c>
    </row>
    <row r="267" spans="1:17" ht="14.4" customHeight="1" x14ac:dyDescent="0.3">
      <c r="A267" s="661" t="s">
        <v>7813</v>
      </c>
      <c r="B267" s="662" t="s">
        <v>7431</v>
      </c>
      <c r="C267" s="662" t="s">
        <v>6098</v>
      </c>
      <c r="D267" s="662" t="s">
        <v>7939</v>
      </c>
      <c r="E267" s="662" t="s">
        <v>7940</v>
      </c>
      <c r="F267" s="665"/>
      <c r="G267" s="665"/>
      <c r="H267" s="665"/>
      <c r="I267" s="665"/>
      <c r="J267" s="665">
        <v>1</v>
      </c>
      <c r="K267" s="665">
        <v>114255.88</v>
      </c>
      <c r="L267" s="665"/>
      <c r="M267" s="665">
        <v>114255.88</v>
      </c>
      <c r="N267" s="665"/>
      <c r="O267" s="665"/>
      <c r="P267" s="678"/>
      <c r="Q267" s="666"/>
    </row>
    <row r="268" spans="1:17" ht="14.4" customHeight="1" x14ac:dyDescent="0.3">
      <c r="A268" s="661" t="s">
        <v>7813</v>
      </c>
      <c r="B268" s="662" t="s">
        <v>7431</v>
      </c>
      <c r="C268" s="662" t="s">
        <v>6098</v>
      </c>
      <c r="D268" s="662" t="s">
        <v>7939</v>
      </c>
      <c r="E268" s="662" t="s">
        <v>7941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114255.88</v>
      </c>
      <c r="P268" s="678"/>
      <c r="Q268" s="666">
        <v>114255.88</v>
      </c>
    </row>
    <row r="269" spans="1:17" ht="14.4" customHeight="1" x14ac:dyDescent="0.3">
      <c r="A269" s="661" t="s">
        <v>7813</v>
      </c>
      <c r="B269" s="662" t="s">
        <v>7431</v>
      </c>
      <c r="C269" s="662" t="s">
        <v>6098</v>
      </c>
      <c r="D269" s="662" t="s">
        <v>7942</v>
      </c>
      <c r="E269" s="662" t="s">
        <v>7943</v>
      </c>
      <c r="F269" s="665">
        <v>1</v>
      </c>
      <c r="G269" s="665">
        <v>7794.49</v>
      </c>
      <c r="H269" s="665">
        <v>1</v>
      </c>
      <c r="I269" s="665">
        <v>7794.49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7813</v>
      </c>
      <c r="B270" s="662" t="s">
        <v>7431</v>
      </c>
      <c r="C270" s="662" t="s">
        <v>6098</v>
      </c>
      <c r="D270" s="662" t="s">
        <v>7944</v>
      </c>
      <c r="E270" s="662" t="s">
        <v>7945</v>
      </c>
      <c r="F270" s="665">
        <v>1</v>
      </c>
      <c r="G270" s="665">
        <v>29883.55</v>
      </c>
      <c r="H270" s="665">
        <v>1</v>
      </c>
      <c r="I270" s="665">
        <v>29883.55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7813</v>
      </c>
      <c r="B271" s="662" t="s">
        <v>7431</v>
      </c>
      <c r="C271" s="662" t="s">
        <v>6098</v>
      </c>
      <c r="D271" s="662" t="s">
        <v>7946</v>
      </c>
      <c r="E271" s="662" t="s">
        <v>7947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5424</v>
      </c>
      <c r="P271" s="678"/>
      <c r="Q271" s="666">
        <v>5424</v>
      </c>
    </row>
    <row r="272" spans="1:17" ht="14.4" customHeight="1" x14ac:dyDescent="0.3">
      <c r="A272" s="661" t="s">
        <v>7813</v>
      </c>
      <c r="B272" s="662" t="s">
        <v>7431</v>
      </c>
      <c r="C272" s="662" t="s">
        <v>6098</v>
      </c>
      <c r="D272" s="662" t="s">
        <v>7948</v>
      </c>
      <c r="E272" s="662" t="s">
        <v>7949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18900</v>
      </c>
      <c r="P272" s="678"/>
      <c r="Q272" s="666">
        <v>18900</v>
      </c>
    </row>
    <row r="273" spans="1:17" ht="14.4" customHeight="1" x14ac:dyDescent="0.3">
      <c r="A273" s="661" t="s">
        <v>7813</v>
      </c>
      <c r="B273" s="662" t="s">
        <v>7431</v>
      </c>
      <c r="C273" s="662" t="s">
        <v>6098</v>
      </c>
      <c r="D273" s="662" t="s">
        <v>7950</v>
      </c>
      <c r="E273" s="662" t="s">
        <v>7951</v>
      </c>
      <c r="F273" s="665"/>
      <c r="G273" s="665"/>
      <c r="H273" s="665"/>
      <c r="I273" s="665"/>
      <c r="J273" s="665">
        <v>1</v>
      </c>
      <c r="K273" s="665">
        <v>2746.99</v>
      </c>
      <c r="L273" s="665"/>
      <c r="M273" s="665">
        <v>2746.99</v>
      </c>
      <c r="N273" s="665"/>
      <c r="O273" s="665"/>
      <c r="P273" s="678"/>
      <c r="Q273" s="666"/>
    </row>
    <row r="274" spans="1:17" ht="14.4" customHeight="1" x14ac:dyDescent="0.3">
      <c r="A274" s="661" t="s">
        <v>7813</v>
      </c>
      <c r="B274" s="662" t="s">
        <v>7431</v>
      </c>
      <c r="C274" s="662" t="s">
        <v>6098</v>
      </c>
      <c r="D274" s="662" t="s">
        <v>7952</v>
      </c>
      <c r="E274" s="662" t="s">
        <v>7953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3535.24</v>
      </c>
      <c r="P274" s="678"/>
      <c r="Q274" s="666">
        <v>3535.24</v>
      </c>
    </row>
    <row r="275" spans="1:17" ht="14.4" customHeight="1" x14ac:dyDescent="0.3">
      <c r="A275" s="661" t="s">
        <v>7813</v>
      </c>
      <c r="B275" s="662" t="s">
        <v>7431</v>
      </c>
      <c r="C275" s="662" t="s">
        <v>6098</v>
      </c>
      <c r="D275" s="662" t="s">
        <v>7954</v>
      </c>
      <c r="E275" s="662" t="s">
        <v>7955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175961.5</v>
      </c>
      <c r="P275" s="678"/>
      <c r="Q275" s="666">
        <v>175961.5</v>
      </c>
    </row>
    <row r="276" spans="1:17" ht="14.4" customHeight="1" x14ac:dyDescent="0.3">
      <c r="A276" s="661" t="s">
        <v>7813</v>
      </c>
      <c r="B276" s="662" t="s">
        <v>7431</v>
      </c>
      <c r="C276" s="662" t="s">
        <v>6030</v>
      </c>
      <c r="D276" s="662" t="s">
        <v>7956</v>
      </c>
      <c r="E276" s="662" t="s">
        <v>7957</v>
      </c>
      <c r="F276" s="665"/>
      <c r="G276" s="665"/>
      <c r="H276" s="665"/>
      <c r="I276" s="665"/>
      <c r="J276" s="665">
        <v>1</v>
      </c>
      <c r="K276" s="665">
        <v>207</v>
      </c>
      <c r="L276" s="665"/>
      <c r="M276" s="665">
        <v>207</v>
      </c>
      <c r="N276" s="665"/>
      <c r="O276" s="665"/>
      <c r="P276" s="678"/>
      <c r="Q276" s="666"/>
    </row>
    <row r="277" spans="1:17" ht="14.4" customHeight="1" x14ac:dyDescent="0.3">
      <c r="A277" s="661" t="s">
        <v>7813</v>
      </c>
      <c r="B277" s="662" t="s">
        <v>7431</v>
      </c>
      <c r="C277" s="662" t="s">
        <v>6030</v>
      </c>
      <c r="D277" s="662" t="s">
        <v>7958</v>
      </c>
      <c r="E277" s="662" t="s">
        <v>7959</v>
      </c>
      <c r="F277" s="665">
        <v>4</v>
      </c>
      <c r="G277" s="665">
        <v>604</v>
      </c>
      <c r="H277" s="665">
        <v>1</v>
      </c>
      <c r="I277" s="665">
        <v>151</v>
      </c>
      <c r="J277" s="665">
        <v>3</v>
      </c>
      <c r="K277" s="665">
        <v>453</v>
      </c>
      <c r="L277" s="665">
        <v>0.75</v>
      </c>
      <c r="M277" s="665">
        <v>151</v>
      </c>
      <c r="N277" s="665">
        <v>4</v>
      </c>
      <c r="O277" s="665">
        <v>620</v>
      </c>
      <c r="P277" s="678">
        <v>1.0264900662251655</v>
      </c>
      <c r="Q277" s="666">
        <v>155</v>
      </c>
    </row>
    <row r="278" spans="1:17" ht="14.4" customHeight="1" x14ac:dyDescent="0.3">
      <c r="A278" s="661" t="s">
        <v>7813</v>
      </c>
      <c r="B278" s="662" t="s">
        <v>7431</v>
      </c>
      <c r="C278" s="662" t="s">
        <v>6030</v>
      </c>
      <c r="D278" s="662" t="s">
        <v>7960</v>
      </c>
      <c r="E278" s="662" t="s">
        <v>7961</v>
      </c>
      <c r="F278" s="665">
        <v>4</v>
      </c>
      <c r="G278" s="665">
        <v>732</v>
      </c>
      <c r="H278" s="665">
        <v>1</v>
      </c>
      <c r="I278" s="665">
        <v>183</v>
      </c>
      <c r="J278" s="665">
        <v>2</v>
      </c>
      <c r="K278" s="665">
        <v>366</v>
      </c>
      <c r="L278" s="665">
        <v>0.5</v>
      </c>
      <c r="M278" s="665">
        <v>183</v>
      </c>
      <c r="N278" s="665">
        <v>3</v>
      </c>
      <c r="O278" s="665">
        <v>561</v>
      </c>
      <c r="P278" s="678">
        <v>0.76639344262295084</v>
      </c>
      <c r="Q278" s="666">
        <v>187</v>
      </c>
    </row>
    <row r="279" spans="1:17" ht="14.4" customHeight="1" x14ac:dyDescent="0.3">
      <c r="A279" s="661" t="s">
        <v>7813</v>
      </c>
      <c r="B279" s="662" t="s">
        <v>7431</v>
      </c>
      <c r="C279" s="662" t="s">
        <v>6030</v>
      </c>
      <c r="D279" s="662" t="s">
        <v>7962</v>
      </c>
      <c r="E279" s="662" t="s">
        <v>7963</v>
      </c>
      <c r="F279" s="665">
        <v>25</v>
      </c>
      <c r="G279" s="665">
        <v>3122</v>
      </c>
      <c r="H279" s="665">
        <v>1</v>
      </c>
      <c r="I279" s="665">
        <v>124.88</v>
      </c>
      <c r="J279" s="665">
        <v>24</v>
      </c>
      <c r="K279" s="665">
        <v>3000</v>
      </c>
      <c r="L279" s="665">
        <v>0.96092248558616267</v>
      </c>
      <c r="M279" s="665">
        <v>125</v>
      </c>
      <c r="N279" s="665">
        <v>20</v>
      </c>
      <c r="O279" s="665">
        <v>2560</v>
      </c>
      <c r="P279" s="678">
        <v>0.81998718770019219</v>
      </c>
      <c r="Q279" s="666">
        <v>128</v>
      </c>
    </row>
    <row r="280" spans="1:17" ht="14.4" customHeight="1" x14ac:dyDescent="0.3">
      <c r="A280" s="661" t="s">
        <v>7813</v>
      </c>
      <c r="B280" s="662" t="s">
        <v>7431</v>
      </c>
      <c r="C280" s="662" t="s">
        <v>6030</v>
      </c>
      <c r="D280" s="662" t="s">
        <v>7964</v>
      </c>
      <c r="E280" s="662" t="s">
        <v>7965</v>
      </c>
      <c r="F280" s="665">
        <v>87</v>
      </c>
      <c r="G280" s="665">
        <v>18934</v>
      </c>
      <c r="H280" s="665">
        <v>1</v>
      </c>
      <c r="I280" s="665">
        <v>217.63218390804599</v>
      </c>
      <c r="J280" s="665">
        <v>93</v>
      </c>
      <c r="K280" s="665">
        <v>20367</v>
      </c>
      <c r="L280" s="665">
        <v>1.0756839547903243</v>
      </c>
      <c r="M280" s="665">
        <v>219</v>
      </c>
      <c r="N280" s="665">
        <v>102</v>
      </c>
      <c r="O280" s="665">
        <v>22746</v>
      </c>
      <c r="P280" s="678">
        <v>1.2013309390514419</v>
      </c>
      <c r="Q280" s="666">
        <v>223</v>
      </c>
    </row>
    <row r="281" spans="1:17" ht="14.4" customHeight="1" x14ac:dyDescent="0.3">
      <c r="A281" s="661" t="s">
        <v>7813</v>
      </c>
      <c r="B281" s="662" t="s">
        <v>7431</v>
      </c>
      <c r="C281" s="662" t="s">
        <v>6030</v>
      </c>
      <c r="D281" s="662" t="s">
        <v>7966</v>
      </c>
      <c r="E281" s="662" t="s">
        <v>7967</v>
      </c>
      <c r="F281" s="665">
        <v>16</v>
      </c>
      <c r="G281" s="665">
        <v>3516</v>
      </c>
      <c r="H281" s="665">
        <v>1</v>
      </c>
      <c r="I281" s="665">
        <v>219.75</v>
      </c>
      <c r="J281" s="665">
        <v>13</v>
      </c>
      <c r="K281" s="665">
        <v>2873</v>
      </c>
      <c r="L281" s="665">
        <v>0.81712172923777016</v>
      </c>
      <c r="M281" s="665">
        <v>221</v>
      </c>
      <c r="N281" s="665">
        <v>10</v>
      </c>
      <c r="O281" s="665">
        <v>2250</v>
      </c>
      <c r="P281" s="678">
        <v>0.63993174061433444</v>
      </c>
      <c r="Q281" s="666">
        <v>225</v>
      </c>
    </row>
    <row r="282" spans="1:17" ht="14.4" customHeight="1" x14ac:dyDescent="0.3">
      <c r="A282" s="661" t="s">
        <v>7813</v>
      </c>
      <c r="B282" s="662" t="s">
        <v>7431</v>
      </c>
      <c r="C282" s="662" t="s">
        <v>6030</v>
      </c>
      <c r="D282" s="662" t="s">
        <v>7968</v>
      </c>
      <c r="E282" s="662" t="s">
        <v>7969</v>
      </c>
      <c r="F282" s="665">
        <v>3</v>
      </c>
      <c r="G282" s="665">
        <v>1836</v>
      </c>
      <c r="H282" s="665">
        <v>1</v>
      </c>
      <c r="I282" s="665">
        <v>612</v>
      </c>
      <c r="J282" s="665">
        <v>4</v>
      </c>
      <c r="K282" s="665">
        <v>2452</v>
      </c>
      <c r="L282" s="665">
        <v>1.3355119825708062</v>
      </c>
      <c r="M282" s="665">
        <v>613</v>
      </c>
      <c r="N282" s="665">
        <v>1</v>
      </c>
      <c r="O282" s="665">
        <v>625</v>
      </c>
      <c r="P282" s="678">
        <v>0.34041394335511982</v>
      </c>
      <c r="Q282" s="666">
        <v>625</v>
      </c>
    </row>
    <row r="283" spans="1:17" ht="14.4" customHeight="1" x14ac:dyDescent="0.3">
      <c r="A283" s="661" t="s">
        <v>7813</v>
      </c>
      <c r="B283" s="662" t="s">
        <v>7431</v>
      </c>
      <c r="C283" s="662" t="s">
        <v>6030</v>
      </c>
      <c r="D283" s="662" t="s">
        <v>7429</v>
      </c>
      <c r="E283" s="662" t="s">
        <v>7430</v>
      </c>
      <c r="F283" s="665">
        <v>1</v>
      </c>
      <c r="G283" s="665">
        <v>257</v>
      </c>
      <c r="H283" s="665">
        <v>1</v>
      </c>
      <c r="I283" s="665">
        <v>257</v>
      </c>
      <c r="J283" s="665">
        <v>1</v>
      </c>
      <c r="K283" s="665">
        <v>259</v>
      </c>
      <c r="L283" s="665">
        <v>1.0077821011673151</v>
      </c>
      <c r="M283" s="665">
        <v>259</v>
      </c>
      <c r="N283" s="665"/>
      <c r="O283" s="665"/>
      <c r="P283" s="678"/>
      <c r="Q283" s="666"/>
    </row>
    <row r="284" spans="1:17" ht="14.4" customHeight="1" x14ac:dyDescent="0.3">
      <c r="A284" s="661" t="s">
        <v>7813</v>
      </c>
      <c r="B284" s="662" t="s">
        <v>7431</v>
      </c>
      <c r="C284" s="662" t="s">
        <v>6030</v>
      </c>
      <c r="D284" s="662" t="s">
        <v>7970</v>
      </c>
      <c r="E284" s="662" t="s">
        <v>7971</v>
      </c>
      <c r="F284" s="665">
        <v>4</v>
      </c>
      <c r="G284" s="665">
        <v>1313</v>
      </c>
      <c r="H284" s="665">
        <v>1</v>
      </c>
      <c r="I284" s="665">
        <v>328.25</v>
      </c>
      <c r="J284" s="665">
        <v>4</v>
      </c>
      <c r="K284" s="665">
        <v>1320</v>
      </c>
      <c r="L284" s="665">
        <v>1.0053313023610053</v>
      </c>
      <c r="M284" s="665">
        <v>330</v>
      </c>
      <c r="N284" s="665"/>
      <c r="O284" s="665"/>
      <c r="P284" s="678"/>
      <c r="Q284" s="666"/>
    </row>
    <row r="285" spans="1:17" ht="14.4" customHeight="1" x14ac:dyDescent="0.3">
      <c r="A285" s="661" t="s">
        <v>7813</v>
      </c>
      <c r="B285" s="662" t="s">
        <v>7431</v>
      </c>
      <c r="C285" s="662" t="s">
        <v>6030</v>
      </c>
      <c r="D285" s="662" t="s">
        <v>7972</v>
      </c>
      <c r="E285" s="662" t="s">
        <v>7973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13844</v>
      </c>
      <c r="P285" s="678"/>
      <c r="Q285" s="666">
        <v>13844</v>
      </c>
    </row>
    <row r="286" spans="1:17" ht="14.4" customHeight="1" x14ac:dyDescent="0.3">
      <c r="A286" s="661" t="s">
        <v>7813</v>
      </c>
      <c r="B286" s="662" t="s">
        <v>7431</v>
      </c>
      <c r="C286" s="662" t="s">
        <v>6030</v>
      </c>
      <c r="D286" s="662" t="s">
        <v>7974</v>
      </c>
      <c r="E286" s="662" t="s">
        <v>7975</v>
      </c>
      <c r="F286" s="665">
        <v>9</v>
      </c>
      <c r="G286" s="665">
        <v>37183</v>
      </c>
      <c r="H286" s="665">
        <v>1</v>
      </c>
      <c r="I286" s="665">
        <v>4131.4444444444443</v>
      </c>
      <c r="J286" s="665">
        <v>6</v>
      </c>
      <c r="K286" s="665">
        <v>24834</v>
      </c>
      <c r="L286" s="665">
        <v>0.66788586181857301</v>
      </c>
      <c r="M286" s="665">
        <v>4139</v>
      </c>
      <c r="N286" s="665">
        <v>10</v>
      </c>
      <c r="O286" s="665">
        <v>41640</v>
      </c>
      <c r="P286" s="678">
        <v>1.1198666057069091</v>
      </c>
      <c r="Q286" s="666">
        <v>4164</v>
      </c>
    </row>
    <row r="287" spans="1:17" ht="14.4" customHeight="1" x14ac:dyDescent="0.3">
      <c r="A287" s="661" t="s">
        <v>7813</v>
      </c>
      <c r="B287" s="662" t="s">
        <v>7431</v>
      </c>
      <c r="C287" s="662" t="s">
        <v>6030</v>
      </c>
      <c r="D287" s="662" t="s">
        <v>7976</v>
      </c>
      <c r="E287" s="662" t="s">
        <v>7977</v>
      </c>
      <c r="F287" s="665">
        <v>9</v>
      </c>
      <c r="G287" s="665">
        <v>2508</v>
      </c>
      <c r="H287" s="665">
        <v>1</v>
      </c>
      <c r="I287" s="665">
        <v>278.66666666666669</v>
      </c>
      <c r="J287" s="665">
        <v>6</v>
      </c>
      <c r="K287" s="665">
        <v>1674</v>
      </c>
      <c r="L287" s="665">
        <v>0.66746411483253587</v>
      </c>
      <c r="M287" s="665">
        <v>279</v>
      </c>
      <c r="N287" s="665">
        <v>9</v>
      </c>
      <c r="O287" s="665">
        <v>2547</v>
      </c>
      <c r="P287" s="678">
        <v>1.0155502392344498</v>
      </c>
      <c r="Q287" s="666">
        <v>283</v>
      </c>
    </row>
    <row r="288" spans="1:17" ht="14.4" customHeight="1" x14ac:dyDescent="0.3">
      <c r="A288" s="661" t="s">
        <v>7813</v>
      </c>
      <c r="B288" s="662" t="s">
        <v>7431</v>
      </c>
      <c r="C288" s="662" t="s">
        <v>6030</v>
      </c>
      <c r="D288" s="662" t="s">
        <v>7978</v>
      </c>
      <c r="E288" s="662" t="s">
        <v>7979</v>
      </c>
      <c r="F288" s="665">
        <v>2</v>
      </c>
      <c r="G288" s="665">
        <v>12520</v>
      </c>
      <c r="H288" s="665">
        <v>1</v>
      </c>
      <c r="I288" s="665">
        <v>6260</v>
      </c>
      <c r="J288" s="665"/>
      <c r="K288" s="665"/>
      <c r="L288" s="665"/>
      <c r="M288" s="665"/>
      <c r="N288" s="665">
        <v>5</v>
      </c>
      <c r="O288" s="665">
        <v>31595</v>
      </c>
      <c r="P288" s="678">
        <v>2.5235623003194889</v>
      </c>
      <c r="Q288" s="666">
        <v>6319</v>
      </c>
    </row>
    <row r="289" spans="1:17" ht="14.4" customHeight="1" x14ac:dyDescent="0.3">
      <c r="A289" s="661" t="s">
        <v>7813</v>
      </c>
      <c r="B289" s="662" t="s">
        <v>7431</v>
      </c>
      <c r="C289" s="662" t="s">
        <v>6030</v>
      </c>
      <c r="D289" s="662" t="s">
        <v>7980</v>
      </c>
      <c r="E289" s="662" t="s">
        <v>7981</v>
      </c>
      <c r="F289" s="665">
        <v>2</v>
      </c>
      <c r="G289" s="665">
        <v>3046</v>
      </c>
      <c r="H289" s="665">
        <v>1</v>
      </c>
      <c r="I289" s="665">
        <v>1523</v>
      </c>
      <c r="J289" s="665">
        <v>1</v>
      </c>
      <c r="K289" s="665">
        <v>1527</v>
      </c>
      <c r="L289" s="665">
        <v>0.50131319763624427</v>
      </c>
      <c r="M289" s="665">
        <v>1527</v>
      </c>
      <c r="N289" s="665">
        <v>1</v>
      </c>
      <c r="O289" s="665">
        <v>1575</v>
      </c>
      <c r="P289" s="678">
        <v>0.51707156927117526</v>
      </c>
      <c r="Q289" s="666">
        <v>1575</v>
      </c>
    </row>
    <row r="290" spans="1:17" ht="14.4" customHeight="1" x14ac:dyDescent="0.3">
      <c r="A290" s="661" t="s">
        <v>7813</v>
      </c>
      <c r="B290" s="662" t="s">
        <v>7431</v>
      </c>
      <c r="C290" s="662" t="s">
        <v>6030</v>
      </c>
      <c r="D290" s="662" t="s">
        <v>7982</v>
      </c>
      <c r="E290" s="662" t="s">
        <v>7983</v>
      </c>
      <c r="F290" s="665">
        <v>2</v>
      </c>
      <c r="G290" s="665">
        <v>30130</v>
      </c>
      <c r="H290" s="665">
        <v>1</v>
      </c>
      <c r="I290" s="665">
        <v>15065</v>
      </c>
      <c r="J290" s="665">
        <v>3</v>
      </c>
      <c r="K290" s="665">
        <v>45216</v>
      </c>
      <c r="L290" s="665">
        <v>1.5006969797543976</v>
      </c>
      <c r="M290" s="665">
        <v>15072</v>
      </c>
      <c r="N290" s="665">
        <v>6</v>
      </c>
      <c r="O290" s="665">
        <v>91560</v>
      </c>
      <c r="P290" s="678">
        <v>3.0388317291735811</v>
      </c>
      <c r="Q290" s="666">
        <v>15260</v>
      </c>
    </row>
    <row r="291" spans="1:17" ht="14.4" customHeight="1" x14ac:dyDescent="0.3">
      <c r="A291" s="661" t="s">
        <v>7813</v>
      </c>
      <c r="B291" s="662" t="s">
        <v>7431</v>
      </c>
      <c r="C291" s="662" t="s">
        <v>6030</v>
      </c>
      <c r="D291" s="662" t="s">
        <v>7984</v>
      </c>
      <c r="E291" s="662" t="s">
        <v>7985</v>
      </c>
      <c r="F291" s="665">
        <v>25</v>
      </c>
      <c r="G291" s="665">
        <v>95459</v>
      </c>
      <c r="H291" s="665">
        <v>1</v>
      </c>
      <c r="I291" s="665">
        <v>3818.36</v>
      </c>
      <c r="J291" s="665">
        <v>14</v>
      </c>
      <c r="K291" s="665">
        <v>53536</v>
      </c>
      <c r="L291" s="665">
        <v>0.56082716139913469</v>
      </c>
      <c r="M291" s="665">
        <v>3824</v>
      </c>
      <c r="N291" s="665">
        <v>35</v>
      </c>
      <c r="O291" s="665">
        <v>135100</v>
      </c>
      <c r="P291" s="678">
        <v>1.4152672875265822</v>
      </c>
      <c r="Q291" s="666">
        <v>3860</v>
      </c>
    </row>
    <row r="292" spans="1:17" ht="14.4" customHeight="1" x14ac:dyDescent="0.3">
      <c r="A292" s="661" t="s">
        <v>7813</v>
      </c>
      <c r="B292" s="662" t="s">
        <v>7431</v>
      </c>
      <c r="C292" s="662" t="s">
        <v>6030</v>
      </c>
      <c r="D292" s="662" t="s">
        <v>7986</v>
      </c>
      <c r="E292" s="662" t="s">
        <v>7987</v>
      </c>
      <c r="F292" s="665">
        <v>4</v>
      </c>
      <c r="G292" s="665">
        <v>20608</v>
      </c>
      <c r="H292" s="665">
        <v>1</v>
      </c>
      <c r="I292" s="665">
        <v>5152</v>
      </c>
      <c r="J292" s="665">
        <v>3</v>
      </c>
      <c r="K292" s="665">
        <v>15486</v>
      </c>
      <c r="L292" s="665">
        <v>0.75145574534161486</v>
      </c>
      <c r="M292" s="665">
        <v>5162</v>
      </c>
      <c r="N292" s="665">
        <v>5</v>
      </c>
      <c r="O292" s="665">
        <v>26050</v>
      </c>
      <c r="P292" s="678">
        <v>1.2640722049689441</v>
      </c>
      <c r="Q292" s="666">
        <v>5210</v>
      </c>
    </row>
    <row r="293" spans="1:17" ht="14.4" customHeight="1" x14ac:dyDescent="0.3">
      <c r="A293" s="661" t="s">
        <v>7813</v>
      </c>
      <c r="B293" s="662" t="s">
        <v>7431</v>
      </c>
      <c r="C293" s="662" t="s">
        <v>6030</v>
      </c>
      <c r="D293" s="662" t="s">
        <v>7988</v>
      </c>
      <c r="E293" s="662" t="s">
        <v>7989</v>
      </c>
      <c r="F293" s="665">
        <v>2</v>
      </c>
      <c r="G293" s="665">
        <v>15696</v>
      </c>
      <c r="H293" s="665">
        <v>1</v>
      </c>
      <c r="I293" s="665">
        <v>7848</v>
      </c>
      <c r="J293" s="665">
        <v>4</v>
      </c>
      <c r="K293" s="665">
        <v>31412</v>
      </c>
      <c r="L293" s="665">
        <v>2.0012742099898064</v>
      </c>
      <c r="M293" s="665">
        <v>7853</v>
      </c>
      <c r="N293" s="665">
        <v>10</v>
      </c>
      <c r="O293" s="665">
        <v>79250</v>
      </c>
      <c r="P293" s="678">
        <v>5.0490570846075435</v>
      </c>
      <c r="Q293" s="666">
        <v>7925</v>
      </c>
    </row>
    <row r="294" spans="1:17" ht="14.4" customHeight="1" x14ac:dyDescent="0.3">
      <c r="A294" s="661" t="s">
        <v>7813</v>
      </c>
      <c r="B294" s="662" t="s">
        <v>7431</v>
      </c>
      <c r="C294" s="662" t="s">
        <v>6030</v>
      </c>
      <c r="D294" s="662" t="s">
        <v>7990</v>
      </c>
      <c r="E294" s="662" t="s">
        <v>7991</v>
      </c>
      <c r="F294" s="665"/>
      <c r="G294" s="665"/>
      <c r="H294" s="665"/>
      <c r="I294" s="665"/>
      <c r="J294" s="665"/>
      <c r="K294" s="665"/>
      <c r="L294" s="665"/>
      <c r="M294" s="665"/>
      <c r="N294" s="665">
        <v>2</v>
      </c>
      <c r="O294" s="665">
        <v>3404</v>
      </c>
      <c r="P294" s="678"/>
      <c r="Q294" s="666">
        <v>1702</v>
      </c>
    </row>
    <row r="295" spans="1:17" ht="14.4" customHeight="1" x14ac:dyDescent="0.3">
      <c r="A295" s="661" t="s">
        <v>7813</v>
      </c>
      <c r="B295" s="662" t="s">
        <v>7431</v>
      </c>
      <c r="C295" s="662" t="s">
        <v>6030</v>
      </c>
      <c r="D295" s="662" t="s">
        <v>7992</v>
      </c>
      <c r="E295" s="662" t="s">
        <v>7993</v>
      </c>
      <c r="F295" s="665">
        <v>33</v>
      </c>
      <c r="G295" s="665">
        <v>42204</v>
      </c>
      <c r="H295" s="665">
        <v>1</v>
      </c>
      <c r="I295" s="665">
        <v>1278.909090909091</v>
      </c>
      <c r="J295" s="665">
        <v>28</v>
      </c>
      <c r="K295" s="665">
        <v>35868</v>
      </c>
      <c r="L295" s="665">
        <v>0.84987205004264998</v>
      </c>
      <c r="M295" s="665">
        <v>1281</v>
      </c>
      <c r="N295" s="665">
        <v>28</v>
      </c>
      <c r="O295" s="665">
        <v>36204</v>
      </c>
      <c r="P295" s="678">
        <v>0.85783338072220638</v>
      </c>
      <c r="Q295" s="666">
        <v>1293</v>
      </c>
    </row>
    <row r="296" spans="1:17" ht="14.4" customHeight="1" x14ac:dyDescent="0.3">
      <c r="A296" s="661" t="s">
        <v>7813</v>
      </c>
      <c r="B296" s="662" t="s">
        <v>7431</v>
      </c>
      <c r="C296" s="662" t="s">
        <v>6030</v>
      </c>
      <c r="D296" s="662" t="s">
        <v>7994</v>
      </c>
      <c r="E296" s="662" t="s">
        <v>7995</v>
      </c>
      <c r="F296" s="665">
        <v>24</v>
      </c>
      <c r="G296" s="665">
        <v>27966</v>
      </c>
      <c r="H296" s="665">
        <v>1</v>
      </c>
      <c r="I296" s="665">
        <v>1165.25</v>
      </c>
      <c r="J296" s="665">
        <v>14</v>
      </c>
      <c r="K296" s="665">
        <v>16338</v>
      </c>
      <c r="L296" s="665">
        <v>0.58420939712508047</v>
      </c>
      <c r="M296" s="665">
        <v>1167</v>
      </c>
      <c r="N296" s="665">
        <v>17</v>
      </c>
      <c r="O296" s="665">
        <v>20009</v>
      </c>
      <c r="P296" s="678">
        <v>0.71547593506400631</v>
      </c>
      <c r="Q296" s="666">
        <v>1177</v>
      </c>
    </row>
    <row r="297" spans="1:17" ht="14.4" customHeight="1" x14ac:dyDescent="0.3">
      <c r="A297" s="661" t="s">
        <v>7813</v>
      </c>
      <c r="B297" s="662" t="s">
        <v>7431</v>
      </c>
      <c r="C297" s="662" t="s">
        <v>6030</v>
      </c>
      <c r="D297" s="662" t="s">
        <v>7996</v>
      </c>
      <c r="E297" s="662" t="s">
        <v>7997</v>
      </c>
      <c r="F297" s="665">
        <v>15</v>
      </c>
      <c r="G297" s="665">
        <v>76092</v>
      </c>
      <c r="H297" s="665">
        <v>1</v>
      </c>
      <c r="I297" s="665">
        <v>5072.8</v>
      </c>
      <c r="J297" s="665">
        <v>21</v>
      </c>
      <c r="K297" s="665">
        <v>106596</v>
      </c>
      <c r="L297" s="665">
        <v>1.4008831414603375</v>
      </c>
      <c r="M297" s="665">
        <v>5076</v>
      </c>
      <c r="N297" s="665">
        <v>32</v>
      </c>
      <c r="O297" s="665">
        <v>165024</v>
      </c>
      <c r="P297" s="678">
        <v>2.1687431004573412</v>
      </c>
      <c r="Q297" s="666">
        <v>5157</v>
      </c>
    </row>
    <row r="298" spans="1:17" ht="14.4" customHeight="1" x14ac:dyDescent="0.3">
      <c r="A298" s="661" t="s">
        <v>7813</v>
      </c>
      <c r="B298" s="662" t="s">
        <v>7431</v>
      </c>
      <c r="C298" s="662" t="s">
        <v>6030</v>
      </c>
      <c r="D298" s="662" t="s">
        <v>7998</v>
      </c>
      <c r="E298" s="662" t="s">
        <v>7999</v>
      </c>
      <c r="F298" s="665"/>
      <c r="G298" s="665"/>
      <c r="H298" s="665"/>
      <c r="I298" s="665"/>
      <c r="J298" s="665">
        <v>1</v>
      </c>
      <c r="K298" s="665">
        <v>5516</v>
      </c>
      <c r="L298" s="665"/>
      <c r="M298" s="665">
        <v>5516</v>
      </c>
      <c r="N298" s="665">
        <v>2</v>
      </c>
      <c r="O298" s="665">
        <v>11240</v>
      </c>
      <c r="P298" s="678"/>
      <c r="Q298" s="666">
        <v>5620</v>
      </c>
    </row>
    <row r="299" spans="1:17" ht="14.4" customHeight="1" x14ac:dyDescent="0.3">
      <c r="A299" s="661" t="s">
        <v>7813</v>
      </c>
      <c r="B299" s="662" t="s">
        <v>7431</v>
      </c>
      <c r="C299" s="662" t="s">
        <v>6030</v>
      </c>
      <c r="D299" s="662" t="s">
        <v>8000</v>
      </c>
      <c r="E299" s="662" t="s">
        <v>8001</v>
      </c>
      <c r="F299" s="665">
        <v>4</v>
      </c>
      <c r="G299" s="665">
        <v>2982</v>
      </c>
      <c r="H299" s="665">
        <v>1</v>
      </c>
      <c r="I299" s="665">
        <v>745.5</v>
      </c>
      <c r="J299" s="665">
        <v>3</v>
      </c>
      <c r="K299" s="665">
        <v>2256</v>
      </c>
      <c r="L299" s="665">
        <v>0.75653923541247481</v>
      </c>
      <c r="M299" s="665">
        <v>752</v>
      </c>
      <c r="N299" s="665">
        <v>2</v>
      </c>
      <c r="O299" s="665">
        <v>1600</v>
      </c>
      <c r="P299" s="678">
        <v>0.5365526492287056</v>
      </c>
      <c r="Q299" s="666">
        <v>800</v>
      </c>
    </row>
    <row r="300" spans="1:17" ht="14.4" customHeight="1" x14ac:dyDescent="0.3">
      <c r="A300" s="661" t="s">
        <v>7813</v>
      </c>
      <c r="B300" s="662" t="s">
        <v>7431</v>
      </c>
      <c r="C300" s="662" t="s">
        <v>6030</v>
      </c>
      <c r="D300" s="662" t="s">
        <v>8002</v>
      </c>
      <c r="E300" s="662" t="s">
        <v>8003</v>
      </c>
      <c r="F300" s="665">
        <v>864</v>
      </c>
      <c r="G300" s="665">
        <v>150152</v>
      </c>
      <c r="H300" s="665">
        <v>1</v>
      </c>
      <c r="I300" s="665">
        <v>173.78703703703704</v>
      </c>
      <c r="J300" s="665">
        <v>948</v>
      </c>
      <c r="K300" s="665">
        <v>165900</v>
      </c>
      <c r="L300" s="665">
        <v>1.1048803878736213</v>
      </c>
      <c r="M300" s="665">
        <v>175</v>
      </c>
      <c r="N300" s="665">
        <v>910</v>
      </c>
      <c r="O300" s="665">
        <v>161070</v>
      </c>
      <c r="P300" s="678">
        <v>1.072712984176035</v>
      </c>
      <c r="Q300" s="666">
        <v>177</v>
      </c>
    </row>
    <row r="301" spans="1:17" ht="14.4" customHeight="1" x14ac:dyDescent="0.3">
      <c r="A301" s="661" t="s">
        <v>7813</v>
      </c>
      <c r="B301" s="662" t="s">
        <v>7431</v>
      </c>
      <c r="C301" s="662" t="s">
        <v>6030</v>
      </c>
      <c r="D301" s="662" t="s">
        <v>8004</v>
      </c>
      <c r="E301" s="662" t="s">
        <v>8005</v>
      </c>
      <c r="F301" s="665">
        <v>193</v>
      </c>
      <c r="G301" s="665">
        <v>385660</v>
      </c>
      <c r="H301" s="665">
        <v>1</v>
      </c>
      <c r="I301" s="665">
        <v>1998.238341968912</v>
      </c>
      <c r="J301" s="665">
        <v>167</v>
      </c>
      <c r="K301" s="665">
        <v>334167</v>
      </c>
      <c r="L301" s="665">
        <v>0.86648083804387288</v>
      </c>
      <c r="M301" s="665">
        <v>2001</v>
      </c>
      <c r="N301" s="665">
        <v>177</v>
      </c>
      <c r="O301" s="665">
        <v>362496</v>
      </c>
      <c r="P301" s="678">
        <v>0.93993673183633253</v>
      </c>
      <c r="Q301" s="666">
        <v>2048</v>
      </c>
    </row>
    <row r="302" spans="1:17" ht="14.4" customHeight="1" x14ac:dyDescent="0.3">
      <c r="A302" s="661" t="s">
        <v>7813</v>
      </c>
      <c r="B302" s="662" t="s">
        <v>7431</v>
      </c>
      <c r="C302" s="662" t="s">
        <v>6030</v>
      </c>
      <c r="D302" s="662" t="s">
        <v>8006</v>
      </c>
      <c r="E302" s="662" t="s">
        <v>8007</v>
      </c>
      <c r="F302" s="665">
        <v>3</v>
      </c>
      <c r="G302" s="665">
        <v>8082</v>
      </c>
      <c r="H302" s="665">
        <v>1</v>
      </c>
      <c r="I302" s="665">
        <v>2694</v>
      </c>
      <c r="J302" s="665">
        <v>5</v>
      </c>
      <c r="K302" s="665">
        <v>13480</v>
      </c>
      <c r="L302" s="665">
        <v>1.667903984162336</v>
      </c>
      <c r="M302" s="665">
        <v>2696</v>
      </c>
      <c r="N302" s="665">
        <v>8</v>
      </c>
      <c r="O302" s="665">
        <v>21888</v>
      </c>
      <c r="P302" s="678">
        <v>2.708240534521158</v>
      </c>
      <c r="Q302" s="666">
        <v>2736</v>
      </c>
    </row>
    <row r="303" spans="1:17" ht="14.4" customHeight="1" x14ac:dyDescent="0.3">
      <c r="A303" s="661" t="s">
        <v>7813</v>
      </c>
      <c r="B303" s="662" t="s">
        <v>7431</v>
      </c>
      <c r="C303" s="662" t="s">
        <v>6030</v>
      </c>
      <c r="D303" s="662" t="s">
        <v>8008</v>
      </c>
      <c r="E303" s="662" t="s">
        <v>8009</v>
      </c>
      <c r="F303" s="665">
        <v>1</v>
      </c>
      <c r="G303" s="665">
        <v>5180</v>
      </c>
      <c r="H303" s="665">
        <v>1</v>
      </c>
      <c r="I303" s="665">
        <v>5180</v>
      </c>
      <c r="J303" s="665">
        <v>2</v>
      </c>
      <c r="K303" s="665">
        <v>10376</v>
      </c>
      <c r="L303" s="665">
        <v>2.003088803088803</v>
      </c>
      <c r="M303" s="665">
        <v>5188</v>
      </c>
      <c r="N303" s="665">
        <v>2</v>
      </c>
      <c r="O303" s="665">
        <v>10538</v>
      </c>
      <c r="P303" s="678">
        <v>2.0343629343629344</v>
      </c>
      <c r="Q303" s="666">
        <v>5269</v>
      </c>
    </row>
    <row r="304" spans="1:17" ht="14.4" customHeight="1" x14ac:dyDescent="0.3">
      <c r="A304" s="661" t="s">
        <v>7813</v>
      </c>
      <c r="B304" s="662" t="s">
        <v>7431</v>
      </c>
      <c r="C304" s="662" t="s">
        <v>6030</v>
      </c>
      <c r="D304" s="662" t="s">
        <v>8010</v>
      </c>
      <c r="E304" s="662" t="s">
        <v>8011</v>
      </c>
      <c r="F304" s="665">
        <v>1</v>
      </c>
      <c r="G304" s="665">
        <v>661</v>
      </c>
      <c r="H304" s="665">
        <v>1</v>
      </c>
      <c r="I304" s="665">
        <v>661</v>
      </c>
      <c r="J304" s="665">
        <v>1</v>
      </c>
      <c r="K304" s="665">
        <v>662</v>
      </c>
      <c r="L304" s="665">
        <v>1.0015128593040847</v>
      </c>
      <c r="M304" s="665">
        <v>662</v>
      </c>
      <c r="N304" s="665"/>
      <c r="O304" s="665"/>
      <c r="P304" s="678"/>
      <c r="Q304" s="666"/>
    </row>
    <row r="305" spans="1:17" ht="14.4" customHeight="1" x14ac:dyDescent="0.3">
      <c r="A305" s="661" t="s">
        <v>7813</v>
      </c>
      <c r="B305" s="662" t="s">
        <v>7431</v>
      </c>
      <c r="C305" s="662" t="s">
        <v>6030</v>
      </c>
      <c r="D305" s="662" t="s">
        <v>8012</v>
      </c>
      <c r="E305" s="662" t="s">
        <v>8013</v>
      </c>
      <c r="F305" s="665">
        <v>1</v>
      </c>
      <c r="G305" s="665">
        <v>2076</v>
      </c>
      <c r="H305" s="665">
        <v>1</v>
      </c>
      <c r="I305" s="665">
        <v>2076</v>
      </c>
      <c r="J305" s="665">
        <v>1</v>
      </c>
      <c r="K305" s="665">
        <v>2082</v>
      </c>
      <c r="L305" s="665">
        <v>1.0028901734104045</v>
      </c>
      <c r="M305" s="665">
        <v>2082</v>
      </c>
      <c r="N305" s="665">
        <v>2</v>
      </c>
      <c r="O305" s="665">
        <v>4226</v>
      </c>
      <c r="P305" s="678">
        <v>2.035645472061657</v>
      </c>
      <c r="Q305" s="666">
        <v>2113</v>
      </c>
    </row>
    <row r="306" spans="1:17" ht="14.4" customHeight="1" x14ac:dyDescent="0.3">
      <c r="A306" s="661" t="s">
        <v>7813</v>
      </c>
      <c r="B306" s="662" t="s">
        <v>7431</v>
      </c>
      <c r="C306" s="662" t="s">
        <v>6030</v>
      </c>
      <c r="D306" s="662" t="s">
        <v>8014</v>
      </c>
      <c r="E306" s="662" t="s">
        <v>8015</v>
      </c>
      <c r="F306" s="665">
        <v>10</v>
      </c>
      <c r="G306" s="665">
        <v>1508</v>
      </c>
      <c r="H306" s="665">
        <v>1</v>
      </c>
      <c r="I306" s="665">
        <v>150.80000000000001</v>
      </c>
      <c r="J306" s="665">
        <v>8</v>
      </c>
      <c r="K306" s="665">
        <v>1208</v>
      </c>
      <c r="L306" s="665">
        <v>0.80106100795755963</v>
      </c>
      <c r="M306" s="665">
        <v>151</v>
      </c>
      <c r="N306" s="665">
        <v>12</v>
      </c>
      <c r="O306" s="665">
        <v>1860</v>
      </c>
      <c r="P306" s="678">
        <v>1.23342175066313</v>
      </c>
      <c r="Q306" s="666">
        <v>155</v>
      </c>
    </row>
    <row r="307" spans="1:17" ht="14.4" customHeight="1" x14ac:dyDescent="0.3">
      <c r="A307" s="661" t="s">
        <v>7813</v>
      </c>
      <c r="B307" s="662" t="s">
        <v>7431</v>
      </c>
      <c r="C307" s="662" t="s">
        <v>6030</v>
      </c>
      <c r="D307" s="662" t="s">
        <v>8016</v>
      </c>
      <c r="E307" s="662" t="s">
        <v>8017</v>
      </c>
      <c r="F307" s="665">
        <v>5</v>
      </c>
      <c r="G307" s="665">
        <v>968</v>
      </c>
      <c r="H307" s="665">
        <v>1</v>
      </c>
      <c r="I307" s="665">
        <v>193.6</v>
      </c>
      <c r="J307" s="665">
        <v>1</v>
      </c>
      <c r="K307" s="665">
        <v>195</v>
      </c>
      <c r="L307" s="665">
        <v>0.20144628099173553</v>
      </c>
      <c r="M307" s="665">
        <v>195</v>
      </c>
      <c r="N307" s="665">
        <v>3</v>
      </c>
      <c r="O307" s="665">
        <v>597</v>
      </c>
      <c r="P307" s="678">
        <v>0.61673553719008267</v>
      </c>
      <c r="Q307" s="666">
        <v>199</v>
      </c>
    </row>
    <row r="308" spans="1:17" ht="14.4" customHeight="1" x14ac:dyDescent="0.3">
      <c r="A308" s="661" t="s">
        <v>7813</v>
      </c>
      <c r="B308" s="662" t="s">
        <v>7431</v>
      </c>
      <c r="C308" s="662" t="s">
        <v>6030</v>
      </c>
      <c r="D308" s="662" t="s">
        <v>8018</v>
      </c>
      <c r="E308" s="662" t="s">
        <v>8019</v>
      </c>
      <c r="F308" s="665">
        <v>144</v>
      </c>
      <c r="G308" s="665">
        <v>28615</v>
      </c>
      <c r="H308" s="665">
        <v>1</v>
      </c>
      <c r="I308" s="665">
        <v>198.71527777777777</v>
      </c>
      <c r="J308" s="665">
        <v>296</v>
      </c>
      <c r="K308" s="665">
        <v>59200</v>
      </c>
      <c r="L308" s="665">
        <v>2.0688450113576797</v>
      </c>
      <c r="M308" s="665">
        <v>200</v>
      </c>
      <c r="N308" s="665">
        <v>321</v>
      </c>
      <c r="O308" s="665">
        <v>65484</v>
      </c>
      <c r="P308" s="678">
        <v>2.2884501135767952</v>
      </c>
      <c r="Q308" s="666">
        <v>204</v>
      </c>
    </row>
    <row r="309" spans="1:17" ht="14.4" customHeight="1" x14ac:dyDescent="0.3">
      <c r="A309" s="661" t="s">
        <v>7813</v>
      </c>
      <c r="B309" s="662" t="s">
        <v>7431</v>
      </c>
      <c r="C309" s="662" t="s">
        <v>6030</v>
      </c>
      <c r="D309" s="662" t="s">
        <v>8020</v>
      </c>
      <c r="E309" s="662" t="s">
        <v>8021</v>
      </c>
      <c r="F309" s="665">
        <v>7</v>
      </c>
      <c r="G309" s="665">
        <v>2919</v>
      </c>
      <c r="H309" s="665">
        <v>1</v>
      </c>
      <c r="I309" s="665">
        <v>417</v>
      </c>
      <c r="J309" s="665">
        <v>4</v>
      </c>
      <c r="K309" s="665">
        <v>1672</v>
      </c>
      <c r="L309" s="665">
        <v>0.57279890373415554</v>
      </c>
      <c r="M309" s="665">
        <v>418</v>
      </c>
      <c r="N309" s="665">
        <v>4</v>
      </c>
      <c r="O309" s="665">
        <v>1704</v>
      </c>
      <c r="P309" s="678">
        <v>0.58376156217882835</v>
      </c>
      <c r="Q309" s="666">
        <v>426</v>
      </c>
    </row>
    <row r="310" spans="1:17" ht="14.4" customHeight="1" x14ac:dyDescent="0.3">
      <c r="A310" s="661" t="s">
        <v>7813</v>
      </c>
      <c r="B310" s="662" t="s">
        <v>7431</v>
      </c>
      <c r="C310" s="662" t="s">
        <v>6030</v>
      </c>
      <c r="D310" s="662" t="s">
        <v>8022</v>
      </c>
      <c r="E310" s="662" t="s">
        <v>8023</v>
      </c>
      <c r="F310" s="665">
        <v>1</v>
      </c>
      <c r="G310" s="665">
        <v>159</v>
      </c>
      <c r="H310" s="665">
        <v>1</v>
      </c>
      <c r="I310" s="665">
        <v>159</v>
      </c>
      <c r="J310" s="665">
        <v>1</v>
      </c>
      <c r="K310" s="665">
        <v>159</v>
      </c>
      <c r="L310" s="665">
        <v>1</v>
      </c>
      <c r="M310" s="665">
        <v>159</v>
      </c>
      <c r="N310" s="665"/>
      <c r="O310" s="665"/>
      <c r="P310" s="678"/>
      <c r="Q310" s="666"/>
    </row>
    <row r="311" spans="1:17" ht="14.4" customHeight="1" x14ac:dyDescent="0.3">
      <c r="A311" s="661" t="s">
        <v>7813</v>
      </c>
      <c r="B311" s="662" t="s">
        <v>7431</v>
      </c>
      <c r="C311" s="662" t="s">
        <v>6030</v>
      </c>
      <c r="D311" s="662" t="s">
        <v>8024</v>
      </c>
      <c r="E311" s="662" t="s">
        <v>8025</v>
      </c>
      <c r="F311" s="665">
        <v>4</v>
      </c>
      <c r="G311" s="665">
        <v>1708</v>
      </c>
      <c r="H311" s="665">
        <v>1</v>
      </c>
      <c r="I311" s="665">
        <v>427</v>
      </c>
      <c r="J311" s="665">
        <v>8</v>
      </c>
      <c r="K311" s="665">
        <v>3424</v>
      </c>
      <c r="L311" s="665">
        <v>2.0046838407494145</v>
      </c>
      <c r="M311" s="665">
        <v>428</v>
      </c>
      <c r="N311" s="665">
        <v>5</v>
      </c>
      <c r="O311" s="665">
        <v>2180</v>
      </c>
      <c r="P311" s="678">
        <v>1.2763466042154568</v>
      </c>
      <c r="Q311" s="666">
        <v>436</v>
      </c>
    </row>
    <row r="312" spans="1:17" ht="14.4" customHeight="1" x14ac:dyDescent="0.3">
      <c r="A312" s="661" t="s">
        <v>7813</v>
      </c>
      <c r="B312" s="662" t="s">
        <v>7431</v>
      </c>
      <c r="C312" s="662" t="s">
        <v>6030</v>
      </c>
      <c r="D312" s="662" t="s">
        <v>8026</v>
      </c>
      <c r="E312" s="662" t="s">
        <v>8027</v>
      </c>
      <c r="F312" s="665">
        <v>182</v>
      </c>
      <c r="G312" s="665">
        <v>385914</v>
      </c>
      <c r="H312" s="665">
        <v>1</v>
      </c>
      <c r="I312" s="665">
        <v>2120.4065934065934</v>
      </c>
      <c r="J312" s="665">
        <v>208</v>
      </c>
      <c r="K312" s="665">
        <v>441584</v>
      </c>
      <c r="L312" s="665">
        <v>1.1442549376285909</v>
      </c>
      <c r="M312" s="665">
        <v>2123</v>
      </c>
      <c r="N312" s="665">
        <v>197</v>
      </c>
      <c r="O312" s="665">
        <v>424338</v>
      </c>
      <c r="P312" s="678">
        <v>1.099566224599263</v>
      </c>
      <c r="Q312" s="666">
        <v>2154</v>
      </c>
    </row>
    <row r="313" spans="1:17" ht="14.4" customHeight="1" x14ac:dyDescent="0.3">
      <c r="A313" s="661" t="s">
        <v>7813</v>
      </c>
      <c r="B313" s="662" t="s">
        <v>7431</v>
      </c>
      <c r="C313" s="662" t="s">
        <v>6030</v>
      </c>
      <c r="D313" s="662" t="s">
        <v>8028</v>
      </c>
      <c r="E313" s="662" t="s">
        <v>7985</v>
      </c>
      <c r="F313" s="665">
        <v>37</v>
      </c>
      <c r="G313" s="665">
        <v>69040</v>
      </c>
      <c r="H313" s="665">
        <v>1</v>
      </c>
      <c r="I313" s="665">
        <v>1865.9459459459461</v>
      </c>
      <c r="J313" s="665">
        <v>21</v>
      </c>
      <c r="K313" s="665">
        <v>39249</v>
      </c>
      <c r="L313" s="665">
        <v>0.56849652375434534</v>
      </c>
      <c r="M313" s="665">
        <v>1869</v>
      </c>
      <c r="N313" s="665">
        <v>40</v>
      </c>
      <c r="O313" s="665">
        <v>75520</v>
      </c>
      <c r="P313" s="678">
        <v>1.0938586326767092</v>
      </c>
      <c r="Q313" s="666">
        <v>1888</v>
      </c>
    </row>
    <row r="314" spans="1:17" ht="14.4" customHeight="1" x14ac:dyDescent="0.3">
      <c r="A314" s="661" t="s">
        <v>7813</v>
      </c>
      <c r="B314" s="662" t="s">
        <v>7431</v>
      </c>
      <c r="C314" s="662" t="s">
        <v>6030</v>
      </c>
      <c r="D314" s="662" t="s">
        <v>8029</v>
      </c>
      <c r="E314" s="662" t="s">
        <v>8030</v>
      </c>
      <c r="F314" s="665">
        <v>2</v>
      </c>
      <c r="G314" s="665">
        <v>19435</v>
      </c>
      <c r="H314" s="665">
        <v>1</v>
      </c>
      <c r="I314" s="665">
        <v>9717.5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7813</v>
      </c>
      <c r="B315" s="662" t="s">
        <v>7431</v>
      </c>
      <c r="C315" s="662" t="s">
        <v>6030</v>
      </c>
      <c r="D315" s="662" t="s">
        <v>8031</v>
      </c>
      <c r="E315" s="662" t="s">
        <v>8032</v>
      </c>
      <c r="F315" s="665">
        <v>43</v>
      </c>
      <c r="G315" s="665">
        <v>360886</v>
      </c>
      <c r="H315" s="665">
        <v>1</v>
      </c>
      <c r="I315" s="665">
        <v>8392.6976744186049</v>
      </c>
      <c r="J315" s="665">
        <v>33</v>
      </c>
      <c r="K315" s="665">
        <v>277167</v>
      </c>
      <c r="L315" s="665">
        <v>0.76801815531774575</v>
      </c>
      <c r="M315" s="665">
        <v>8399</v>
      </c>
      <c r="N315" s="665">
        <v>47</v>
      </c>
      <c r="O315" s="665">
        <v>397573</v>
      </c>
      <c r="P315" s="678">
        <v>1.1016581413521167</v>
      </c>
      <c r="Q315" s="666">
        <v>8459</v>
      </c>
    </row>
    <row r="316" spans="1:17" ht="14.4" customHeight="1" x14ac:dyDescent="0.3">
      <c r="A316" s="661" t="s">
        <v>7813</v>
      </c>
      <c r="B316" s="662" t="s">
        <v>7431</v>
      </c>
      <c r="C316" s="662" t="s">
        <v>6030</v>
      </c>
      <c r="D316" s="662" t="s">
        <v>8033</v>
      </c>
      <c r="E316" s="662" t="s">
        <v>8034</v>
      </c>
      <c r="F316" s="665">
        <v>7</v>
      </c>
      <c r="G316" s="665">
        <v>13991</v>
      </c>
      <c r="H316" s="665">
        <v>1</v>
      </c>
      <c r="I316" s="665">
        <v>1998.7142857142858</v>
      </c>
      <c r="J316" s="665">
        <v>12</v>
      </c>
      <c r="K316" s="665">
        <v>24060</v>
      </c>
      <c r="L316" s="665">
        <v>1.7196769351726109</v>
      </c>
      <c r="M316" s="665">
        <v>2005</v>
      </c>
      <c r="N316" s="665">
        <v>5</v>
      </c>
      <c r="O316" s="665">
        <v>10265</v>
      </c>
      <c r="P316" s="678">
        <v>0.73368594096204698</v>
      </c>
      <c r="Q316" s="666">
        <v>2053</v>
      </c>
    </row>
    <row r="317" spans="1:17" ht="14.4" customHeight="1" x14ac:dyDescent="0.3">
      <c r="A317" s="661" t="s">
        <v>7813</v>
      </c>
      <c r="B317" s="662" t="s">
        <v>7431</v>
      </c>
      <c r="C317" s="662" t="s">
        <v>6030</v>
      </c>
      <c r="D317" s="662" t="s">
        <v>8035</v>
      </c>
      <c r="E317" s="662" t="s">
        <v>8036</v>
      </c>
      <c r="F317" s="665"/>
      <c r="G317" s="665"/>
      <c r="H317" s="665"/>
      <c r="I317" s="665"/>
      <c r="J317" s="665">
        <v>1</v>
      </c>
      <c r="K317" s="665">
        <v>5705</v>
      </c>
      <c r="L317" s="665"/>
      <c r="M317" s="665">
        <v>5705</v>
      </c>
      <c r="N317" s="665">
        <v>1</v>
      </c>
      <c r="O317" s="665">
        <v>5753</v>
      </c>
      <c r="P317" s="678"/>
      <c r="Q317" s="666">
        <v>5753</v>
      </c>
    </row>
    <row r="318" spans="1:17" ht="14.4" customHeight="1" x14ac:dyDescent="0.3">
      <c r="A318" s="661" t="s">
        <v>7813</v>
      </c>
      <c r="B318" s="662" t="s">
        <v>7431</v>
      </c>
      <c r="C318" s="662" t="s">
        <v>6030</v>
      </c>
      <c r="D318" s="662" t="s">
        <v>8037</v>
      </c>
      <c r="E318" s="662" t="s">
        <v>8038</v>
      </c>
      <c r="F318" s="665"/>
      <c r="G318" s="665"/>
      <c r="H318" s="665"/>
      <c r="I318" s="665"/>
      <c r="J318" s="665">
        <v>1</v>
      </c>
      <c r="K318" s="665">
        <v>919</v>
      </c>
      <c r="L318" s="665"/>
      <c r="M318" s="665">
        <v>919</v>
      </c>
      <c r="N318" s="665"/>
      <c r="O318" s="665"/>
      <c r="P318" s="678"/>
      <c r="Q318" s="666"/>
    </row>
    <row r="319" spans="1:17" ht="14.4" customHeight="1" x14ac:dyDescent="0.3">
      <c r="A319" s="661" t="s">
        <v>7813</v>
      </c>
      <c r="B319" s="662" t="s">
        <v>7431</v>
      </c>
      <c r="C319" s="662" t="s">
        <v>6030</v>
      </c>
      <c r="D319" s="662" t="s">
        <v>8039</v>
      </c>
      <c r="E319" s="662" t="s">
        <v>8040</v>
      </c>
      <c r="F319" s="665"/>
      <c r="G319" s="665"/>
      <c r="H319" s="665"/>
      <c r="I319" s="665"/>
      <c r="J319" s="665">
        <v>1</v>
      </c>
      <c r="K319" s="665">
        <v>563</v>
      </c>
      <c r="L319" s="665"/>
      <c r="M319" s="665">
        <v>563</v>
      </c>
      <c r="N319" s="665">
        <v>1</v>
      </c>
      <c r="O319" s="665">
        <v>580</v>
      </c>
      <c r="P319" s="678"/>
      <c r="Q319" s="666">
        <v>580</v>
      </c>
    </row>
    <row r="320" spans="1:17" ht="14.4" customHeight="1" x14ac:dyDescent="0.3">
      <c r="A320" s="661" t="s">
        <v>7813</v>
      </c>
      <c r="B320" s="662" t="s">
        <v>7431</v>
      </c>
      <c r="C320" s="662" t="s">
        <v>6030</v>
      </c>
      <c r="D320" s="662" t="s">
        <v>8041</v>
      </c>
      <c r="E320" s="662" t="s">
        <v>8042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373</v>
      </c>
      <c r="P320" s="678"/>
      <c r="Q320" s="666">
        <v>373</v>
      </c>
    </row>
    <row r="321" spans="1:17" ht="14.4" customHeight="1" x14ac:dyDescent="0.3">
      <c r="A321" s="661" t="s">
        <v>7813</v>
      </c>
      <c r="B321" s="662" t="s">
        <v>7431</v>
      </c>
      <c r="C321" s="662" t="s">
        <v>6030</v>
      </c>
      <c r="D321" s="662" t="s">
        <v>8043</v>
      </c>
      <c r="E321" s="662" t="s">
        <v>8044</v>
      </c>
      <c r="F321" s="665"/>
      <c r="G321" s="665"/>
      <c r="H321" s="665"/>
      <c r="I321" s="665"/>
      <c r="J321" s="665">
        <v>1</v>
      </c>
      <c r="K321" s="665">
        <v>2058</v>
      </c>
      <c r="L321" s="665"/>
      <c r="M321" s="665">
        <v>2058</v>
      </c>
      <c r="N321" s="665"/>
      <c r="O321" s="665"/>
      <c r="P321" s="678"/>
      <c r="Q321" s="666"/>
    </row>
    <row r="322" spans="1:17" ht="14.4" customHeight="1" x14ac:dyDescent="0.3">
      <c r="A322" s="661" t="s">
        <v>8045</v>
      </c>
      <c r="B322" s="662" t="s">
        <v>8046</v>
      </c>
      <c r="C322" s="662" t="s">
        <v>6030</v>
      </c>
      <c r="D322" s="662" t="s">
        <v>8047</v>
      </c>
      <c r="E322" s="662" t="s">
        <v>8048</v>
      </c>
      <c r="F322" s="665">
        <v>963</v>
      </c>
      <c r="G322" s="665">
        <v>196867</v>
      </c>
      <c r="H322" s="665">
        <v>1</v>
      </c>
      <c r="I322" s="665">
        <v>204.43094496365524</v>
      </c>
      <c r="J322" s="665">
        <v>1105</v>
      </c>
      <c r="K322" s="665">
        <v>227630</v>
      </c>
      <c r="L322" s="665">
        <v>1.1562628576653273</v>
      </c>
      <c r="M322" s="665">
        <v>206</v>
      </c>
      <c r="N322" s="665">
        <v>773</v>
      </c>
      <c r="O322" s="665">
        <v>163103</v>
      </c>
      <c r="P322" s="678">
        <v>0.8284933483011373</v>
      </c>
      <c r="Q322" s="666">
        <v>211</v>
      </c>
    </row>
    <row r="323" spans="1:17" ht="14.4" customHeight="1" x14ac:dyDescent="0.3">
      <c r="A323" s="661" t="s">
        <v>8045</v>
      </c>
      <c r="B323" s="662" t="s">
        <v>8046</v>
      </c>
      <c r="C323" s="662" t="s">
        <v>6030</v>
      </c>
      <c r="D323" s="662" t="s">
        <v>8049</v>
      </c>
      <c r="E323" s="662" t="s">
        <v>8048</v>
      </c>
      <c r="F323" s="665">
        <v>1</v>
      </c>
      <c r="G323" s="665">
        <v>85</v>
      </c>
      <c r="H323" s="665">
        <v>1</v>
      </c>
      <c r="I323" s="665">
        <v>85</v>
      </c>
      <c r="J323" s="665">
        <v>1</v>
      </c>
      <c r="K323" s="665">
        <v>85</v>
      </c>
      <c r="L323" s="665">
        <v>1</v>
      </c>
      <c r="M323" s="665">
        <v>85</v>
      </c>
      <c r="N323" s="665"/>
      <c r="O323" s="665"/>
      <c r="P323" s="678"/>
      <c r="Q323" s="666"/>
    </row>
    <row r="324" spans="1:17" ht="14.4" customHeight="1" x14ac:dyDescent="0.3">
      <c r="A324" s="661" t="s">
        <v>8045</v>
      </c>
      <c r="B324" s="662" t="s">
        <v>8046</v>
      </c>
      <c r="C324" s="662" t="s">
        <v>6030</v>
      </c>
      <c r="D324" s="662" t="s">
        <v>8050</v>
      </c>
      <c r="E324" s="662" t="s">
        <v>8051</v>
      </c>
      <c r="F324" s="665">
        <v>522</v>
      </c>
      <c r="G324" s="665">
        <v>152998</v>
      </c>
      <c r="H324" s="665">
        <v>1</v>
      </c>
      <c r="I324" s="665">
        <v>293.09961685823754</v>
      </c>
      <c r="J324" s="665">
        <v>873</v>
      </c>
      <c r="K324" s="665">
        <v>257535</v>
      </c>
      <c r="L324" s="665">
        <v>1.6832572974810127</v>
      </c>
      <c r="M324" s="665">
        <v>295</v>
      </c>
      <c r="N324" s="665">
        <v>661</v>
      </c>
      <c r="O324" s="665">
        <v>198961</v>
      </c>
      <c r="P324" s="678">
        <v>1.3004156917083884</v>
      </c>
      <c r="Q324" s="666">
        <v>301</v>
      </c>
    </row>
    <row r="325" spans="1:17" ht="14.4" customHeight="1" x14ac:dyDescent="0.3">
      <c r="A325" s="661" t="s">
        <v>8045</v>
      </c>
      <c r="B325" s="662" t="s">
        <v>8046</v>
      </c>
      <c r="C325" s="662" t="s">
        <v>6030</v>
      </c>
      <c r="D325" s="662" t="s">
        <v>8052</v>
      </c>
      <c r="E325" s="662" t="s">
        <v>8053</v>
      </c>
      <c r="F325" s="665">
        <v>12</v>
      </c>
      <c r="G325" s="665">
        <v>1125</v>
      </c>
      <c r="H325" s="665">
        <v>1</v>
      </c>
      <c r="I325" s="665">
        <v>93.75</v>
      </c>
      <c r="J325" s="665">
        <v>7</v>
      </c>
      <c r="K325" s="665">
        <v>665</v>
      </c>
      <c r="L325" s="665">
        <v>0.59111111111111114</v>
      </c>
      <c r="M325" s="665">
        <v>95</v>
      </c>
      <c r="N325" s="665">
        <v>9</v>
      </c>
      <c r="O325" s="665">
        <v>891</v>
      </c>
      <c r="P325" s="678">
        <v>0.79200000000000004</v>
      </c>
      <c r="Q325" s="666">
        <v>99</v>
      </c>
    </row>
    <row r="326" spans="1:17" ht="14.4" customHeight="1" x14ac:dyDescent="0.3">
      <c r="A326" s="661" t="s">
        <v>8045</v>
      </c>
      <c r="B326" s="662" t="s">
        <v>8046</v>
      </c>
      <c r="C326" s="662" t="s">
        <v>6030</v>
      </c>
      <c r="D326" s="662" t="s">
        <v>8054</v>
      </c>
      <c r="E326" s="662" t="s">
        <v>8055</v>
      </c>
      <c r="F326" s="665">
        <v>178</v>
      </c>
      <c r="G326" s="665">
        <v>23993</v>
      </c>
      <c r="H326" s="665">
        <v>1</v>
      </c>
      <c r="I326" s="665">
        <v>134.79213483146069</v>
      </c>
      <c r="J326" s="665">
        <v>195</v>
      </c>
      <c r="K326" s="665">
        <v>26325</v>
      </c>
      <c r="L326" s="665">
        <v>1.0971950152127703</v>
      </c>
      <c r="M326" s="665">
        <v>135</v>
      </c>
      <c r="N326" s="665">
        <v>188</v>
      </c>
      <c r="O326" s="665">
        <v>25756</v>
      </c>
      <c r="P326" s="678">
        <v>1.0734797649314383</v>
      </c>
      <c r="Q326" s="666">
        <v>137</v>
      </c>
    </row>
    <row r="327" spans="1:17" ht="14.4" customHeight="1" x14ac:dyDescent="0.3">
      <c r="A327" s="661" t="s">
        <v>8045</v>
      </c>
      <c r="B327" s="662" t="s">
        <v>8046</v>
      </c>
      <c r="C327" s="662" t="s">
        <v>6030</v>
      </c>
      <c r="D327" s="662" t="s">
        <v>8056</v>
      </c>
      <c r="E327" s="662" t="s">
        <v>8055</v>
      </c>
      <c r="F327" s="665">
        <v>2</v>
      </c>
      <c r="G327" s="665">
        <v>352</v>
      </c>
      <c r="H327" s="665">
        <v>1</v>
      </c>
      <c r="I327" s="665">
        <v>176</v>
      </c>
      <c r="J327" s="665">
        <v>1</v>
      </c>
      <c r="K327" s="665">
        <v>178</v>
      </c>
      <c r="L327" s="665">
        <v>0.50568181818181823</v>
      </c>
      <c r="M327" s="665">
        <v>178</v>
      </c>
      <c r="N327" s="665"/>
      <c r="O327" s="665"/>
      <c r="P327" s="678"/>
      <c r="Q327" s="666"/>
    </row>
    <row r="328" spans="1:17" ht="14.4" customHeight="1" x14ac:dyDescent="0.3">
      <c r="A328" s="661" t="s">
        <v>8045</v>
      </c>
      <c r="B328" s="662" t="s">
        <v>8046</v>
      </c>
      <c r="C328" s="662" t="s">
        <v>6030</v>
      </c>
      <c r="D328" s="662" t="s">
        <v>8057</v>
      </c>
      <c r="E328" s="662" t="s">
        <v>8058</v>
      </c>
      <c r="F328" s="665"/>
      <c r="G328" s="665"/>
      <c r="H328" s="665"/>
      <c r="I328" s="665"/>
      <c r="J328" s="665">
        <v>2</v>
      </c>
      <c r="K328" s="665">
        <v>1240</v>
      </c>
      <c r="L328" s="665"/>
      <c r="M328" s="665">
        <v>620</v>
      </c>
      <c r="N328" s="665">
        <v>1</v>
      </c>
      <c r="O328" s="665">
        <v>639</v>
      </c>
      <c r="P328" s="678"/>
      <c r="Q328" s="666">
        <v>639</v>
      </c>
    </row>
    <row r="329" spans="1:17" ht="14.4" customHeight="1" x14ac:dyDescent="0.3">
      <c r="A329" s="661" t="s">
        <v>8045</v>
      </c>
      <c r="B329" s="662" t="s">
        <v>8046</v>
      </c>
      <c r="C329" s="662" t="s">
        <v>6030</v>
      </c>
      <c r="D329" s="662" t="s">
        <v>8059</v>
      </c>
      <c r="E329" s="662" t="s">
        <v>8060</v>
      </c>
      <c r="F329" s="665">
        <v>16</v>
      </c>
      <c r="G329" s="665">
        <v>2555</v>
      </c>
      <c r="H329" s="665">
        <v>1</v>
      </c>
      <c r="I329" s="665">
        <v>159.6875</v>
      </c>
      <c r="J329" s="665">
        <v>21</v>
      </c>
      <c r="K329" s="665">
        <v>3381</v>
      </c>
      <c r="L329" s="665">
        <v>1.3232876712328767</v>
      </c>
      <c r="M329" s="665">
        <v>161</v>
      </c>
      <c r="N329" s="665">
        <v>22</v>
      </c>
      <c r="O329" s="665">
        <v>3806</v>
      </c>
      <c r="P329" s="678">
        <v>1.4896281800391389</v>
      </c>
      <c r="Q329" s="666">
        <v>173</v>
      </c>
    </row>
    <row r="330" spans="1:17" ht="14.4" customHeight="1" x14ac:dyDescent="0.3">
      <c r="A330" s="661" t="s">
        <v>8045</v>
      </c>
      <c r="B330" s="662" t="s">
        <v>8046</v>
      </c>
      <c r="C330" s="662" t="s">
        <v>6030</v>
      </c>
      <c r="D330" s="662" t="s">
        <v>8061</v>
      </c>
      <c r="E330" s="662" t="s">
        <v>8062</v>
      </c>
      <c r="F330" s="665">
        <v>2</v>
      </c>
      <c r="G330" s="665">
        <v>764</v>
      </c>
      <c r="H330" s="665">
        <v>1</v>
      </c>
      <c r="I330" s="665">
        <v>382</v>
      </c>
      <c r="J330" s="665"/>
      <c r="K330" s="665"/>
      <c r="L330" s="665"/>
      <c r="M330" s="665"/>
      <c r="N330" s="665">
        <v>1</v>
      </c>
      <c r="O330" s="665">
        <v>384</v>
      </c>
      <c r="P330" s="678">
        <v>0.50261780104712039</v>
      </c>
      <c r="Q330" s="666">
        <v>384</v>
      </c>
    </row>
    <row r="331" spans="1:17" ht="14.4" customHeight="1" x14ac:dyDescent="0.3">
      <c r="A331" s="661" t="s">
        <v>8045</v>
      </c>
      <c r="B331" s="662" t="s">
        <v>8046</v>
      </c>
      <c r="C331" s="662" t="s">
        <v>6030</v>
      </c>
      <c r="D331" s="662" t="s">
        <v>8063</v>
      </c>
      <c r="E331" s="662" t="s">
        <v>8064</v>
      </c>
      <c r="F331" s="665">
        <v>143</v>
      </c>
      <c r="G331" s="665">
        <v>37781</v>
      </c>
      <c r="H331" s="665">
        <v>1</v>
      </c>
      <c r="I331" s="665">
        <v>264.20279720279723</v>
      </c>
      <c r="J331" s="665">
        <v>107</v>
      </c>
      <c r="K331" s="665">
        <v>28462</v>
      </c>
      <c r="L331" s="665">
        <v>0.75334162674360128</v>
      </c>
      <c r="M331" s="665">
        <v>266</v>
      </c>
      <c r="N331" s="665">
        <v>73</v>
      </c>
      <c r="O331" s="665">
        <v>19929</v>
      </c>
      <c r="P331" s="678">
        <v>0.52748736137211827</v>
      </c>
      <c r="Q331" s="666">
        <v>273</v>
      </c>
    </row>
    <row r="332" spans="1:17" ht="14.4" customHeight="1" x14ac:dyDescent="0.3">
      <c r="A332" s="661" t="s">
        <v>8045</v>
      </c>
      <c r="B332" s="662" t="s">
        <v>8046</v>
      </c>
      <c r="C332" s="662" t="s">
        <v>6030</v>
      </c>
      <c r="D332" s="662" t="s">
        <v>8065</v>
      </c>
      <c r="E332" s="662" t="s">
        <v>8066</v>
      </c>
      <c r="F332" s="665">
        <v>166</v>
      </c>
      <c r="G332" s="665">
        <v>23406</v>
      </c>
      <c r="H332" s="665">
        <v>1</v>
      </c>
      <c r="I332" s="665">
        <v>141</v>
      </c>
      <c r="J332" s="665">
        <v>215</v>
      </c>
      <c r="K332" s="665">
        <v>30315</v>
      </c>
      <c r="L332" s="665">
        <v>1.2951807228915662</v>
      </c>
      <c r="M332" s="665">
        <v>141</v>
      </c>
      <c r="N332" s="665">
        <v>179</v>
      </c>
      <c r="O332" s="665">
        <v>25418</v>
      </c>
      <c r="P332" s="678">
        <v>1.0859608647355379</v>
      </c>
      <c r="Q332" s="666">
        <v>142</v>
      </c>
    </row>
    <row r="333" spans="1:17" ht="14.4" customHeight="1" x14ac:dyDescent="0.3">
      <c r="A333" s="661" t="s">
        <v>8045</v>
      </c>
      <c r="B333" s="662" t="s">
        <v>8046</v>
      </c>
      <c r="C333" s="662" t="s">
        <v>6030</v>
      </c>
      <c r="D333" s="662" t="s">
        <v>8067</v>
      </c>
      <c r="E333" s="662" t="s">
        <v>8066</v>
      </c>
      <c r="F333" s="665">
        <v>179</v>
      </c>
      <c r="G333" s="665">
        <v>13962</v>
      </c>
      <c r="H333" s="665">
        <v>1</v>
      </c>
      <c r="I333" s="665">
        <v>78</v>
      </c>
      <c r="J333" s="665">
        <v>195</v>
      </c>
      <c r="K333" s="665">
        <v>15210</v>
      </c>
      <c r="L333" s="665">
        <v>1.0893854748603351</v>
      </c>
      <c r="M333" s="665">
        <v>78</v>
      </c>
      <c r="N333" s="665">
        <v>188</v>
      </c>
      <c r="O333" s="665">
        <v>14664</v>
      </c>
      <c r="P333" s="678">
        <v>1.0502793296089385</v>
      </c>
      <c r="Q333" s="666">
        <v>78</v>
      </c>
    </row>
    <row r="334" spans="1:17" ht="14.4" customHeight="1" x14ac:dyDescent="0.3">
      <c r="A334" s="661" t="s">
        <v>8045</v>
      </c>
      <c r="B334" s="662" t="s">
        <v>8046</v>
      </c>
      <c r="C334" s="662" t="s">
        <v>6030</v>
      </c>
      <c r="D334" s="662" t="s">
        <v>8068</v>
      </c>
      <c r="E334" s="662" t="s">
        <v>8069</v>
      </c>
      <c r="F334" s="665">
        <v>166</v>
      </c>
      <c r="G334" s="665">
        <v>50670</v>
      </c>
      <c r="H334" s="665">
        <v>1</v>
      </c>
      <c r="I334" s="665">
        <v>305.24096385542168</v>
      </c>
      <c r="J334" s="665">
        <v>215</v>
      </c>
      <c r="K334" s="665">
        <v>66005</v>
      </c>
      <c r="L334" s="665">
        <v>1.3026445628577068</v>
      </c>
      <c r="M334" s="665">
        <v>307</v>
      </c>
      <c r="N334" s="665">
        <v>179</v>
      </c>
      <c r="O334" s="665">
        <v>56027</v>
      </c>
      <c r="P334" s="678">
        <v>1.1057233076771265</v>
      </c>
      <c r="Q334" s="666">
        <v>313</v>
      </c>
    </row>
    <row r="335" spans="1:17" ht="14.4" customHeight="1" x14ac:dyDescent="0.3">
      <c r="A335" s="661" t="s">
        <v>8045</v>
      </c>
      <c r="B335" s="662" t="s">
        <v>8046</v>
      </c>
      <c r="C335" s="662" t="s">
        <v>6030</v>
      </c>
      <c r="D335" s="662" t="s">
        <v>8070</v>
      </c>
      <c r="E335" s="662" t="s">
        <v>8071</v>
      </c>
      <c r="F335" s="665">
        <v>2</v>
      </c>
      <c r="G335" s="665">
        <v>972</v>
      </c>
      <c r="H335" s="665">
        <v>1</v>
      </c>
      <c r="I335" s="665">
        <v>486</v>
      </c>
      <c r="J335" s="665"/>
      <c r="K335" s="665"/>
      <c r="L335" s="665"/>
      <c r="M335" s="665"/>
      <c r="N335" s="665">
        <v>1</v>
      </c>
      <c r="O335" s="665">
        <v>488</v>
      </c>
      <c r="P335" s="678">
        <v>0.50205761316872433</v>
      </c>
      <c r="Q335" s="666">
        <v>488</v>
      </c>
    </row>
    <row r="336" spans="1:17" ht="14.4" customHeight="1" x14ac:dyDescent="0.3">
      <c r="A336" s="661" t="s">
        <v>8045</v>
      </c>
      <c r="B336" s="662" t="s">
        <v>8046</v>
      </c>
      <c r="C336" s="662" t="s">
        <v>6030</v>
      </c>
      <c r="D336" s="662" t="s">
        <v>8072</v>
      </c>
      <c r="E336" s="662" t="s">
        <v>8073</v>
      </c>
      <c r="F336" s="665">
        <v>71</v>
      </c>
      <c r="G336" s="665">
        <v>11415</v>
      </c>
      <c r="H336" s="665">
        <v>1</v>
      </c>
      <c r="I336" s="665">
        <v>160.77464788732394</v>
      </c>
      <c r="J336" s="665">
        <v>49</v>
      </c>
      <c r="K336" s="665">
        <v>7889</v>
      </c>
      <c r="L336" s="665">
        <v>0.69110819097678489</v>
      </c>
      <c r="M336" s="665">
        <v>161</v>
      </c>
      <c r="N336" s="665">
        <v>81</v>
      </c>
      <c r="O336" s="665">
        <v>13203</v>
      </c>
      <c r="P336" s="678">
        <v>1.1566360052562419</v>
      </c>
      <c r="Q336" s="666">
        <v>163</v>
      </c>
    </row>
    <row r="337" spans="1:17" ht="14.4" customHeight="1" x14ac:dyDescent="0.3">
      <c r="A337" s="661" t="s">
        <v>8045</v>
      </c>
      <c r="B337" s="662" t="s">
        <v>8046</v>
      </c>
      <c r="C337" s="662" t="s">
        <v>6030</v>
      </c>
      <c r="D337" s="662" t="s">
        <v>8074</v>
      </c>
      <c r="E337" s="662" t="s">
        <v>8048</v>
      </c>
      <c r="F337" s="665">
        <v>491</v>
      </c>
      <c r="G337" s="665">
        <v>34767</v>
      </c>
      <c r="H337" s="665">
        <v>1</v>
      </c>
      <c r="I337" s="665">
        <v>70.808553971486759</v>
      </c>
      <c r="J337" s="665">
        <v>599</v>
      </c>
      <c r="K337" s="665">
        <v>42529</v>
      </c>
      <c r="L337" s="665">
        <v>1.2232576868869904</v>
      </c>
      <c r="M337" s="665">
        <v>71</v>
      </c>
      <c r="N337" s="665">
        <v>522</v>
      </c>
      <c r="O337" s="665">
        <v>37584</v>
      </c>
      <c r="P337" s="678">
        <v>1.0810251100181207</v>
      </c>
      <c r="Q337" s="666">
        <v>72</v>
      </c>
    </row>
    <row r="338" spans="1:17" ht="14.4" customHeight="1" x14ac:dyDescent="0.3">
      <c r="A338" s="661" t="s">
        <v>8045</v>
      </c>
      <c r="B338" s="662" t="s">
        <v>8046</v>
      </c>
      <c r="C338" s="662" t="s">
        <v>6030</v>
      </c>
      <c r="D338" s="662" t="s">
        <v>8075</v>
      </c>
      <c r="E338" s="662" t="s">
        <v>8076</v>
      </c>
      <c r="F338" s="665">
        <v>1</v>
      </c>
      <c r="G338" s="665">
        <v>219</v>
      </c>
      <c r="H338" s="665">
        <v>1</v>
      </c>
      <c r="I338" s="665">
        <v>219</v>
      </c>
      <c r="J338" s="665">
        <v>1</v>
      </c>
      <c r="K338" s="665">
        <v>220</v>
      </c>
      <c r="L338" s="665">
        <v>1.004566210045662</v>
      </c>
      <c r="M338" s="665">
        <v>220</v>
      </c>
      <c r="N338" s="665"/>
      <c r="O338" s="665"/>
      <c r="P338" s="678"/>
      <c r="Q338" s="666"/>
    </row>
    <row r="339" spans="1:17" ht="14.4" customHeight="1" x14ac:dyDescent="0.3">
      <c r="A339" s="661" t="s">
        <v>8045</v>
      </c>
      <c r="B339" s="662" t="s">
        <v>8046</v>
      </c>
      <c r="C339" s="662" t="s">
        <v>6030</v>
      </c>
      <c r="D339" s="662" t="s">
        <v>8077</v>
      </c>
      <c r="E339" s="662" t="s">
        <v>8078</v>
      </c>
      <c r="F339" s="665">
        <v>22</v>
      </c>
      <c r="G339" s="665">
        <v>26230</v>
      </c>
      <c r="H339" s="665">
        <v>1</v>
      </c>
      <c r="I339" s="665">
        <v>1192.2727272727273</v>
      </c>
      <c r="J339" s="665">
        <v>20</v>
      </c>
      <c r="K339" s="665">
        <v>23900</v>
      </c>
      <c r="L339" s="665">
        <v>0.91117041555470835</v>
      </c>
      <c r="M339" s="665">
        <v>1195</v>
      </c>
      <c r="N339" s="665">
        <v>19</v>
      </c>
      <c r="O339" s="665">
        <v>23009</v>
      </c>
      <c r="P339" s="678">
        <v>0.87720167746854749</v>
      </c>
      <c r="Q339" s="666">
        <v>1211</v>
      </c>
    </row>
    <row r="340" spans="1:17" ht="14.4" customHeight="1" x14ac:dyDescent="0.3">
      <c r="A340" s="661" t="s">
        <v>8045</v>
      </c>
      <c r="B340" s="662" t="s">
        <v>8046</v>
      </c>
      <c r="C340" s="662" t="s">
        <v>6030</v>
      </c>
      <c r="D340" s="662" t="s">
        <v>8079</v>
      </c>
      <c r="E340" s="662" t="s">
        <v>8080</v>
      </c>
      <c r="F340" s="665">
        <v>10</v>
      </c>
      <c r="G340" s="665">
        <v>1088</v>
      </c>
      <c r="H340" s="665">
        <v>1</v>
      </c>
      <c r="I340" s="665">
        <v>108.8</v>
      </c>
      <c r="J340" s="665">
        <v>16</v>
      </c>
      <c r="K340" s="665">
        <v>1760</v>
      </c>
      <c r="L340" s="665">
        <v>1.6176470588235294</v>
      </c>
      <c r="M340" s="665">
        <v>110</v>
      </c>
      <c r="N340" s="665">
        <v>9</v>
      </c>
      <c r="O340" s="665">
        <v>1026</v>
      </c>
      <c r="P340" s="678">
        <v>0.94301470588235292</v>
      </c>
      <c r="Q340" s="666">
        <v>114</v>
      </c>
    </row>
    <row r="341" spans="1:17" ht="14.4" customHeight="1" x14ac:dyDescent="0.3">
      <c r="A341" s="661" t="s">
        <v>8045</v>
      </c>
      <c r="B341" s="662" t="s">
        <v>8046</v>
      </c>
      <c r="C341" s="662" t="s">
        <v>6030</v>
      </c>
      <c r="D341" s="662" t="s">
        <v>8081</v>
      </c>
      <c r="E341" s="662" t="s">
        <v>8082</v>
      </c>
      <c r="F341" s="665"/>
      <c r="G341" s="665"/>
      <c r="H341" s="665"/>
      <c r="I341" s="665"/>
      <c r="J341" s="665">
        <v>2</v>
      </c>
      <c r="K341" s="665">
        <v>646</v>
      </c>
      <c r="L341" s="665"/>
      <c r="M341" s="665">
        <v>323</v>
      </c>
      <c r="N341" s="665">
        <v>1</v>
      </c>
      <c r="O341" s="665">
        <v>346</v>
      </c>
      <c r="P341" s="678"/>
      <c r="Q341" s="666">
        <v>346</v>
      </c>
    </row>
    <row r="342" spans="1:17" ht="14.4" customHeight="1" x14ac:dyDescent="0.3">
      <c r="A342" s="661" t="s">
        <v>8045</v>
      </c>
      <c r="B342" s="662" t="s">
        <v>8046</v>
      </c>
      <c r="C342" s="662" t="s">
        <v>6030</v>
      </c>
      <c r="D342" s="662" t="s">
        <v>8083</v>
      </c>
      <c r="E342" s="662" t="s">
        <v>8084</v>
      </c>
      <c r="F342" s="665">
        <v>1</v>
      </c>
      <c r="G342" s="665">
        <v>1029</v>
      </c>
      <c r="H342" s="665">
        <v>1</v>
      </c>
      <c r="I342" s="665">
        <v>1029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8045</v>
      </c>
      <c r="B343" s="662" t="s">
        <v>8046</v>
      </c>
      <c r="C343" s="662" t="s">
        <v>6030</v>
      </c>
      <c r="D343" s="662" t="s">
        <v>8085</v>
      </c>
      <c r="E343" s="662" t="s">
        <v>8086</v>
      </c>
      <c r="F343" s="665"/>
      <c r="G343" s="665"/>
      <c r="H343" s="665"/>
      <c r="I343" s="665"/>
      <c r="J343" s="665"/>
      <c r="K343" s="665"/>
      <c r="L343" s="665"/>
      <c r="M343" s="665"/>
      <c r="N343" s="665">
        <v>2</v>
      </c>
      <c r="O343" s="665">
        <v>602</v>
      </c>
      <c r="P343" s="678"/>
      <c r="Q343" s="666">
        <v>301</v>
      </c>
    </row>
    <row r="344" spans="1:17" ht="14.4" customHeight="1" x14ac:dyDescent="0.3">
      <c r="A344" s="661" t="s">
        <v>8045</v>
      </c>
      <c r="B344" s="662" t="s">
        <v>8046</v>
      </c>
      <c r="C344" s="662" t="s">
        <v>6030</v>
      </c>
      <c r="D344" s="662" t="s">
        <v>8087</v>
      </c>
      <c r="E344" s="662" t="s">
        <v>8088</v>
      </c>
      <c r="F344" s="665"/>
      <c r="G344" s="665"/>
      <c r="H344" s="665"/>
      <c r="I344" s="665"/>
      <c r="J344" s="665">
        <v>1</v>
      </c>
      <c r="K344" s="665">
        <v>27</v>
      </c>
      <c r="L344" s="665"/>
      <c r="M344" s="665">
        <v>27</v>
      </c>
      <c r="N344" s="665"/>
      <c r="O344" s="665"/>
      <c r="P344" s="678"/>
      <c r="Q344" s="666"/>
    </row>
    <row r="345" spans="1:17" ht="14.4" customHeight="1" x14ac:dyDescent="0.3">
      <c r="A345" s="661" t="s">
        <v>8089</v>
      </c>
      <c r="B345" s="662" t="s">
        <v>8090</v>
      </c>
      <c r="C345" s="662" t="s">
        <v>6030</v>
      </c>
      <c r="D345" s="662" t="s">
        <v>8091</v>
      </c>
      <c r="E345" s="662" t="s">
        <v>8092</v>
      </c>
      <c r="F345" s="665">
        <v>87</v>
      </c>
      <c r="G345" s="665">
        <v>4686</v>
      </c>
      <c r="H345" s="665">
        <v>1</v>
      </c>
      <c r="I345" s="665">
        <v>53.862068965517238</v>
      </c>
      <c r="J345" s="665">
        <v>74</v>
      </c>
      <c r="K345" s="665">
        <v>3996</v>
      </c>
      <c r="L345" s="665">
        <v>0.85275288092189505</v>
      </c>
      <c r="M345" s="665">
        <v>54</v>
      </c>
      <c r="N345" s="665">
        <v>142</v>
      </c>
      <c r="O345" s="665">
        <v>8236</v>
      </c>
      <c r="P345" s="678">
        <v>1.7575757575757576</v>
      </c>
      <c r="Q345" s="666">
        <v>58</v>
      </c>
    </row>
    <row r="346" spans="1:17" ht="14.4" customHeight="1" x14ac:dyDescent="0.3">
      <c r="A346" s="661" t="s">
        <v>8089</v>
      </c>
      <c r="B346" s="662" t="s">
        <v>8090</v>
      </c>
      <c r="C346" s="662" t="s">
        <v>6030</v>
      </c>
      <c r="D346" s="662" t="s">
        <v>8093</v>
      </c>
      <c r="E346" s="662" t="s">
        <v>8094</v>
      </c>
      <c r="F346" s="665">
        <v>84</v>
      </c>
      <c r="G346" s="665">
        <v>10224</v>
      </c>
      <c r="H346" s="665">
        <v>1</v>
      </c>
      <c r="I346" s="665">
        <v>121.71428571428571</v>
      </c>
      <c r="J346" s="665">
        <v>98</v>
      </c>
      <c r="K346" s="665">
        <v>12054</v>
      </c>
      <c r="L346" s="665">
        <v>1.1789906103286385</v>
      </c>
      <c r="M346" s="665">
        <v>123</v>
      </c>
      <c r="N346" s="665">
        <v>206</v>
      </c>
      <c r="O346" s="665">
        <v>26986</v>
      </c>
      <c r="P346" s="678">
        <v>2.6394757433489828</v>
      </c>
      <c r="Q346" s="666">
        <v>131</v>
      </c>
    </row>
    <row r="347" spans="1:17" ht="14.4" customHeight="1" x14ac:dyDescent="0.3">
      <c r="A347" s="661" t="s">
        <v>8089</v>
      </c>
      <c r="B347" s="662" t="s">
        <v>8090</v>
      </c>
      <c r="C347" s="662" t="s">
        <v>6030</v>
      </c>
      <c r="D347" s="662" t="s">
        <v>8095</v>
      </c>
      <c r="E347" s="662" t="s">
        <v>8096</v>
      </c>
      <c r="F347" s="665">
        <v>6</v>
      </c>
      <c r="G347" s="665">
        <v>1048</v>
      </c>
      <c r="H347" s="665">
        <v>1</v>
      </c>
      <c r="I347" s="665">
        <v>174.66666666666666</v>
      </c>
      <c r="J347" s="665">
        <v>4</v>
      </c>
      <c r="K347" s="665">
        <v>708</v>
      </c>
      <c r="L347" s="665">
        <v>0.67557251908396942</v>
      </c>
      <c r="M347" s="665">
        <v>177</v>
      </c>
      <c r="N347" s="665">
        <v>9</v>
      </c>
      <c r="O347" s="665">
        <v>1701</v>
      </c>
      <c r="P347" s="678">
        <v>1.623091603053435</v>
      </c>
      <c r="Q347" s="666">
        <v>189</v>
      </c>
    </row>
    <row r="348" spans="1:17" ht="14.4" customHeight="1" x14ac:dyDescent="0.3">
      <c r="A348" s="661" t="s">
        <v>8089</v>
      </c>
      <c r="B348" s="662" t="s">
        <v>8090</v>
      </c>
      <c r="C348" s="662" t="s">
        <v>6030</v>
      </c>
      <c r="D348" s="662" t="s">
        <v>8097</v>
      </c>
      <c r="E348" s="662" t="s">
        <v>8098</v>
      </c>
      <c r="F348" s="665">
        <v>11</v>
      </c>
      <c r="G348" s="665">
        <v>4204</v>
      </c>
      <c r="H348" s="665">
        <v>1</v>
      </c>
      <c r="I348" s="665">
        <v>382.18181818181819</v>
      </c>
      <c r="J348" s="665">
        <v>7</v>
      </c>
      <c r="K348" s="665">
        <v>2688</v>
      </c>
      <c r="L348" s="665">
        <v>0.63939105613701241</v>
      </c>
      <c r="M348" s="665">
        <v>384</v>
      </c>
      <c r="N348" s="665">
        <v>16</v>
      </c>
      <c r="O348" s="665">
        <v>6512</v>
      </c>
      <c r="P348" s="678">
        <v>1.549000951474786</v>
      </c>
      <c r="Q348" s="666">
        <v>407</v>
      </c>
    </row>
    <row r="349" spans="1:17" ht="14.4" customHeight="1" x14ac:dyDescent="0.3">
      <c r="A349" s="661" t="s">
        <v>8089</v>
      </c>
      <c r="B349" s="662" t="s">
        <v>8090</v>
      </c>
      <c r="C349" s="662" t="s">
        <v>6030</v>
      </c>
      <c r="D349" s="662" t="s">
        <v>8099</v>
      </c>
      <c r="E349" s="662" t="s">
        <v>8100</v>
      </c>
      <c r="F349" s="665">
        <v>16</v>
      </c>
      <c r="G349" s="665">
        <v>2736</v>
      </c>
      <c r="H349" s="665">
        <v>1</v>
      </c>
      <c r="I349" s="665">
        <v>171</v>
      </c>
      <c r="J349" s="665">
        <v>11</v>
      </c>
      <c r="K349" s="665">
        <v>1892</v>
      </c>
      <c r="L349" s="665">
        <v>0.69152046783625731</v>
      </c>
      <c r="M349" s="665">
        <v>172</v>
      </c>
      <c r="N349" s="665">
        <v>32</v>
      </c>
      <c r="O349" s="665">
        <v>5728</v>
      </c>
      <c r="P349" s="678">
        <v>2.0935672514619883</v>
      </c>
      <c r="Q349" s="666">
        <v>179</v>
      </c>
    </row>
    <row r="350" spans="1:17" ht="14.4" customHeight="1" x14ac:dyDescent="0.3">
      <c r="A350" s="661" t="s">
        <v>8089</v>
      </c>
      <c r="B350" s="662" t="s">
        <v>8090</v>
      </c>
      <c r="C350" s="662" t="s">
        <v>6030</v>
      </c>
      <c r="D350" s="662" t="s">
        <v>8101</v>
      </c>
      <c r="E350" s="662" t="s">
        <v>8102</v>
      </c>
      <c r="F350" s="665"/>
      <c r="G350" s="665"/>
      <c r="H350" s="665"/>
      <c r="I350" s="665"/>
      <c r="J350" s="665">
        <v>4</v>
      </c>
      <c r="K350" s="665">
        <v>2132</v>
      </c>
      <c r="L350" s="665"/>
      <c r="M350" s="665">
        <v>533</v>
      </c>
      <c r="N350" s="665">
        <v>15</v>
      </c>
      <c r="O350" s="665">
        <v>8535</v>
      </c>
      <c r="P350" s="678"/>
      <c r="Q350" s="666">
        <v>569</v>
      </c>
    </row>
    <row r="351" spans="1:17" ht="14.4" customHeight="1" x14ac:dyDescent="0.3">
      <c r="A351" s="661" t="s">
        <v>8089</v>
      </c>
      <c r="B351" s="662" t="s">
        <v>8090</v>
      </c>
      <c r="C351" s="662" t="s">
        <v>6030</v>
      </c>
      <c r="D351" s="662" t="s">
        <v>8103</v>
      </c>
      <c r="E351" s="662" t="s">
        <v>8104</v>
      </c>
      <c r="F351" s="665">
        <v>29</v>
      </c>
      <c r="G351" s="665">
        <v>9272</v>
      </c>
      <c r="H351" s="665">
        <v>1</v>
      </c>
      <c r="I351" s="665">
        <v>319.72413793103448</v>
      </c>
      <c r="J351" s="665">
        <v>25</v>
      </c>
      <c r="K351" s="665">
        <v>8050</v>
      </c>
      <c r="L351" s="665">
        <v>0.86820534943917171</v>
      </c>
      <c r="M351" s="665">
        <v>322</v>
      </c>
      <c r="N351" s="665">
        <v>53</v>
      </c>
      <c r="O351" s="665">
        <v>17755</v>
      </c>
      <c r="P351" s="678">
        <v>1.9149050905953409</v>
      </c>
      <c r="Q351" s="666">
        <v>335</v>
      </c>
    </row>
    <row r="352" spans="1:17" ht="14.4" customHeight="1" x14ac:dyDescent="0.3">
      <c r="A352" s="661" t="s">
        <v>8089</v>
      </c>
      <c r="B352" s="662" t="s">
        <v>8090</v>
      </c>
      <c r="C352" s="662" t="s">
        <v>6030</v>
      </c>
      <c r="D352" s="662" t="s">
        <v>8105</v>
      </c>
      <c r="E352" s="662" t="s">
        <v>8106</v>
      </c>
      <c r="F352" s="665">
        <v>1</v>
      </c>
      <c r="G352" s="665">
        <v>438</v>
      </c>
      <c r="H352" s="665">
        <v>1</v>
      </c>
      <c r="I352" s="665">
        <v>438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8089</v>
      </c>
      <c r="B353" s="662" t="s">
        <v>8090</v>
      </c>
      <c r="C353" s="662" t="s">
        <v>6030</v>
      </c>
      <c r="D353" s="662" t="s">
        <v>8107</v>
      </c>
      <c r="E353" s="662" t="s">
        <v>8108</v>
      </c>
      <c r="F353" s="665">
        <v>110</v>
      </c>
      <c r="G353" s="665">
        <v>37328</v>
      </c>
      <c r="H353" s="665">
        <v>1</v>
      </c>
      <c r="I353" s="665">
        <v>339.34545454545457</v>
      </c>
      <c r="J353" s="665">
        <v>36</v>
      </c>
      <c r="K353" s="665">
        <v>12276</v>
      </c>
      <c r="L353" s="665">
        <v>0.32886840977282467</v>
      </c>
      <c r="M353" s="665">
        <v>341</v>
      </c>
      <c r="N353" s="665">
        <v>37</v>
      </c>
      <c r="O353" s="665">
        <v>12913</v>
      </c>
      <c r="P353" s="678">
        <v>0.34593334762108874</v>
      </c>
      <c r="Q353" s="666">
        <v>349</v>
      </c>
    </row>
    <row r="354" spans="1:17" ht="14.4" customHeight="1" x14ac:dyDescent="0.3">
      <c r="A354" s="661" t="s">
        <v>8089</v>
      </c>
      <c r="B354" s="662" t="s">
        <v>8090</v>
      </c>
      <c r="C354" s="662" t="s">
        <v>6030</v>
      </c>
      <c r="D354" s="662" t="s">
        <v>8109</v>
      </c>
      <c r="E354" s="662" t="s">
        <v>8110</v>
      </c>
      <c r="F354" s="665">
        <v>5</v>
      </c>
      <c r="G354" s="665">
        <v>544</v>
      </c>
      <c r="H354" s="665">
        <v>1</v>
      </c>
      <c r="I354" s="665">
        <v>108.8</v>
      </c>
      <c r="J354" s="665">
        <v>5</v>
      </c>
      <c r="K354" s="665">
        <v>545</v>
      </c>
      <c r="L354" s="665">
        <v>1.0018382352941178</v>
      </c>
      <c r="M354" s="665">
        <v>109</v>
      </c>
      <c r="N354" s="665">
        <v>9</v>
      </c>
      <c r="O354" s="665">
        <v>1053</v>
      </c>
      <c r="P354" s="678">
        <v>1.9356617647058822</v>
      </c>
      <c r="Q354" s="666">
        <v>117</v>
      </c>
    </row>
    <row r="355" spans="1:17" ht="14.4" customHeight="1" x14ac:dyDescent="0.3">
      <c r="A355" s="661" t="s">
        <v>8089</v>
      </c>
      <c r="B355" s="662" t="s">
        <v>8090</v>
      </c>
      <c r="C355" s="662" t="s">
        <v>6030</v>
      </c>
      <c r="D355" s="662" t="s">
        <v>8111</v>
      </c>
      <c r="E355" s="662" t="s">
        <v>8112</v>
      </c>
      <c r="F355" s="665">
        <v>1</v>
      </c>
      <c r="G355" s="665">
        <v>373</v>
      </c>
      <c r="H355" s="665">
        <v>1</v>
      </c>
      <c r="I355" s="665">
        <v>373</v>
      </c>
      <c r="J355" s="665">
        <v>3</v>
      </c>
      <c r="K355" s="665">
        <v>1128</v>
      </c>
      <c r="L355" s="665">
        <v>3.0241286863270775</v>
      </c>
      <c r="M355" s="665">
        <v>376</v>
      </c>
      <c r="N355" s="665">
        <v>4</v>
      </c>
      <c r="O355" s="665">
        <v>1548</v>
      </c>
      <c r="P355" s="678">
        <v>4.1501340482573728</v>
      </c>
      <c r="Q355" s="666">
        <v>387</v>
      </c>
    </row>
    <row r="356" spans="1:17" ht="14.4" customHeight="1" x14ac:dyDescent="0.3">
      <c r="A356" s="661" t="s">
        <v>8089</v>
      </c>
      <c r="B356" s="662" t="s">
        <v>8090</v>
      </c>
      <c r="C356" s="662" t="s">
        <v>6030</v>
      </c>
      <c r="D356" s="662" t="s">
        <v>8113</v>
      </c>
      <c r="E356" s="662" t="s">
        <v>8114</v>
      </c>
      <c r="F356" s="665">
        <v>4</v>
      </c>
      <c r="G356" s="665">
        <v>148</v>
      </c>
      <c r="H356" s="665">
        <v>1</v>
      </c>
      <c r="I356" s="665">
        <v>37</v>
      </c>
      <c r="J356" s="665">
        <v>3</v>
      </c>
      <c r="K356" s="665">
        <v>111</v>
      </c>
      <c r="L356" s="665">
        <v>0.75</v>
      </c>
      <c r="M356" s="665">
        <v>37</v>
      </c>
      <c r="N356" s="665">
        <v>6</v>
      </c>
      <c r="O356" s="665">
        <v>228</v>
      </c>
      <c r="P356" s="678">
        <v>1.5405405405405406</v>
      </c>
      <c r="Q356" s="666">
        <v>38</v>
      </c>
    </row>
    <row r="357" spans="1:17" ht="14.4" customHeight="1" x14ac:dyDescent="0.3">
      <c r="A357" s="661" t="s">
        <v>8089</v>
      </c>
      <c r="B357" s="662" t="s">
        <v>8090</v>
      </c>
      <c r="C357" s="662" t="s">
        <v>6030</v>
      </c>
      <c r="D357" s="662" t="s">
        <v>7439</v>
      </c>
      <c r="E357" s="662" t="s">
        <v>7440</v>
      </c>
      <c r="F357" s="665">
        <v>2</v>
      </c>
      <c r="G357" s="665">
        <v>1336</v>
      </c>
      <c r="H357" s="665">
        <v>1</v>
      </c>
      <c r="I357" s="665">
        <v>668</v>
      </c>
      <c r="J357" s="665">
        <v>4</v>
      </c>
      <c r="K357" s="665">
        <v>2704</v>
      </c>
      <c r="L357" s="665">
        <v>2.0239520958083834</v>
      </c>
      <c r="M357" s="665">
        <v>676</v>
      </c>
      <c r="N357" s="665">
        <v>4</v>
      </c>
      <c r="O357" s="665">
        <v>2816</v>
      </c>
      <c r="P357" s="678">
        <v>2.1077844311377247</v>
      </c>
      <c r="Q357" s="666">
        <v>704</v>
      </c>
    </row>
    <row r="358" spans="1:17" ht="14.4" customHeight="1" x14ac:dyDescent="0.3">
      <c r="A358" s="661" t="s">
        <v>8089</v>
      </c>
      <c r="B358" s="662" t="s">
        <v>8090</v>
      </c>
      <c r="C358" s="662" t="s">
        <v>6030</v>
      </c>
      <c r="D358" s="662" t="s">
        <v>8115</v>
      </c>
      <c r="E358" s="662" t="s">
        <v>8116</v>
      </c>
      <c r="F358" s="665">
        <v>58</v>
      </c>
      <c r="G358" s="665">
        <v>16430</v>
      </c>
      <c r="H358" s="665">
        <v>1</v>
      </c>
      <c r="I358" s="665">
        <v>283.27586206896552</v>
      </c>
      <c r="J358" s="665">
        <v>54</v>
      </c>
      <c r="K358" s="665">
        <v>15390</v>
      </c>
      <c r="L358" s="665">
        <v>0.93670115642118079</v>
      </c>
      <c r="M358" s="665">
        <v>285</v>
      </c>
      <c r="N358" s="665">
        <v>95</v>
      </c>
      <c r="O358" s="665">
        <v>28880</v>
      </c>
      <c r="P358" s="678">
        <v>1.7577601947656725</v>
      </c>
      <c r="Q358" s="666">
        <v>304</v>
      </c>
    </row>
    <row r="359" spans="1:17" ht="14.4" customHeight="1" x14ac:dyDescent="0.3">
      <c r="A359" s="661" t="s">
        <v>8089</v>
      </c>
      <c r="B359" s="662" t="s">
        <v>8090</v>
      </c>
      <c r="C359" s="662" t="s">
        <v>6030</v>
      </c>
      <c r="D359" s="662" t="s">
        <v>8117</v>
      </c>
      <c r="E359" s="662" t="s">
        <v>8118</v>
      </c>
      <c r="F359" s="665">
        <v>33</v>
      </c>
      <c r="G359" s="665">
        <v>15144</v>
      </c>
      <c r="H359" s="665">
        <v>1</v>
      </c>
      <c r="I359" s="665">
        <v>458.90909090909093</v>
      </c>
      <c r="J359" s="665">
        <v>36</v>
      </c>
      <c r="K359" s="665">
        <v>16632</v>
      </c>
      <c r="L359" s="665">
        <v>1.0982567353407291</v>
      </c>
      <c r="M359" s="665">
        <v>462</v>
      </c>
      <c r="N359" s="665">
        <v>70</v>
      </c>
      <c r="O359" s="665">
        <v>34580</v>
      </c>
      <c r="P359" s="678">
        <v>2.2834125726360273</v>
      </c>
      <c r="Q359" s="666">
        <v>494</v>
      </c>
    </row>
    <row r="360" spans="1:17" ht="14.4" customHeight="1" x14ac:dyDescent="0.3">
      <c r="A360" s="661" t="s">
        <v>8089</v>
      </c>
      <c r="B360" s="662" t="s">
        <v>8090</v>
      </c>
      <c r="C360" s="662" t="s">
        <v>6030</v>
      </c>
      <c r="D360" s="662" t="s">
        <v>8119</v>
      </c>
      <c r="E360" s="662" t="s">
        <v>8120</v>
      </c>
      <c r="F360" s="665">
        <v>82</v>
      </c>
      <c r="G360" s="665">
        <v>28890</v>
      </c>
      <c r="H360" s="665">
        <v>1</v>
      </c>
      <c r="I360" s="665">
        <v>352.3170731707317</v>
      </c>
      <c r="J360" s="665">
        <v>86</v>
      </c>
      <c r="K360" s="665">
        <v>30616</v>
      </c>
      <c r="L360" s="665">
        <v>1.0597438560055383</v>
      </c>
      <c r="M360" s="665">
        <v>356</v>
      </c>
      <c r="N360" s="665">
        <v>147</v>
      </c>
      <c r="O360" s="665">
        <v>54390</v>
      </c>
      <c r="P360" s="678">
        <v>1.8826583592938733</v>
      </c>
      <c r="Q360" s="666">
        <v>370</v>
      </c>
    </row>
    <row r="361" spans="1:17" ht="14.4" customHeight="1" x14ac:dyDescent="0.3">
      <c r="A361" s="661" t="s">
        <v>8089</v>
      </c>
      <c r="B361" s="662" t="s">
        <v>8090</v>
      </c>
      <c r="C361" s="662" t="s">
        <v>6030</v>
      </c>
      <c r="D361" s="662" t="s">
        <v>8121</v>
      </c>
      <c r="E361" s="662" t="s">
        <v>8122</v>
      </c>
      <c r="F361" s="665">
        <v>3</v>
      </c>
      <c r="G361" s="665">
        <v>312</v>
      </c>
      <c r="H361" s="665">
        <v>1</v>
      </c>
      <c r="I361" s="665">
        <v>104</v>
      </c>
      <c r="J361" s="665">
        <v>2</v>
      </c>
      <c r="K361" s="665">
        <v>210</v>
      </c>
      <c r="L361" s="665">
        <v>0.67307692307692313</v>
      </c>
      <c r="M361" s="665">
        <v>105</v>
      </c>
      <c r="N361" s="665"/>
      <c r="O361" s="665"/>
      <c r="P361" s="678"/>
      <c r="Q361" s="666"/>
    </row>
    <row r="362" spans="1:17" ht="14.4" customHeight="1" x14ac:dyDescent="0.3">
      <c r="A362" s="661" t="s">
        <v>8089</v>
      </c>
      <c r="B362" s="662" t="s">
        <v>8090</v>
      </c>
      <c r="C362" s="662" t="s">
        <v>6030</v>
      </c>
      <c r="D362" s="662" t="s">
        <v>8123</v>
      </c>
      <c r="E362" s="662" t="s">
        <v>8124</v>
      </c>
      <c r="F362" s="665">
        <v>7</v>
      </c>
      <c r="G362" s="665">
        <v>811</v>
      </c>
      <c r="H362" s="665">
        <v>1</v>
      </c>
      <c r="I362" s="665">
        <v>115.85714285714286</v>
      </c>
      <c r="J362" s="665">
        <v>5</v>
      </c>
      <c r="K362" s="665">
        <v>585</v>
      </c>
      <c r="L362" s="665">
        <v>0.72133168927250313</v>
      </c>
      <c r="M362" s="665">
        <v>117</v>
      </c>
      <c r="N362" s="665">
        <v>9</v>
      </c>
      <c r="O362" s="665">
        <v>1125</v>
      </c>
      <c r="P362" s="678">
        <v>1.3871763255240444</v>
      </c>
      <c r="Q362" s="666">
        <v>125</v>
      </c>
    </row>
    <row r="363" spans="1:17" ht="14.4" customHeight="1" x14ac:dyDescent="0.3">
      <c r="A363" s="661" t="s">
        <v>8089</v>
      </c>
      <c r="B363" s="662" t="s">
        <v>8090</v>
      </c>
      <c r="C363" s="662" t="s">
        <v>6030</v>
      </c>
      <c r="D363" s="662" t="s">
        <v>7441</v>
      </c>
      <c r="E363" s="662" t="s">
        <v>7442</v>
      </c>
      <c r="F363" s="665">
        <v>6</v>
      </c>
      <c r="G363" s="665">
        <v>2762</v>
      </c>
      <c r="H363" s="665">
        <v>1</v>
      </c>
      <c r="I363" s="665">
        <v>460.33333333333331</v>
      </c>
      <c r="J363" s="665">
        <v>8</v>
      </c>
      <c r="K363" s="665">
        <v>3704</v>
      </c>
      <c r="L363" s="665">
        <v>1.3410572049239682</v>
      </c>
      <c r="M363" s="665">
        <v>463</v>
      </c>
      <c r="N363" s="665">
        <v>12</v>
      </c>
      <c r="O363" s="665">
        <v>5940</v>
      </c>
      <c r="P363" s="678">
        <v>2.1506154960173789</v>
      </c>
      <c r="Q363" s="666">
        <v>495</v>
      </c>
    </row>
    <row r="364" spans="1:17" ht="14.4" customHeight="1" x14ac:dyDescent="0.3">
      <c r="A364" s="661" t="s">
        <v>8089</v>
      </c>
      <c r="B364" s="662" t="s">
        <v>8090</v>
      </c>
      <c r="C364" s="662" t="s">
        <v>6030</v>
      </c>
      <c r="D364" s="662" t="s">
        <v>7475</v>
      </c>
      <c r="E364" s="662" t="s">
        <v>7476</v>
      </c>
      <c r="F364" s="665">
        <v>1</v>
      </c>
      <c r="G364" s="665">
        <v>1261</v>
      </c>
      <c r="H364" s="665">
        <v>1</v>
      </c>
      <c r="I364" s="665">
        <v>1261</v>
      </c>
      <c r="J364" s="665">
        <v>1</v>
      </c>
      <c r="K364" s="665">
        <v>1268</v>
      </c>
      <c r="L364" s="665">
        <v>1.0055511498810468</v>
      </c>
      <c r="M364" s="665">
        <v>1268</v>
      </c>
      <c r="N364" s="665"/>
      <c r="O364" s="665"/>
      <c r="P364" s="678"/>
      <c r="Q364" s="666"/>
    </row>
    <row r="365" spans="1:17" ht="14.4" customHeight="1" x14ac:dyDescent="0.3">
      <c r="A365" s="661" t="s">
        <v>8089</v>
      </c>
      <c r="B365" s="662" t="s">
        <v>8090</v>
      </c>
      <c r="C365" s="662" t="s">
        <v>6030</v>
      </c>
      <c r="D365" s="662" t="s">
        <v>8125</v>
      </c>
      <c r="E365" s="662" t="s">
        <v>8126</v>
      </c>
      <c r="F365" s="665">
        <v>12</v>
      </c>
      <c r="G365" s="665">
        <v>5208</v>
      </c>
      <c r="H365" s="665">
        <v>1</v>
      </c>
      <c r="I365" s="665">
        <v>434</v>
      </c>
      <c r="J365" s="665">
        <v>17</v>
      </c>
      <c r="K365" s="665">
        <v>7429</v>
      </c>
      <c r="L365" s="665">
        <v>1.4264592933947773</v>
      </c>
      <c r="M365" s="665">
        <v>437</v>
      </c>
      <c r="N365" s="665">
        <v>32</v>
      </c>
      <c r="O365" s="665">
        <v>14592</v>
      </c>
      <c r="P365" s="678">
        <v>2.8018433179723501</v>
      </c>
      <c r="Q365" s="666">
        <v>456</v>
      </c>
    </row>
    <row r="366" spans="1:17" ht="14.4" customHeight="1" x14ac:dyDescent="0.3">
      <c r="A366" s="661" t="s">
        <v>8089</v>
      </c>
      <c r="B366" s="662" t="s">
        <v>8090</v>
      </c>
      <c r="C366" s="662" t="s">
        <v>6030</v>
      </c>
      <c r="D366" s="662" t="s">
        <v>8127</v>
      </c>
      <c r="E366" s="662" t="s">
        <v>8128</v>
      </c>
      <c r="F366" s="665">
        <v>23</v>
      </c>
      <c r="G366" s="665">
        <v>1236</v>
      </c>
      <c r="H366" s="665">
        <v>1</v>
      </c>
      <c r="I366" s="665">
        <v>53.739130434782609</v>
      </c>
      <c r="J366" s="665">
        <v>14</v>
      </c>
      <c r="K366" s="665">
        <v>756</v>
      </c>
      <c r="L366" s="665">
        <v>0.61165048543689315</v>
      </c>
      <c r="M366" s="665">
        <v>54</v>
      </c>
      <c r="N366" s="665">
        <v>14</v>
      </c>
      <c r="O366" s="665">
        <v>812</v>
      </c>
      <c r="P366" s="678">
        <v>0.65695792880258896</v>
      </c>
      <c r="Q366" s="666">
        <v>58</v>
      </c>
    </row>
    <row r="367" spans="1:17" ht="14.4" customHeight="1" x14ac:dyDescent="0.3">
      <c r="A367" s="661" t="s">
        <v>8089</v>
      </c>
      <c r="B367" s="662" t="s">
        <v>8090</v>
      </c>
      <c r="C367" s="662" t="s">
        <v>6030</v>
      </c>
      <c r="D367" s="662" t="s">
        <v>8129</v>
      </c>
      <c r="E367" s="662" t="s">
        <v>8130</v>
      </c>
      <c r="F367" s="665"/>
      <c r="G367" s="665"/>
      <c r="H367" s="665"/>
      <c r="I367" s="665"/>
      <c r="J367" s="665"/>
      <c r="K367" s="665"/>
      <c r="L367" s="665"/>
      <c r="M367" s="665"/>
      <c r="N367" s="665">
        <v>6</v>
      </c>
      <c r="O367" s="665">
        <v>13038</v>
      </c>
      <c r="P367" s="678"/>
      <c r="Q367" s="666">
        <v>2173</v>
      </c>
    </row>
    <row r="368" spans="1:17" ht="14.4" customHeight="1" x14ac:dyDescent="0.3">
      <c r="A368" s="661" t="s">
        <v>8089</v>
      </c>
      <c r="B368" s="662" t="s">
        <v>8090</v>
      </c>
      <c r="C368" s="662" t="s">
        <v>6030</v>
      </c>
      <c r="D368" s="662" t="s">
        <v>8131</v>
      </c>
      <c r="E368" s="662" t="s">
        <v>8132</v>
      </c>
      <c r="F368" s="665">
        <v>540</v>
      </c>
      <c r="G368" s="665">
        <v>90348</v>
      </c>
      <c r="H368" s="665">
        <v>1</v>
      </c>
      <c r="I368" s="665">
        <v>167.3111111111111</v>
      </c>
      <c r="J368" s="665">
        <v>417</v>
      </c>
      <c r="K368" s="665">
        <v>70473</v>
      </c>
      <c r="L368" s="665">
        <v>0.78001726656926551</v>
      </c>
      <c r="M368" s="665">
        <v>169</v>
      </c>
      <c r="N368" s="665">
        <v>852</v>
      </c>
      <c r="O368" s="665">
        <v>149100</v>
      </c>
      <c r="P368" s="678">
        <v>1.6502855624916988</v>
      </c>
      <c r="Q368" s="666">
        <v>175</v>
      </c>
    </row>
    <row r="369" spans="1:17" ht="14.4" customHeight="1" x14ac:dyDescent="0.3">
      <c r="A369" s="661" t="s">
        <v>8089</v>
      </c>
      <c r="B369" s="662" t="s">
        <v>8090</v>
      </c>
      <c r="C369" s="662" t="s">
        <v>6030</v>
      </c>
      <c r="D369" s="662" t="s">
        <v>7445</v>
      </c>
      <c r="E369" s="662" t="s">
        <v>7446</v>
      </c>
      <c r="F369" s="665">
        <v>8</v>
      </c>
      <c r="G369" s="665">
        <v>638</v>
      </c>
      <c r="H369" s="665">
        <v>1</v>
      </c>
      <c r="I369" s="665">
        <v>79.75</v>
      </c>
      <c r="J369" s="665">
        <v>8</v>
      </c>
      <c r="K369" s="665">
        <v>648</v>
      </c>
      <c r="L369" s="665">
        <v>1.0156739811912225</v>
      </c>
      <c r="M369" s="665">
        <v>81</v>
      </c>
      <c r="N369" s="665">
        <v>10</v>
      </c>
      <c r="O369" s="665">
        <v>850</v>
      </c>
      <c r="P369" s="678">
        <v>1.3322884012539185</v>
      </c>
      <c r="Q369" s="666">
        <v>85</v>
      </c>
    </row>
    <row r="370" spans="1:17" ht="14.4" customHeight="1" x14ac:dyDescent="0.3">
      <c r="A370" s="661" t="s">
        <v>8089</v>
      </c>
      <c r="B370" s="662" t="s">
        <v>8090</v>
      </c>
      <c r="C370" s="662" t="s">
        <v>6030</v>
      </c>
      <c r="D370" s="662" t="s">
        <v>8133</v>
      </c>
      <c r="E370" s="662" t="s">
        <v>8134</v>
      </c>
      <c r="F370" s="665">
        <v>12</v>
      </c>
      <c r="G370" s="665">
        <v>1940</v>
      </c>
      <c r="H370" s="665">
        <v>1</v>
      </c>
      <c r="I370" s="665">
        <v>161.66666666666666</v>
      </c>
      <c r="J370" s="665">
        <v>7</v>
      </c>
      <c r="K370" s="665">
        <v>1141</v>
      </c>
      <c r="L370" s="665">
        <v>0.58814432989690724</v>
      </c>
      <c r="M370" s="665">
        <v>163</v>
      </c>
      <c r="N370" s="665">
        <v>12</v>
      </c>
      <c r="O370" s="665">
        <v>2028</v>
      </c>
      <c r="P370" s="678">
        <v>1.0453608247422681</v>
      </c>
      <c r="Q370" s="666">
        <v>169</v>
      </c>
    </row>
    <row r="371" spans="1:17" ht="14.4" customHeight="1" x14ac:dyDescent="0.3">
      <c r="A371" s="661" t="s">
        <v>8089</v>
      </c>
      <c r="B371" s="662" t="s">
        <v>8090</v>
      </c>
      <c r="C371" s="662" t="s">
        <v>6030</v>
      </c>
      <c r="D371" s="662" t="s">
        <v>7481</v>
      </c>
      <c r="E371" s="662" t="s">
        <v>7482</v>
      </c>
      <c r="F371" s="665">
        <v>3</v>
      </c>
      <c r="G371" s="665">
        <v>3018</v>
      </c>
      <c r="H371" s="665">
        <v>1</v>
      </c>
      <c r="I371" s="665">
        <v>1006</v>
      </c>
      <c r="J371" s="665">
        <v>1</v>
      </c>
      <c r="K371" s="665">
        <v>1008</v>
      </c>
      <c r="L371" s="665">
        <v>0.33399602385685884</v>
      </c>
      <c r="M371" s="665">
        <v>1008</v>
      </c>
      <c r="N371" s="665"/>
      <c r="O371" s="665"/>
      <c r="P371" s="678"/>
      <c r="Q371" s="666"/>
    </row>
    <row r="372" spans="1:17" ht="14.4" customHeight="1" x14ac:dyDescent="0.3">
      <c r="A372" s="661" t="s">
        <v>8089</v>
      </c>
      <c r="B372" s="662" t="s">
        <v>8090</v>
      </c>
      <c r="C372" s="662" t="s">
        <v>6030</v>
      </c>
      <c r="D372" s="662" t="s">
        <v>7449</v>
      </c>
      <c r="E372" s="662" t="s">
        <v>7450</v>
      </c>
      <c r="F372" s="665">
        <v>1</v>
      </c>
      <c r="G372" s="665">
        <v>169</v>
      </c>
      <c r="H372" s="665">
        <v>1</v>
      </c>
      <c r="I372" s="665">
        <v>169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8089</v>
      </c>
      <c r="B373" s="662" t="s">
        <v>8090</v>
      </c>
      <c r="C373" s="662" t="s">
        <v>6030</v>
      </c>
      <c r="D373" s="662" t="s">
        <v>7483</v>
      </c>
      <c r="E373" s="662" t="s">
        <v>7484</v>
      </c>
      <c r="F373" s="665">
        <v>6</v>
      </c>
      <c r="G373" s="665">
        <v>13524</v>
      </c>
      <c r="H373" s="665">
        <v>1</v>
      </c>
      <c r="I373" s="665">
        <v>2254</v>
      </c>
      <c r="J373" s="665">
        <v>4</v>
      </c>
      <c r="K373" s="665">
        <v>9056</v>
      </c>
      <c r="L373" s="665">
        <v>0.66962437148772558</v>
      </c>
      <c r="M373" s="665">
        <v>2264</v>
      </c>
      <c r="N373" s="665"/>
      <c r="O373" s="665"/>
      <c r="P373" s="678"/>
      <c r="Q373" s="666"/>
    </row>
    <row r="374" spans="1:17" ht="14.4" customHeight="1" x14ac:dyDescent="0.3">
      <c r="A374" s="661" t="s">
        <v>8089</v>
      </c>
      <c r="B374" s="662" t="s">
        <v>8090</v>
      </c>
      <c r="C374" s="662" t="s">
        <v>6030</v>
      </c>
      <c r="D374" s="662" t="s">
        <v>8135</v>
      </c>
      <c r="E374" s="662" t="s">
        <v>8136</v>
      </c>
      <c r="F374" s="665">
        <v>2</v>
      </c>
      <c r="G374" s="665">
        <v>489</v>
      </c>
      <c r="H374" s="665">
        <v>1</v>
      </c>
      <c r="I374" s="665">
        <v>244.5</v>
      </c>
      <c r="J374" s="665">
        <v>3</v>
      </c>
      <c r="K374" s="665">
        <v>741</v>
      </c>
      <c r="L374" s="665">
        <v>1.5153374233128833</v>
      </c>
      <c r="M374" s="665">
        <v>247</v>
      </c>
      <c r="N374" s="665">
        <v>5</v>
      </c>
      <c r="O374" s="665">
        <v>1315</v>
      </c>
      <c r="P374" s="678">
        <v>2.6891615541922289</v>
      </c>
      <c r="Q374" s="666">
        <v>263</v>
      </c>
    </row>
    <row r="375" spans="1:17" ht="14.4" customHeight="1" x14ac:dyDescent="0.3">
      <c r="A375" s="661" t="s">
        <v>8089</v>
      </c>
      <c r="B375" s="662" t="s">
        <v>8090</v>
      </c>
      <c r="C375" s="662" t="s">
        <v>6030</v>
      </c>
      <c r="D375" s="662" t="s">
        <v>8137</v>
      </c>
      <c r="E375" s="662" t="s">
        <v>8138</v>
      </c>
      <c r="F375" s="665">
        <v>1</v>
      </c>
      <c r="G375" s="665">
        <v>2006</v>
      </c>
      <c r="H375" s="665">
        <v>1</v>
      </c>
      <c r="I375" s="665">
        <v>2006</v>
      </c>
      <c r="J375" s="665">
        <v>1</v>
      </c>
      <c r="K375" s="665">
        <v>2012</v>
      </c>
      <c r="L375" s="665">
        <v>1.0029910269192424</v>
      </c>
      <c r="M375" s="665">
        <v>2012</v>
      </c>
      <c r="N375" s="665">
        <v>7</v>
      </c>
      <c r="O375" s="665">
        <v>14910</v>
      </c>
      <c r="P375" s="678">
        <v>7.4327018943170486</v>
      </c>
      <c r="Q375" s="666">
        <v>2130</v>
      </c>
    </row>
    <row r="376" spans="1:17" ht="14.4" customHeight="1" x14ac:dyDescent="0.3">
      <c r="A376" s="661" t="s">
        <v>8089</v>
      </c>
      <c r="B376" s="662" t="s">
        <v>8090</v>
      </c>
      <c r="C376" s="662" t="s">
        <v>6030</v>
      </c>
      <c r="D376" s="662" t="s">
        <v>8139</v>
      </c>
      <c r="E376" s="662" t="s">
        <v>8140</v>
      </c>
      <c r="F376" s="665">
        <v>7</v>
      </c>
      <c r="G376" s="665">
        <v>1573</v>
      </c>
      <c r="H376" s="665">
        <v>1</v>
      </c>
      <c r="I376" s="665">
        <v>224.71428571428572</v>
      </c>
      <c r="J376" s="665">
        <v>7</v>
      </c>
      <c r="K376" s="665">
        <v>1582</v>
      </c>
      <c r="L376" s="665">
        <v>1.0057215511760966</v>
      </c>
      <c r="M376" s="665">
        <v>226</v>
      </c>
      <c r="N376" s="665">
        <v>11</v>
      </c>
      <c r="O376" s="665">
        <v>2662</v>
      </c>
      <c r="P376" s="678">
        <v>1.6923076923076923</v>
      </c>
      <c r="Q376" s="666">
        <v>242</v>
      </c>
    </row>
    <row r="377" spans="1:17" ht="14.4" customHeight="1" x14ac:dyDescent="0.3">
      <c r="A377" s="661" t="s">
        <v>8089</v>
      </c>
      <c r="B377" s="662" t="s">
        <v>8090</v>
      </c>
      <c r="C377" s="662" t="s">
        <v>6030</v>
      </c>
      <c r="D377" s="662" t="s">
        <v>8141</v>
      </c>
      <c r="E377" s="662" t="s">
        <v>8142</v>
      </c>
      <c r="F377" s="665">
        <v>19</v>
      </c>
      <c r="G377" s="665">
        <v>7826</v>
      </c>
      <c r="H377" s="665">
        <v>1</v>
      </c>
      <c r="I377" s="665">
        <v>411.89473684210526</v>
      </c>
      <c r="J377" s="665">
        <v>11</v>
      </c>
      <c r="K377" s="665">
        <v>4598</v>
      </c>
      <c r="L377" s="665">
        <v>0.58752875031944796</v>
      </c>
      <c r="M377" s="665">
        <v>418</v>
      </c>
      <c r="N377" s="665">
        <v>27</v>
      </c>
      <c r="O377" s="665">
        <v>11421</v>
      </c>
      <c r="P377" s="678">
        <v>1.4593662151801687</v>
      </c>
      <c r="Q377" s="666">
        <v>423</v>
      </c>
    </row>
    <row r="378" spans="1:17" ht="14.4" customHeight="1" x14ac:dyDescent="0.3">
      <c r="A378" s="661" t="s">
        <v>8089</v>
      </c>
      <c r="B378" s="662" t="s">
        <v>8090</v>
      </c>
      <c r="C378" s="662" t="s">
        <v>6030</v>
      </c>
      <c r="D378" s="662" t="s">
        <v>8143</v>
      </c>
      <c r="E378" s="662" t="s">
        <v>8144</v>
      </c>
      <c r="F378" s="665"/>
      <c r="G378" s="665"/>
      <c r="H378" s="665"/>
      <c r="I378" s="665"/>
      <c r="J378" s="665"/>
      <c r="K378" s="665"/>
      <c r="L378" s="665"/>
      <c r="M378" s="665"/>
      <c r="N378" s="665">
        <v>5</v>
      </c>
      <c r="O378" s="665">
        <v>1440</v>
      </c>
      <c r="P378" s="678"/>
      <c r="Q378" s="666">
        <v>288</v>
      </c>
    </row>
    <row r="379" spans="1:17" ht="14.4" customHeight="1" x14ac:dyDescent="0.3">
      <c r="A379" s="661" t="s">
        <v>8089</v>
      </c>
      <c r="B379" s="662" t="s">
        <v>8090</v>
      </c>
      <c r="C379" s="662" t="s">
        <v>6030</v>
      </c>
      <c r="D379" s="662" t="s">
        <v>8145</v>
      </c>
      <c r="E379" s="662" t="s">
        <v>8146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0</v>
      </c>
      <c r="P379" s="678"/>
      <c r="Q379" s="666">
        <v>0</v>
      </c>
    </row>
    <row r="380" spans="1:17" ht="14.4" customHeight="1" x14ac:dyDescent="0.3">
      <c r="A380" s="661" t="s">
        <v>8147</v>
      </c>
      <c r="B380" s="662" t="s">
        <v>8148</v>
      </c>
      <c r="C380" s="662" t="s">
        <v>6030</v>
      </c>
      <c r="D380" s="662" t="s">
        <v>8149</v>
      </c>
      <c r="E380" s="662" t="s">
        <v>8150</v>
      </c>
      <c r="F380" s="665">
        <v>1616</v>
      </c>
      <c r="G380" s="665">
        <v>258219</v>
      </c>
      <c r="H380" s="665">
        <v>1</v>
      </c>
      <c r="I380" s="665">
        <v>159.78898514851485</v>
      </c>
      <c r="J380" s="665">
        <v>1811</v>
      </c>
      <c r="K380" s="665">
        <v>291571</v>
      </c>
      <c r="L380" s="665">
        <v>1.1291616805889575</v>
      </c>
      <c r="M380" s="665">
        <v>161</v>
      </c>
      <c r="N380" s="665">
        <v>1576</v>
      </c>
      <c r="O380" s="665">
        <v>272648</v>
      </c>
      <c r="P380" s="678">
        <v>1.0558789244788338</v>
      </c>
      <c r="Q380" s="666">
        <v>173</v>
      </c>
    </row>
    <row r="381" spans="1:17" ht="14.4" customHeight="1" x14ac:dyDescent="0.3">
      <c r="A381" s="661" t="s">
        <v>8147</v>
      </c>
      <c r="B381" s="662" t="s">
        <v>8148</v>
      </c>
      <c r="C381" s="662" t="s">
        <v>6030</v>
      </c>
      <c r="D381" s="662" t="s">
        <v>8151</v>
      </c>
      <c r="E381" s="662" t="s">
        <v>8152</v>
      </c>
      <c r="F381" s="665">
        <v>545</v>
      </c>
      <c r="G381" s="665">
        <v>636254</v>
      </c>
      <c r="H381" s="665">
        <v>1</v>
      </c>
      <c r="I381" s="665">
        <v>1167.4385321100917</v>
      </c>
      <c r="J381" s="665">
        <v>144</v>
      </c>
      <c r="K381" s="665">
        <v>168336</v>
      </c>
      <c r="L381" s="665">
        <v>0.26457358224859884</v>
      </c>
      <c r="M381" s="665">
        <v>1169</v>
      </c>
      <c r="N381" s="665">
        <v>141</v>
      </c>
      <c r="O381" s="665">
        <v>165393</v>
      </c>
      <c r="P381" s="678">
        <v>0.25994807105338436</v>
      </c>
      <c r="Q381" s="666">
        <v>1173</v>
      </c>
    </row>
    <row r="382" spans="1:17" ht="14.4" customHeight="1" x14ac:dyDescent="0.3">
      <c r="A382" s="661" t="s">
        <v>8147</v>
      </c>
      <c r="B382" s="662" t="s">
        <v>8148</v>
      </c>
      <c r="C382" s="662" t="s">
        <v>6030</v>
      </c>
      <c r="D382" s="662" t="s">
        <v>8153</v>
      </c>
      <c r="E382" s="662" t="s">
        <v>8154</v>
      </c>
      <c r="F382" s="665">
        <v>660</v>
      </c>
      <c r="G382" s="665">
        <v>26225</v>
      </c>
      <c r="H382" s="665">
        <v>1</v>
      </c>
      <c r="I382" s="665">
        <v>39.734848484848484</v>
      </c>
      <c r="J382" s="665">
        <v>316</v>
      </c>
      <c r="K382" s="665">
        <v>12640</v>
      </c>
      <c r="L382" s="665">
        <v>0.48198284080076265</v>
      </c>
      <c r="M382" s="665">
        <v>40</v>
      </c>
      <c r="N382" s="665">
        <v>227</v>
      </c>
      <c r="O382" s="665">
        <v>9307</v>
      </c>
      <c r="P382" s="678">
        <v>0.35489037178265015</v>
      </c>
      <c r="Q382" s="666">
        <v>41</v>
      </c>
    </row>
    <row r="383" spans="1:17" ht="14.4" customHeight="1" x14ac:dyDescent="0.3">
      <c r="A383" s="661" t="s">
        <v>8147</v>
      </c>
      <c r="B383" s="662" t="s">
        <v>8148</v>
      </c>
      <c r="C383" s="662" t="s">
        <v>6030</v>
      </c>
      <c r="D383" s="662" t="s">
        <v>8061</v>
      </c>
      <c r="E383" s="662" t="s">
        <v>8062</v>
      </c>
      <c r="F383" s="665">
        <v>42</v>
      </c>
      <c r="G383" s="665">
        <v>16078</v>
      </c>
      <c r="H383" s="665">
        <v>1</v>
      </c>
      <c r="I383" s="665">
        <v>382.8095238095238</v>
      </c>
      <c r="J383" s="665">
        <v>33</v>
      </c>
      <c r="K383" s="665">
        <v>12639</v>
      </c>
      <c r="L383" s="665">
        <v>0.78610523696977241</v>
      </c>
      <c r="M383" s="665">
        <v>383</v>
      </c>
      <c r="N383" s="665">
        <v>34</v>
      </c>
      <c r="O383" s="665">
        <v>13056</v>
      </c>
      <c r="P383" s="678">
        <v>0.81204129866898866</v>
      </c>
      <c r="Q383" s="666">
        <v>384</v>
      </c>
    </row>
    <row r="384" spans="1:17" ht="14.4" customHeight="1" x14ac:dyDescent="0.3">
      <c r="A384" s="661" t="s">
        <v>8147</v>
      </c>
      <c r="B384" s="662" t="s">
        <v>8148</v>
      </c>
      <c r="C384" s="662" t="s">
        <v>6030</v>
      </c>
      <c r="D384" s="662" t="s">
        <v>8155</v>
      </c>
      <c r="E384" s="662" t="s">
        <v>8156</v>
      </c>
      <c r="F384" s="665">
        <v>14</v>
      </c>
      <c r="G384" s="665">
        <v>518</v>
      </c>
      <c r="H384" s="665">
        <v>1</v>
      </c>
      <c r="I384" s="665">
        <v>37</v>
      </c>
      <c r="J384" s="665">
        <v>17</v>
      </c>
      <c r="K384" s="665">
        <v>629</v>
      </c>
      <c r="L384" s="665">
        <v>1.2142857142857142</v>
      </c>
      <c r="M384" s="665">
        <v>37</v>
      </c>
      <c r="N384" s="665">
        <v>72</v>
      </c>
      <c r="O384" s="665">
        <v>2664</v>
      </c>
      <c r="P384" s="678">
        <v>5.1428571428571432</v>
      </c>
      <c r="Q384" s="666">
        <v>37</v>
      </c>
    </row>
    <row r="385" spans="1:17" ht="14.4" customHeight="1" x14ac:dyDescent="0.3">
      <c r="A385" s="661" t="s">
        <v>8147</v>
      </c>
      <c r="B385" s="662" t="s">
        <v>8148</v>
      </c>
      <c r="C385" s="662" t="s">
        <v>6030</v>
      </c>
      <c r="D385" s="662" t="s">
        <v>8157</v>
      </c>
      <c r="E385" s="662" t="s">
        <v>8158</v>
      </c>
      <c r="F385" s="665">
        <v>84</v>
      </c>
      <c r="G385" s="665">
        <v>37368</v>
      </c>
      <c r="H385" s="665">
        <v>1</v>
      </c>
      <c r="I385" s="665">
        <v>444.85714285714283</v>
      </c>
      <c r="J385" s="665">
        <v>69</v>
      </c>
      <c r="K385" s="665">
        <v>30705</v>
      </c>
      <c r="L385" s="665">
        <v>0.82169235709698141</v>
      </c>
      <c r="M385" s="665">
        <v>445</v>
      </c>
      <c r="N385" s="665">
        <v>95</v>
      </c>
      <c r="O385" s="665">
        <v>42370</v>
      </c>
      <c r="P385" s="678">
        <v>1.1338578462855919</v>
      </c>
      <c r="Q385" s="666">
        <v>446</v>
      </c>
    </row>
    <row r="386" spans="1:17" ht="14.4" customHeight="1" x14ac:dyDescent="0.3">
      <c r="A386" s="661" t="s">
        <v>8147</v>
      </c>
      <c r="B386" s="662" t="s">
        <v>8148</v>
      </c>
      <c r="C386" s="662" t="s">
        <v>6030</v>
      </c>
      <c r="D386" s="662" t="s">
        <v>8159</v>
      </c>
      <c r="E386" s="662" t="s">
        <v>8160</v>
      </c>
      <c r="F386" s="665">
        <v>186</v>
      </c>
      <c r="G386" s="665">
        <v>7626</v>
      </c>
      <c r="H386" s="665">
        <v>1</v>
      </c>
      <c r="I386" s="665">
        <v>41</v>
      </c>
      <c r="J386" s="665">
        <v>188</v>
      </c>
      <c r="K386" s="665">
        <v>7708</v>
      </c>
      <c r="L386" s="665">
        <v>1.010752688172043</v>
      </c>
      <c r="M386" s="665">
        <v>41</v>
      </c>
      <c r="N386" s="665">
        <v>188</v>
      </c>
      <c r="O386" s="665">
        <v>7896</v>
      </c>
      <c r="P386" s="678">
        <v>1.035405192761605</v>
      </c>
      <c r="Q386" s="666">
        <v>42</v>
      </c>
    </row>
    <row r="387" spans="1:17" ht="14.4" customHeight="1" x14ac:dyDescent="0.3">
      <c r="A387" s="661" t="s">
        <v>8147</v>
      </c>
      <c r="B387" s="662" t="s">
        <v>8148</v>
      </c>
      <c r="C387" s="662" t="s">
        <v>6030</v>
      </c>
      <c r="D387" s="662" t="s">
        <v>8161</v>
      </c>
      <c r="E387" s="662" t="s">
        <v>8162</v>
      </c>
      <c r="F387" s="665">
        <v>100</v>
      </c>
      <c r="G387" s="665">
        <v>49073</v>
      </c>
      <c r="H387" s="665">
        <v>1</v>
      </c>
      <c r="I387" s="665">
        <v>490.73</v>
      </c>
      <c r="J387" s="665">
        <v>81</v>
      </c>
      <c r="K387" s="665">
        <v>39771</v>
      </c>
      <c r="L387" s="665">
        <v>0.81044566258431316</v>
      </c>
      <c r="M387" s="665">
        <v>491</v>
      </c>
      <c r="N387" s="665">
        <v>136</v>
      </c>
      <c r="O387" s="665">
        <v>66912</v>
      </c>
      <c r="P387" s="678">
        <v>1.3635196543924357</v>
      </c>
      <c r="Q387" s="666">
        <v>492</v>
      </c>
    </row>
    <row r="388" spans="1:17" ht="14.4" customHeight="1" x14ac:dyDescent="0.3">
      <c r="A388" s="661" t="s">
        <v>8147</v>
      </c>
      <c r="B388" s="662" t="s">
        <v>8148</v>
      </c>
      <c r="C388" s="662" t="s">
        <v>6030</v>
      </c>
      <c r="D388" s="662" t="s">
        <v>8163</v>
      </c>
      <c r="E388" s="662" t="s">
        <v>8164</v>
      </c>
      <c r="F388" s="665">
        <v>187</v>
      </c>
      <c r="G388" s="665">
        <v>5797</v>
      </c>
      <c r="H388" s="665">
        <v>1</v>
      </c>
      <c r="I388" s="665">
        <v>31</v>
      </c>
      <c r="J388" s="665">
        <v>151</v>
      </c>
      <c r="K388" s="665">
        <v>4681</v>
      </c>
      <c r="L388" s="665">
        <v>0.80748663101604279</v>
      </c>
      <c r="M388" s="665">
        <v>31</v>
      </c>
      <c r="N388" s="665">
        <v>128</v>
      </c>
      <c r="O388" s="665">
        <v>3968</v>
      </c>
      <c r="P388" s="678">
        <v>0.68449197860962563</v>
      </c>
      <c r="Q388" s="666">
        <v>31</v>
      </c>
    </row>
    <row r="389" spans="1:17" ht="14.4" customHeight="1" x14ac:dyDescent="0.3">
      <c r="A389" s="661" t="s">
        <v>8147</v>
      </c>
      <c r="B389" s="662" t="s">
        <v>8148</v>
      </c>
      <c r="C389" s="662" t="s">
        <v>6030</v>
      </c>
      <c r="D389" s="662" t="s">
        <v>8165</v>
      </c>
      <c r="E389" s="662" t="s">
        <v>8166</v>
      </c>
      <c r="F389" s="665">
        <v>9</v>
      </c>
      <c r="G389" s="665">
        <v>1853</v>
      </c>
      <c r="H389" s="665">
        <v>1</v>
      </c>
      <c r="I389" s="665">
        <v>205.88888888888889</v>
      </c>
      <c r="J389" s="665">
        <v>20</v>
      </c>
      <c r="K389" s="665">
        <v>4140</v>
      </c>
      <c r="L389" s="665">
        <v>2.234214786832164</v>
      </c>
      <c r="M389" s="665">
        <v>207</v>
      </c>
      <c r="N389" s="665">
        <v>7</v>
      </c>
      <c r="O389" s="665">
        <v>1456</v>
      </c>
      <c r="P389" s="678">
        <v>0.78575283324338907</v>
      </c>
      <c r="Q389" s="666">
        <v>208</v>
      </c>
    </row>
    <row r="390" spans="1:17" ht="14.4" customHeight="1" x14ac:dyDescent="0.3">
      <c r="A390" s="661" t="s">
        <v>8147</v>
      </c>
      <c r="B390" s="662" t="s">
        <v>8148</v>
      </c>
      <c r="C390" s="662" t="s">
        <v>6030</v>
      </c>
      <c r="D390" s="662" t="s">
        <v>8167</v>
      </c>
      <c r="E390" s="662" t="s">
        <v>8168</v>
      </c>
      <c r="F390" s="665">
        <v>9</v>
      </c>
      <c r="G390" s="665">
        <v>3411</v>
      </c>
      <c r="H390" s="665">
        <v>1</v>
      </c>
      <c r="I390" s="665">
        <v>379</v>
      </c>
      <c r="J390" s="665">
        <v>19</v>
      </c>
      <c r="K390" s="665">
        <v>7220</v>
      </c>
      <c r="L390" s="665">
        <v>2.1166813251245968</v>
      </c>
      <c r="M390" s="665">
        <v>380</v>
      </c>
      <c r="N390" s="665">
        <v>8</v>
      </c>
      <c r="O390" s="665">
        <v>3072</v>
      </c>
      <c r="P390" s="678">
        <v>0.90061565523306952</v>
      </c>
      <c r="Q390" s="666">
        <v>384</v>
      </c>
    </row>
    <row r="391" spans="1:17" ht="14.4" customHeight="1" x14ac:dyDescent="0.3">
      <c r="A391" s="661" t="s">
        <v>8147</v>
      </c>
      <c r="B391" s="662" t="s">
        <v>8148</v>
      </c>
      <c r="C391" s="662" t="s">
        <v>6030</v>
      </c>
      <c r="D391" s="662" t="s">
        <v>8169</v>
      </c>
      <c r="E391" s="662" t="s">
        <v>8170</v>
      </c>
      <c r="F391" s="665"/>
      <c r="G391" s="665"/>
      <c r="H391" s="665"/>
      <c r="I391" s="665"/>
      <c r="J391" s="665"/>
      <c r="K391" s="665"/>
      <c r="L391" s="665"/>
      <c r="M391" s="665"/>
      <c r="N391" s="665">
        <v>1</v>
      </c>
      <c r="O391" s="665">
        <v>236</v>
      </c>
      <c r="P391" s="678"/>
      <c r="Q391" s="666">
        <v>236</v>
      </c>
    </row>
    <row r="392" spans="1:17" ht="14.4" customHeight="1" x14ac:dyDescent="0.3">
      <c r="A392" s="661" t="s">
        <v>8147</v>
      </c>
      <c r="B392" s="662" t="s">
        <v>8148</v>
      </c>
      <c r="C392" s="662" t="s">
        <v>6030</v>
      </c>
      <c r="D392" s="662" t="s">
        <v>8171</v>
      </c>
      <c r="E392" s="662" t="s">
        <v>8172</v>
      </c>
      <c r="F392" s="665">
        <v>2601</v>
      </c>
      <c r="G392" s="665">
        <v>298139</v>
      </c>
      <c r="H392" s="665">
        <v>1</v>
      </c>
      <c r="I392" s="665">
        <v>114.62475970780469</v>
      </c>
      <c r="J392" s="665">
        <v>2338</v>
      </c>
      <c r="K392" s="665">
        <v>271208</v>
      </c>
      <c r="L392" s="665">
        <v>0.9096696507333828</v>
      </c>
      <c r="M392" s="665">
        <v>116</v>
      </c>
      <c r="N392" s="665">
        <v>2010</v>
      </c>
      <c r="O392" s="665">
        <v>235170</v>
      </c>
      <c r="P392" s="678">
        <v>0.78879314682077828</v>
      </c>
      <c r="Q392" s="666">
        <v>117</v>
      </c>
    </row>
    <row r="393" spans="1:17" ht="14.4" customHeight="1" x14ac:dyDescent="0.3">
      <c r="A393" s="661" t="s">
        <v>8147</v>
      </c>
      <c r="B393" s="662" t="s">
        <v>8148</v>
      </c>
      <c r="C393" s="662" t="s">
        <v>6030</v>
      </c>
      <c r="D393" s="662" t="s">
        <v>8173</v>
      </c>
      <c r="E393" s="662" t="s">
        <v>8174</v>
      </c>
      <c r="F393" s="665">
        <v>989</v>
      </c>
      <c r="G393" s="665">
        <v>83833</v>
      </c>
      <c r="H393" s="665">
        <v>1</v>
      </c>
      <c r="I393" s="665">
        <v>84.76541961577351</v>
      </c>
      <c r="J393" s="665">
        <v>1095</v>
      </c>
      <c r="K393" s="665">
        <v>93075</v>
      </c>
      <c r="L393" s="665">
        <v>1.1102429830734915</v>
      </c>
      <c r="M393" s="665">
        <v>85</v>
      </c>
      <c r="N393" s="665">
        <v>954</v>
      </c>
      <c r="O393" s="665">
        <v>86814</v>
      </c>
      <c r="P393" s="678">
        <v>1.035558789498169</v>
      </c>
      <c r="Q393" s="666">
        <v>91</v>
      </c>
    </row>
    <row r="394" spans="1:17" ht="14.4" customHeight="1" x14ac:dyDescent="0.3">
      <c r="A394" s="661" t="s">
        <v>8147</v>
      </c>
      <c r="B394" s="662" t="s">
        <v>8148</v>
      </c>
      <c r="C394" s="662" t="s">
        <v>6030</v>
      </c>
      <c r="D394" s="662" t="s">
        <v>8175</v>
      </c>
      <c r="E394" s="662" t="s">
        <v>8176</v>
      </c>
      <c r="F394" s="665">
        <v>17</v>
      </c>
      <c r="G394" s="665">
        <v>1649</v>
      </c>
      <c r="H394" s="665">
        <v>1</v>
      </c>
      <c r="I394" s="665">
        <v>97</v>
      </c>
      <c r="J394" s="665">
        <v>20</v>
      </c>
      <c r="K394" s="665">
        <v>1960</v>
      </c>
      <c r="L394" s="665">
        <v>1.1885991510006064</v>
      </c>
      <c r="M394" s="665">
        <v>98</v>
      </c>
      <c r="N394" s="665">
        <v>8</v>
      </c>
      <c r="O394" s="665">
        <v>792</v>
      </c>
      <c r="P394" s="678">
        <v>0.48029108550636751</v>
      </c>
      <c r="Q394" s="666">
        <v>99</v>
      </c>
    </row>
    <row r="395" spans="1:17" ht="14.4" customHeight="1" x14ac:dyDescent="0.3">
      <c r="A395" s="661" t="s">
        <v>8147</v>
      </c>
      <c r="B395" s="662" t="s">
        <v>8148</v>
      </c>
      <c r="C395" s="662" t="s">
        <v>6030</v>
      </c>
      <c r="D395" s="662" t="s">
        <v>8177</v>
      </c>
      <c r="E395" s="662" t="s">
        <v>8178</v>
      </c>
      <c r="F395" s="665">
        <v>237</v>
      </c>
      <c r="G395" s="665">
        <v>4977</v>
      </c>
      <c r="H395" s="665">
        <v>1</v>
      </c>
      <c r="I395" s="665">
        <v>21</v>
      </c>
      <c r="J395" s="665">
        <v>167</v>
      </c>
      <c r="K395" s="665">
        <v>3507</v>
      </c>
      <c r="L395" s="665">
        <v>0.70464135021097052</v>
      </c>
      <c r="M395" s="665">
        <v>21</v>
      </c>
      <c r="N395" s="665">
        <v>138</v>
      </c>
      <c r="O395" s="665">
        <v>2898</v>
      </c>
      <c r="P395" s="678">
        <v>0.58227848101265822</v>
      </c>
      <c r="Q395" s="666">
        <v>21</v>
      </c>
    </row>
    <row r="396" spans="1:17" ht="14.4" customHeight="1" x14ac:dyDescent="0.3">
      <c r="A396" s="661" t="s">
        <v>8147</v>
      </c>
      <c r="B396" s="662" t="s">
        <v>8148</v>
      </c>
      <c r="C396" s="662" t="s">
        <v>6030</v>
      </c>
      <c r="D396" s="662" t="s">
        <v>8070</v>
      </c>
      <c r="E396" s="662" t="s">
        <v>8071</v>
      </c>
      <c r="F396" s="665">
        <v>372</v>
      </c>
      <c r="G396" s="665">
        <v>181084</v>
      </c>
      <c r="H396" s="665">
        <v>1</v>
      </c>
      <c r="I396" s="665">
        <v>486.78494623655916</v>
      </c>
      <c r="J396" s="665">
        <v>527</v>
      </c>
      <c r="K396" s="665">
        <v>256649</v>
      </c>
      <c r="L396" s="665">
        <v>1.4172925272249344</v>
      </c>
      <c r="M396" s="665">
        <v>487</v>
      </c>
      <c r="N396" s="665">
        <v>441</v>
      </c>
      <c r="O396" s="665">
        <v>215208</v>
      </c>
      <c r="P396" s="678">
        <v>1.1884429325616841</v>
      </c>
      <c r="Q396" s="666">
        <v>488</v>
      </c>
    </row>
    <row r="397" spans="1:17" ht="14.4" customHeight="1" x14ac:dyDescent="0.3">
      <c r="A397" s="661" t="s">
        <v>8147</v>
      </c>
      <c r="B397" s="662" t="s">
        <v>8148</v>
      </c>
      <c r="C397" s="662" t="s">
        <v>6030</v>
      </c>
      <c r="D397" s="662" t="s">
        <v>8179</v>
      </c>
      <c r="E397" s="662" t="s">
        <v>8180</v>
      </c>
      <c r="F397" s="665">
        <v>245</v>
      </c>
      <c r="G397" s="665">
        <v>9986</v>
      </c>
      <c r="H397" s="665">
        <v>1</v>
      </c>
      <c r="I397" s="665">
        <v>40.759183673469387</v>
      </c>
      <c r="J397" s="665">
        <v>269</v>
      </c>
      <c r="K397" s="665">
        <v>11029</v>
      </c>
      <c r="L397" s="665">
        <v>1.1044462247146005</v>
      </c>
      <c r="M397" s="665">
        <v>41</v>
      </c>
      <c r="N397" s="665">
        <v>222</v>
      </c>
      <c r="O397" s="665">
        <v>9102</v>
      </c>
      <c r="P397" s="678">
        <v>0.91147606649309032</v>
      </c>
      <c r="Q397" s="666">
        <v>41</v>
      </c>
    </row>
    <row r="398" spans="1:17" ht="14.4" customHeight="1" x14ac:dyDescent="0.3">
      <c r="A398" s="661" t="s">
        <v>8147</v>
      </c>
      <c r="B398" s="662" t="s">
        <v>8148</v>
      </c>
      <c r="C398" s="662" t="s">
        <v>6030</v>
      </c>
      <c r="D398" s="662" t="s">
        <v>8181</v>
      </c>
      <c r="E398" s="662" t="s">
        <v>8182</v>
      </c>
      <c r="F398" s="665">
        <v>1</v>
      </c>
      <c r="G398" s="665">
        <v>2059</v>
      </c>
      <c r="H398" s="665">
        <v>1</v>
      </c>
      <c r="I398" s="665">
        <v>2059</v>
      </c>
      <c r="J398" s="665"/>
      <c r="K398" s="665"/>
      <c r="L398" s="665"/>
      <c r="M398" s="665"/>
      <c r="N398" s="665">
        <v>1</v>
      </c>
      <c r="O398" s="665">
        <v>2112</v>
      </c>
      <c r="P398" s="678">
        <v>1.0257406508013598</v>
      </c>
      <c r="Q398" s="666">
        <v>2112</v>
      </c>
    </row>
    <row r="399" spans="1:17" ht="14.4" customHeight="1" x14ac:dyDescent="0.3">
      <c r="A399" s="661" t="s">
        <v>8147</v>
      </c>
      <c r="B399" s="662" t="s">
        <v>8148</v>
      </c>
      <c r="C399" s="662" t="s">
        <v>6030</v>
      </c>
      <c r="D399" s="662" t="s">
        <v>8183</v>
      </c>
      <c r="E399" s="662" t="s">
        <v>8184</v>
      </c>
      <c r="F399" s="665">
        <v>47</v>
      </c>
      <c r="G399" s="665">
        <v>28508</v>
      </c>
      <c r="H399" s="665">
        <v>1</v>
      </c>
      <c r="I399" s="665">
        <v>606.55319148936167</v>
      </c>
      <c r="J399" s="665">
        <v>37</v>
      </c>
      <c r="K399" s="665">
        <v>22496</v>
      </c>
      <c r="L399" s="665">
        <v>0.78911182825873438</v>
      </c>
      <c r="M399" s="665">
        <v>608</v>
      </c>
      <c r="N399" s="665">
        <v>58</v>
      </c>
      <c r="O399" s="665">
        <v>35612</v>
      </c>
      <c r="P399" s="678">
        <v>1.2491932089238109</v>
      </c>
      <c r="Q399" s="666">
        <v>614</v>
      </c>
    </row>
    <row r="400" spans="1:17" ht="14.4" customHeight="1" x14ac:dyDescent="0.3">
      <c r="A400" s="661" t="s">
        <v>8147</v>
      </c>
      <c r="B400" s="662" t="s">
        <v>8148</v>
      </c>
      <c r="C400" s="662" t="s">
        <v>6030</v>
      </c>
      <c r="D400" s="662" t="s">
        <v>8185</v>
      </c>
      <c r="E400" s="662" t="s">
        <v>8186</v>
      </c>
      <c r="F400" s="665">
        <v>1</v>
      </c>
      <c r="G400" s="665">
        <v>962</v>
      </c>
      <c r="H400" s="665">
        <v>1</v>
      </c>
      <c r="I400" s="665">
        <v>962</v>
      </c>
      <c r="J400" s="665">
        <v>1</v>
      </c>
      <c r="K400" s="665">
        <v>962</v>
      </c>
      <c r="L400" s="665">
        <v>1</v>
      </c>
      <c r="M400" s="665">
        <v>962</v>
      </c>
      <c r="N400" s="665">
        <v>1</v>
      </c>
      <c r="O400" s="665">
        <v>963</v>
      </c>
      <c r="P400" s="678">
        <v>1.001039501039501</v>
      </c>
      <c r="Q400" s="666">
        <v>963</v>
      </c>
    </row>
    <row r="401" spans="1:17" ht="14.4" customHeight="1" x14ac:dyDescent="0.3">
      <c r="A401" s="661" t="s">
        <v>8147</v>
      </c>
      <c r="B401" s="662" t="s">
        <v>8148</v>
      </c>
      <c r="C401" s="662" t="s">
        <v>6030</v>
      </c>
      <c r="D401" s="662" t="s">
        <v>8187</v>
      </c>
      <c r="E401" s="662" t="s">
        <v>8188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249</v>
      </c>
      <c r="P401" s="678"/>
      <c r="Q401" s="666">
        <v>249</v>
      </c>
    </row>
    <row r="402" spans="1:17" ht="14.4" customHeight="1" x14ac:dyDescent="0.3">
      <c r="A402" s="661" t="s">
        <v>8147</v>
      </c>
      <c r="B402" s="662" t="s">
        <v>8148</v>
      </c>
      <c r="C402" s="662" t="s">
        <v>6030</v>
      </c>
      <c r="D402" s="662" t="s">
        <v>8189</v>
      </c>
      <c r="E402" s="662" t="s">
        <v>8190</v>
      </c>
      <c r="F402" s="665"/>
      <c r="G402" s="665"/>
      <c r="H402" s="665"/>
      <c r="I402" s="665"/>
      <c r="J402" s="665">
        <v>1</v>
      </c>
      <c r="K402" s="665">
        <v>27</v>
      </c>
      <c r="L402" s="665"/>
      <c r="M402" s="665">
        <v>27</v>
      </c>
      <c r="N402" s="665"/>
      <c r="O402" s="665"/>
      <c r="P402" s="678"/>
      <c r="Q402" s="666"/>
    </row>
    <row r="403" spans="1:17" ht="14.4" customHeight="1" x14ac:dyDescent="0.3">
      <c r="A403" s="661" t="s">
        <v>8147</v>
      </c>
      <c r="B403" s="662" t="s">
        <v>8148</v>
      </c>
      <c r="C403" s="662" t="s">
        <v>6030</v>
      </c>
      <c r="D403" s="662" t="s">
        <v>8191</v>
      </c>
      <c r="E403" s="662" t="s">
        <v>8192</v>
      </c>
      <c r="F403" s="665">
        <v>3</v>
      </c>
      <c r="G403" s="665">
        <v>983</v>
      </c>
      <c r="H403" s="665">
        <v>1</v>
      </c>
      <c r="I403" s="665">
        <v>327.66666666666669</v>
      </c>
      <c r="J403" s="665">
        <v>16</v>
      </c>
      <c r="K403" s="665">
        <v>5248</v>
      </c>
      <c r="L403" s="665">
        <v>5.3387589013224819</v>
      </c>
      <c r="M403" s="665">
        <v>328</v>
      </c>
      <c r="N403" s="665">
        <v>27</v>
      </c>
      <c r="O403" s="665">
        <v>8883</v>
      </c>
      <c r="P403" s="678">
        <v>9.0366225839267553</v>
      </c>
      <c r="Q403" s="666">
        <v>329</v>
      </c>
    </row>
    <row r="404" spans="1:17" ht="14.4" customHeight="1" x14ac:dyDescent="0.3">
      <c r="A404" s="661" t="s">
        <v>8193</v>
      </c>
      <c r="B404" s="662" t="s">
        <v>7810</v>
      </c>
      <c r="C404" s="662" t="s">
        <v>6030</v>
      </c>
      <c r="D404" s="662" t="s">
        <v>8194</v>
      </c>
      <c r="E404" s="662" t="s">
        <v>8195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3912</v>
      </c>
      <c r="P404" s="678"/>
      <c r="Q404" s="666">
        <v>3912</v>
      </c>
    </row>
    <row r="405" spans="1:17" ht="14.4" customHeight="1" x14ac:dyDescent="0.3">
      <c r="A405" s="661" t="s">
        <v>8193</v>
      </c>
      <c r="B405" s="662" t="s">
        <v>7810</v>
      </c>
      <c r="C405" s="662" t="s">
        <v>6030</v>
      </c>
      <c r="D405" s="662" t="s">
        <v>8196</v>
      </c>
      <c r="E405" s="662" t="s">
        <v>8197</v>
      </c>
      <c r="F405" s="665"/>
      <c r="G405" s="665"/>
      <c r="H405" s="665"/>
      <c r="I405" s="665"/>
      <c r="J405" s="665"/>
      <c r="K405" s="665"/>
      <c r="L405" s="665"/>
      <c r="M405" s="665"/>
      <c r="N405" s="665">
        <v>2</v>
      </c>
      <c r="O405" s="665">
        <v>1684</v>
      </c>
      <c r="P405" s="678"/>
      <c r="Q405" s="666">
        <v>842</v>
      </c>
    </row>
    <row r="406" spans="1:17" ht="14.4" customHeight="1" x14ac:dyDescent="0.3">
      <c r="A406" s="661" t="s">
        <v>8193</v>
      </c>
      <c r="B406" s="662" t="s">
        <v>7810</v>
      </c>
      <c r="C406" s="662" t="s">
        <v>6030</v>
      </c>
      <c r="D406" s="662" t="s">
        <v>8198</v>
      </c>
      <c r="E406" s="662" t="s">
        <v>8199</v>
      </c>
      <c r="F406" s="665">
        <v>1</v>
      </c>
      <c r="G406" s="665">
        <v>811</v>
      </c>
      <c r="H406" s="665">
        <v>1</v>
      </c>
      <c r="I406" s="665">
        <v>811</v>
      </c>
      <c r="J406" s="665"/>
      <c r="K406" s="665"/>
      <c r="L406" s="665"/>
      <c r="M406" s="665"/>
      <c r="N406" s="665">
        <v>1</v>
      </c>
      <c r="O406" s="665">
        <v>813</v>
      </c>
      <c r="P406" s="678">
        <v>1.002466091245376</v>
      </c>
      <c r="Q406" s="666">
        <v>813</v>
      </c>
    </row>
    <row r="407" spans="1:17" ht="14.4" customHeight="1" x14ac:dyDescent="0.3">
      <c r="A407" s="661" t="s">
        <v>8193</v>
      </c>
      <c r="B407" s="662" t="s">
        <v>7810</v>
      </c>
      <c r="C407" s="662" t="s">
        <v>6030</v>
      </c>
      <c r="D407" s="662" t="s">
        <v>8200</v>
      </c>
      <c r="E407" s="662" t="s">
        <v>8201</v>
      </c>
      <c r="F407" s="665">
        <v>1</v>
      </c>
      <c r="G407" s="665">
        <v>811</v>
      </c>
      <c r="H407" s="665">
        <v>1</v>
      </c>
      <c r="I407" s="665">
        <v>811</v>
      </c>
      <c r="J407" s="665"/>
      <c r="K407" s="665"/>
      <c r="L407" s="665"/>
      <c r="M407" s="665"/>
      <c r="N407" s="665">
        <v>1</v>
      </c>
      <c r="O407" s="665">
        <v>813</v>
      </c>
      <c r="P407" s="678">
        <v>1.002466091245376</v>
      </c>
      <c r="Q407" s="666">
        <v>813</v>
      </c>
    </row>
    <row r="408" spans="1:17" ht="14.4" customHeight="1" x14ac:dyDescent="0.3">
      <c r="A408" s="661" t="s">
        <v>8193</v>
      </c>
      <c r="B408" s="662" t="s">
        <v>7810</v>
      </c>
      <c r="C408" s="662" t="s">
        <v>6030</v>
      </c>
      <c r="D408" s="662" t="s">
        <v>7624</v>
      </c>
      <c r="E408" s="662" t="s">
        <v>7625</v>
      </c>
      <c r="F408" s="665">
        <v>14</v>
      </c>
      <c r="G408" s="665">
        <v>2335</v>
      </c>
      <c r="H408" s="665">
        <v>1</v>
      </c>
      <c r="I408" s="665">
        <v>166.78571428571428</v>
      </c>
      <c r="J408" s="665">
        <v>16</v>
      </c>
      <c r="K408" s="665">
        <v>2672</v>
      </c>
      <c r="L408" s="665">
        <v>1.1443254817987152</v>
      </c>
      <c r="M408" s="665">
        <v>167</v>
      </c>
      <c r="N408" s="665">
        <v>17</v>
      </c>
      <c r="O408" s="665">
        <v>2856</v>
      </c>
      <c r="P408" s="678">
        <v>1.2231263383297644</v>
      </c>
      <c r="Q408" s="666">
        <v>168</v>
      </c>
    </row>
    <row r="409" spans="1:17" ht="14.4" customHeight="1" x14ac:dyDescent="0.3">
      <c r="A409" s="661" t="s">
        <v>8193</v>
      </c>
      <c r="B409" s="662" t="s">
        <v>7810</v>
      </c>
      <c r="C409" s="662" t="s">
        <v>6030</v>
      </c>
      <c r="D409" s="662" t="s">
        <v>8202</v>
      </c>
      <c r="E409" s="662" t="s">
        <v>8203</v>
      </c>
      <c r="F409" s="665">
        <v>17</v>
      </c>
      <c r="G409" s="665">
        <v>2937</v>
      </c>
      <c r="H409" s="665">
        <v>1</v>
      </c>
      <c r="I409" s="665">
        <v>172.76470588235293</v>
      </c>
      <c r="J409" s="665">
        <v>11</v>
      </c>
      <c r="K409" s="665">
        <v>1903</v>
      </c>
      <c r="L409" s="665">
        <v>0.64794007490636707</v>
      </c>
      <c r="M409" s="665">
        <v>173</v>
      </c>
      <c r="N409" s="665">
        <v>14</v>
      </c>
      <c r="O409" s="665">
        <v>2436</v>
      </c>
      <c r="P409" s="678">
        <v>0.82941777323799792</v>
      </c>
      <c r="Q409" s="666">
        <v>174</v>
      </c>
    </row>
    <row r="410" spans="1:17" ht="14.4" customHeight="1" x14ac:dyDescent="0.3">
      <c r="A410" s="661" t="s">
        <v>8193</v>
      </c>
      <c r="B410" s="662" t="s">
        <v>7810</v>
      </c>
      <c r="C410" s="662" t="s">
        <v>6030</v>
      </c>
      <c r="D410" s="662" t="s">
        <v>7630</v>
      </c>
      <c r="E410" s="662" t="s">
        <v>7631</v>
      </c>
      <c r="F410" s="665"/>
      <c r="G410" s="665"/>
      <c r="H410" s="665"/>
      <c r="I410" s="665"/>
      <c r="J410" s="665">
        <v>1</v>
      </c>
      <c r="K410" s="665">
        <v>351</v>
      </c>
      <c r="L410" s="665"/>
      <c r="M410" s="665">
        <v>351</v>
      </c>
      <c r="N410" s="665"/>
      <c r="O410" s="665"/>
      <c r="P410" s="678"/>
      <c r="Q410" s="666"/>
    </row>
    <row r="411" spans="1:17" ht="14.4" customHeight="1" x14ac:dyDescent="0.3">
      <c r="A411" s="661" t="s">
        <v>8193</v>
      </c>
      <c r="B411" s="662" t="s">
        <v>7810</v>
      </c>
      <c r="C411" s="662" t="s">
        <v>6030</v>
      </c>
      <c r="D411" s="662" t="s">
        <v>8204</v>
      </c>
      <c r="E411" s="662" t="s">
        <v>8205</v>
      </c>
      <c r="F411" s="665">
        <v>2</v>
      </c>
      <c r="G411" s="665">
        <v>378</v>
      </c>
      <c r="H411" s="665">
        <v>1</v>
      </c>
      <c r="I411" s="665">
        <v>189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8193</v>
      </c>
      <c r="B412" s="662" t="s">
        <v>7810</v>
      </c>
      <c r="C412" s="662" t="s">
        <v>6030</v>
      </c>
      <c r="D412" s="662" t="s">
        <v>4234</v>
      </c>
      <c r="E412" s="662" t="s">
        <v>8206</v>
      </c>
      <c r="F412" s="665">
        <v>6</v>
      </c>
      <c r="G412" s="665">
        <v>3276</v>
      </c>
      <c r="H412" s="665">
        <v>1</v>
      </c>
      <c r="I412" s="665">
        <v>546</v>
      </c>
      <c r="J412" s="665">
        <v>1</v>
      </c>
      <c r="K412" s="665">
        <v>547</v>
      </c>
      <c r="L412" s="665">
        <v>0.16697191697191696</v>
      </c>
      <c r="M412" s="665">
        <v>547</v>
      </c>
      <c r="N412" s="665">
        <v>2</v>
      </c>
      <c r="O412" s="665">
        <v>1098</v>
      </c>
      <c r="P412" s="678">
        <v>0.33516483516483514</v>
      </c>
      <c r="Q412" s="666">
        <v>549</v>
      </c>
    </row>
    <row r="413" spans="1:17" ht="14.4" customHeight="1" x14ac:dyDescent="0.3">
      <c r="A413" s="661" t="s">
        <v>8193</v>
      </c>
      <c r="B413" s="662" t="s">
        <v>7810</v>
      </c>
      <c r="C413" s="662" t="s">
        <v>6030</v>
      </c>
      <c r="D413" s="662" t="s">
        <v>8207</v>
      </c>
      <c r="E413" s="662" t="s">
        <v>8208</v>
      </c>
      <c r="F413" s="665">
        <v>1</v>
      </c>
      <c r="G413" s="665">
        <v>651</v>
      </c>
      <c r="H413" s="665">
        <v>1</v>
      </c>
      <c r="I413" s="665">
        <v>651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8193</v>
      </c>
      <c r="B414" s="662" t="s">
        <v>7810</v>
      </c>
      <c r="C414" s="662" t="s">
        <v>6030</v>
      </c>
      <c r="D414" s="662" t="s">
        <v>8209</v>
      </c>
      <c r="E414" s="662" t="s">
        <v>8210</v>
      </c>
      <c r="F414" s="665">
        <v>1</v>
      </c>
      <c r="G414" s="665">
        <v>651</v>
      </c>
      <c r="H414" s="665">
        <v>1</v>
      </c>
      <c r="I414" s="665">
        <v>651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8193</v>
      </c>
      <c r="B415" s="662" t="s">
        <v>7810</v>
      </c>
      <c r="C415" s="662" t="s">
        <v>6030</v>
      </c>
      <c r="D415" s="662" t="s">
        <v>8211</v>
      </c>
      <c r="E415" s="662" t="s">
        <v>8212</v>
      </c>
      <c r="F415" s="665">
        <v>2</v>
      </c>
      <c r="G415" s="665">
        <v>1350</v>
      </c>
      <c r="H415" s="665">
        <v>1</v>
      </c>
      <c r="I415" s="665">
        <v>675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8193</v>
      </c>
      <c r="B416" s="662" t="s">
        <v>7810</v>
      </c>
      <c r="C416" s="662" t="s">
        <v>6030</v>
      </c>
      <c r="D416" s="662" t="s">
        <v>8213</v>
      </c>
      <c r="E416" s="662" t="s">
        <v>8214</v>
      </c>
      <c r="F416" s="665"/>
      <c r="G416" s="665"/>
      <c r="H416" s="665"/>
      <c r="I416" s="665"/>
      <c r="J416" s="665">
        <v>1</v>
      </c>
      <c r="K416" s="665">
        <v>511</v>
      </c>
      <c r="L416" s="665"/>
      <c r="M416" s="665">
        <v>511</v>
      </c>
      <c r="N416" s="665">
        <v>1</v>
      </c>
      <c r="O416" s="665">
        <v>513</v>
      </c>
      <c r="P416" s="678"/>
      <c r="Q416" s="666">
        <v>513</v>
      </c>
    </row>
    <row r="417" spans="1:17" ht="14.4" customHeight="1" x14ac:dyDescent="0.3">
      <c r="A417" s="661" t="s">
        <v>8193</v>
      </c>
      <c r="B417" s="662" t="s">
        <v>7810</v>
      </c>
      <c r="C417" s="662" t="s">
        <v>6030</v>
      </c>
      <c r="D417" s="662" t="s">
        <v>8215</v>
      </c>
      <c r="E417" s="662" t="s">
        <v>8216</v>
      </c>
      <c r="F417" s="665"/>
      <c r="G417" s="665"/>
      <c r="H417" s="665"/>
      <c r="I417" s="665"/>
      <c r="J417" s="665">
        <v>1</v>
      </c>
      <c r="K417" s="665">
        <v>421</v>
      </c>
      <c r="L417" s="665"/>
      <c r="M417" s="665">
        <v>421</v>
      </c>
      <c r="N417" s="665">
        <v>1</v>
      </c>
      <c r="O417" s="665">
        <v>423</v>
      </c>
      <c r="P417" s="678"/>
      <c r="Q417" s="666">
        <v>423</v>
      </c>
    </row>
    <row r="418" spans="1:17" ht="14.4" customHeight="1" x14ac:dyDescent="0.3">
      <c r="A418" s="661" t="s">
        <v>8193</v>
      </c>
      <c r="B418" s="662" t="s">
        <v>7810</v>
      </c>
      <c r="C418" s="662" t="s">
        <v>6030</v>
      </c>
      <c r="D418" s="662" t="s">
        <v>8217</v>
      </c>
      <c r="E418" s="662" t="s">
        <v>8218</v>
      </c>
      <c r="F418" s="665">
        <v>8</v>
      </c>
      <c r="G418" s="665">
        <v>2768</v>
      </c>
      <c r="H418" s="665">
        <v>1</v>
      </c>
      <c r="I418" s="665">
        <v>346</v>
      </c>
      <c r="J418" s="665">
        <v>2</v>
      </c>
      <c r="K418" s="665">
        <v>694</v>
      </c>
      <c r="L418" s="665">
        <v>0.25072254335260113</v>
      </c>
      <c r="M418" s="665">
        <v>347</v>
      </c>
      <c r="N418" s="665">
        <v>2</v>
      </c>
      <c r="O418" s="665">
        <v>698</v>
      </c>
      <c r="P418" s="678">
        <v>0.25216763005780346</v>
      </c>
      <c r="Q418" s="666">
        <v>349</v>
      </c>
    </row>
    <row r="419" spans="1:17" ht="14.4" customHeight="1" x14ac:dyDescent="0.3">
      <c r="A419" s="661" t="s">
        <v>8193</v>
      </c>
      <c r="B419" s="662" t="s">
        <v>7810</v>
      </c>
      <c r="C419" s="662" t="s">
        <v>6030</v>
      </c>
      <c r="D419" s="662" t="s">
        <v>7488</v>
      </c>
      <c r="E419" s="662" t="s">
        <v>7489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221</v>
      </c>
      <c r="P419" s="678"/>
      <c r="Q419" s="666">
        <v>221</v>
      </c>
    </row>
    <row r="420" spans="1:17" ht="14.4" customHeight="1" x14ac:dyDescent="0.3">
      <c r="A420" s="661" t="s">
        <v>8193</v>
      </c>
      <c r="B420" s="662" t="s">
        <v>7810</v>
      </c>
      <c r="C420" s="662" t="s">
        <v>6030</v>
      </c>
      <c r="D420" s="662" t="s">
        <v>7490</v>
      </c>
      <c r="E420" s="662" t="s">
        <v>7491</v>
      </c>
      <c r="F420" s="665">
        <v>4</v>
      </c>
      <c r="G420" s="665">
        <v>2004</v>
      </c>
      <c r="H420" s="665">
        <v>1</v>
      </c>
      <c r="I420" s="665">
        <v>501</v>
      </c>
      <c r="J420" s="665"/>
      <c r="K420" s="665"/>
      <c r="L420" s="665"/>
      <c r="M420" s="665"/>
      <c r="N420" s="665">
        <v>4</v>
      </c>
      <c r="O420" s="665">
        <v>2032</v>
      </c>
      <c r="P420" s="678">
        <v>1.0139720558882235</v>
      </c>
      <c r="Q420" s="666">
        <v>508</v>
      </c>
    </row>
    <row r="421" spans="1:17" ht="14.4" customHeight="1" x14ac:dyDescent="0.3">
      <c r="A421" s="661" t="s">
        <v>8193</v>
      </c>
      <c r="B421" s="662" t="s">
        <v>7810</v>
      </c>
      <c r="C421" s="662" t="s">
        <v>6030</v>
      </c>
      <c r="D421" s="662" t="s">
        <v>8219</v>
      </c>
      <c r="E421" s="662" t="s">
        <v>8220</v>
      </c>
      <c r="F421" s="665">
        <v>2</v>
      </c>
      <c r="G421" s="665">
        <v>294</v>
      </c>
      <c r="H421" s="665">
        <v>1</v>
      </c>
      <c r="I421" s="665">
        <v>147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8193</v>
      </c>
      <c r="B422" s="662" t="s">
        <v>7810</v>
      </c>
      <c r="C422" s="662" t="s">
        <v>6030</v>
      </c>
      <c r="D422" s="662" t="s">
        <v>8221</v>
      </c>
      <c r="E422" s="662" t="s">
        <v>8222</v>
      </c>
      <c r="F422" s="665">
        <v>1</v>
      </c>
      <c r="G422" s="665">
        <v>238</v>
      </c>
      <c r="H422" s="665">
        <v>1</v>
      </c>
      <c r="I422" s="665">
        <v>238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8193</v>
      </c>
      <c r="B423" s="662" t="s">
        <v>7810</v>
      </c>
      <c r="C423" s="662" t="s">
        <v>6030</v>
      </c>
      <c r="D423" s="662" t="s">
        <v>8223</v>
      </c>
      <c r="E423" s="662" t="s">
        <v>8224</v>
      </c>
      <c r="F423" s="665">
        <v>3</v>
      </c>
      <c r="G423" s="665">
        <v>333</v>
      </c>
      <c r="H423" s="665">
        <v>1</v>
      </c>
      <c r="I423" s="665">
        <v>111</v>
      </c>
      <c r="J423" s="665"/>
      <c r="K423" s="665"/>
      <c r="L423" s="665"/>
      <c r="M423" s="665"/>
      <c r="N423" s="665">
        <v>1</v>
      </c>
      <c r="O423" s="665">
        <v>111</v>
      </c>
      <c r="P423" s="678">
        <v>0.33333333333333331</v>
      </c>
      <c r="Q423" s="666">
        <v>111</v>
      </c>
    </row>
    <row r="424" spans="1:17" ht="14.4" customHeight="1" x14ac:dyDescent="0.3">
      <c r="A424" s="661" t="s">
        <v>8193</v>
      </c>
      <c r="B424" s="662" t="s">
        <v>7810</v>
      </c>
      <c r="C424" s="662" t="s">
        <v>6030</v>
      </c>
      <c r="D424" s="662" t="s">
        <v>8225</v>
      </c>
      <c r="E424" s="662" t="s">
        <v>8226</v>
      </c>
      <c r="F424" s="665">
        <v>1</v>
      </c>
      <c r="G424" s="665">
        <v>311</v>
      </c>
      <c r="H424" s="665">
        <v>1</v>
      </c>
      <c r="I424" s="665">
        <v>311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8193</v>
      </c>
      <c r="B425" s="662" t="s">
        <v>7810</v>
      </c>
      <c r="C425" s="662" t="s">
        <v>6030</v>
      </c>
      <c r="D425" s="662" t="s">
        <v>7516</v>
      </c>
      <c r="E425" s="662" t="s">
        <v>7517</v>
      </c>
      <c r="F425" s="665">
        <v>43</v>
      </c>
      <c r="G425" s="665">
        <v>14998</v>
      </c>
      <c r="H425" s="665">
        <v>1</v>
      </c>
      <c r="I425" s="665">
        <v>348.7906976744186</v>
      </c>
      <c r="J425" s="665">
        <v>46</v>
      </c>
      <c r="K425" s="665">
        <v>16054</v>
      </c>
      <c r="L425" s="665">
        <v>1.0704093879183891</v>
      </c>
      <c r="M425" s="665">
        <v>349</v>
      </c>
      <c r="N425" s="665">
        <v>48</v>
      </c>
      <c r="O425" s="665">
        <v>16800</v>
      </c>
      <c r="P425" s="678">
        <v>1.1201493532470996</v>
      </c>
      <c r="Q425" s="666">
        <v>350</v>
      </c>
    </row>
    <row r="426" spans="1:17" ht="14.4" customHeight="1" x14ac:dyDescent="0.3">
      <c r="A426" s="661" t="s">
        <v>8193</v>
      </c>
      <c r="B426" s="662" t="s">
        <v>7810</v>
      </c>
      <c r="C426" s="662" t="s">
        <v>6030</v>
      </c>
      <c r="D426" s="662" t="s">
        <v>7670</v>
      </c>
      <c r="E426" s="662" t="s">
        <v>7671</v>
      </c>
      <c r="F426" s="665">
        <v>4</v>
      </c>
      <c r="G426" s="665">
        <v>592</v>
      </c>
      <c r="H426" s="665">
        <v>1</v>
      </c>
      <c r="I426" s="665">
        <v>148</v>
      </c>
      <c r="J426" s="665">
        <v>3</v>
      </c>
      <c r="K426" s="665">
        <v>444</v>
      </c>
      <c r="L426" s="665">
        <v>0.75</v>
      </c>
      <c r="M426" s="665">
        <v>148</v>
      </c>
      <c r="N426" s="665"/>
      <c r="O426" s="665"/>
      <c r="P426" s="678"/>
      <c r="Q426" s="666"/>
    </row>
    <row r="427" spans="1:17" ht="14.4" customHeight="1" x14ac:dyDescent="0.3">
      <c r="A427" s="661" t="s">
        <v>8193</v>
      </c>
      <c r="B427" s="662" t="s">
        <v>7810</v>
      </c>
      <c r="C427" s="662" t="s">
        <v>6030</v>
      </c>
      <c r="D427" s="662" t="s">
        <v>8227</v>
      </c>
      <c r="E427" s="662" t="s">
        <v>8228</v>
      </c>
      <c r="F427" s="665">
        <v>6</v>
      </c>
      <c r="G427" s="665">
        <v>1236</v>
      </c>
      <c r="H427" s="665">
        <v>1</v>
      </c>
      <c r="I427" s="665">
        <v>206</v>
      </c>
      <c r="J427" s="665">
        <v>2</v>
      </c>
      <c r="K427" s="665">
        <v>414</v>
      </c>
      <c r="L427" s="665">
        <v>0.33495145631067963</v>
      </c>
      <c r="M427" s="665">
        <v>207</v>
      </c>
      <c r="N427" s="665">
        <v>1</v>
      </c>
      <c r="O427" s="665">
        <v>209</v>
      </c>
      <c r="P427" s="678">
        <v>0.16909385113268607</v>
      </c>
      <c r="Q427" s="666">
        <v>209</v>
      </c>
    </row>
    <row r="428" spans="1:17" ht="14.4" customHeight="1" x14ac:dyDescent="0.3">
      <c r="A428" s="661" t="s">
        <v>8193</v>
      </c>
      <c r="B428" s="662" t="s">
        <v>7810</v>
      </c>
      <c r="C428" s="662" t="s">
        <v>6030</v>
      </c>
      <c r="D428" s="662" t="s">
        <v>8229</v>
      </c>
      <c r="E428" s="662" t="s">
        <v>8230</v>
      </c>
      <c r="F428" s="665">
        <v>8</v>
      </c>
      <c r="G428" s="665">
        <v>310</v>
      </c>
      <c r="H428" s="665">
        <v>1</v>
      </c>
      <c r="I428" s="665">
        <v>38.75</v>
      </c>
      <c r="J428" s="665">
        <v>6</v>
      </c>
      <c r="K428" s="665">
        <v>234</v>
      </c>
      <c r="L428" s="665">
        <v>0.75483870967741939</v>
      </c>
      <c r="M428" s="665">
        <v>39</v>
      </c>
      <c r="N428" s="665">
        <v>9</v>
      </c>
      <c r="O428" s="665">
        <v>360</v>
      </c>
      <c r="P428" s="678">
        <v>1.1612903225806452</v>
      </c>
      <c r="Q428" s="666">
        <v>40</v>
      </c>
    </row>
    <row r="429" spans="1:17" ht="14.4" customHeight="1" x14ac:dyDescent="0.3">
      <c r="A429" s="661" t="s">
        <v>8193</v>
      </c>
      <c r="B429" s="662" t="s">
        <v>7810</v>
      </c>
      <c r="C429" s="662" t="s">
        <v>6030</v>
      </c>
      <c r="D429" s="662" t="s">
        <v>7712</v>
      </c>
      <c r="E429" s="662" t="s">
        <v>7713</v>
      </c>
      <c r="F429" s="665">
        <v>14</v>
      </c>
      <c r="G429" s="665">
        <v>2377</v>
      </c>
      <c r="H429" s="665">
        <v>1</v>
      </c>
      <c r="I429" s="665">
        <v>169.78571428571428</v>
      </c>
      <c r="J429" s="665">
        <v>17</v>
      </c>
      <c r="K429" s="665">
        <v>2890</v>
      </c>
      <c r="L429" s="665">
        <v>1.2158182583087926</v>
      </c>
      <c r="M429" s="665">
        <v>170</v>
      </c>
      <c r="N429" s="665">
        <v>18</v>
      </c>
      <c r="O429" s="665">
        <v>3078</v>
      </c>
      <c r="P429" s="678">
        <v>1.2949095498527556</v>
      </c>
      <c r="Q429" s="666">
        <v>171</v>
      </c>
    </row>
    <row r="430" spans="1:17" ht="14.4" customHeight="1" x14ac:dyDescent="0.3">
      <c r="A430" s="661" t="s">
        <v>8193</v>
      </c>
      <c r="B430" s="662" t="s">
        <v>7810</v>
      </c>
      <c r="C430" s="662" t="s">
        <v>6030</v>
      </c>
      <c r="D430" s="662" t="s">
        <v>7714</v>
      </c>
      <c r="E430" s="662" t="s">
        <v>7715</v>
      </c>
      <c r="F430" s="665">
        <v>1</v>
      </c>
      <c r="G430" s="665">
        <v>326</v>
      </c>
      <c r="H430" s="665">
        <v>1</v>
      </c>
      <c r="I430" s="665">
        <v>326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8193</v>
      </c>
      <c r="B431" s="662" t="s">
        <v>7810</v>
      </c>
      <c r="C431" s="662" t="s">
        <v>6030</v>
      </c>
      <c r="D431" s="662" t="s">
        <v>8231</v>
      </c>
      <c r="E431" s="662" t="s">
        <v>8232</v>
      </c>
      <c r="F431" s="665">
        <v>4</v>
      </c>
      <c r="G431" s="665">
        <v>2748</v>
      </c>
      <c r="H431" s="665">
        <v>1</v>
      </c>
      <c r="I431" s="665">
        <v>687</v>
      </c>
      <c r="J431" s="665"/>
      <c r="K431" s="665"/>
      <c r="L431" s="665"/>
      <c r="M431" s="665"/>
      <c r="N431" s="665">
        <v>1</v>
      </c>
      <c r="O431" s="665">
        <v>690</v>
      </c>
      <c r="P431" s="678">
        <v>0.25109170305676853</v>
      </c>
      <c r="Q431" s="666">
        <v>690</v>
      </c>
    </row>
    <row r="432" spans="1:17" ht="14.4" customHeight="1" x14ac:dyDescent="0.3">
      <c r="A432" s="661" t="s">
        <v>8193</v>
      </c>
      <c r="B432" s="662" t="s">
        <v>7810</v>
      </c>
      <c r="C432" s="662" t="s">
        <v>6030</v>
      </c>
      <c r="D432" s="662" t="s">
        <v>8233</v>
      </c>
      <c r="E432" s="662" t="s">
        <v>8234</v>
      </c>
      <c r="F432" s="665">
        <v>7</v>
      </c>
      <c r="G432" s="665">
        <v>2435</v>
      </c>
      <c r="H432" s="665">
        <v>1</v>
      </c>
      <c r="I432" s="665">
        <v>347.85714285714283</v>
      </c>
      <c r="J432" s="665">
        <v>7</v>
      </c>
      <c r="K432" s="665">
        <v>2436</v>
      </c>
      <c r="L432" s="665">
        <v>1.0004106776180699</v>
      </c>
      <c r="M432" s="665">
        <v>348</v>
      </c>
      <c r="N432" s="665">
        <v>3</v>
      </c>
      <c r="O432" s="665">
        <v>1050</v>
      </c>
      <c r="P432" s="678">
        <v>0.43121149897330596</v>
      </c>
      <c r="Q432" s="666">
        <v>350</v>
      </c>
    </row>
    <row r="433" spans="1:17" ht="14.4" customHeight="1" x14ac:dyDescent="0.3">
      <c r="A433" s="661" t="s">
        <v>8193</v>
      </c>
      <c r="B433" s="662" t="s">
        <v>7810</v>
      </c>
      <c r="C433" s="662" t="s">
        <v>6030</v>
      </c>
      <c r="D433" s="662" t="s">
        <v>7736</v>
      </c>
      <c r="E433" s="662" t="s">
        <v>7737</v>
      </c>
      <c r="F433" s="665">
        <v>14</v>
      </c>
      <c r="G433" s="665">
        <v>2419</v>
      </c>
      <c r="H433" s="665">
        <v>1</v>
      </c>
      <c r="I433" s="665">
        <v>172.78571428571428</v>
      </c>
      <c r="J433" s="665">
        <v>16</v>
      </c>
      <c r="K433" s="665">
        <v>2768</v>
      </c>
      <c r="L433" s="665">
        <v>1.1442744935923936</v>
      </c>
      <c r="M433" s="665">
        <v>173</v>
      </c>
      <c r="N433" s="665">
        <v>17</v>
      </c>
      <c r="O433" s="665">
        <v>2958</v>
      </c>
      <c r="P433" s="678">
        <v>1.2228193468375361</v>
      </c>
      <c r="Q433" s="666">
        <v>174</v>
      </c>
    </row>
    <row r="434" spans="1:17" ht="14.4" customHeight="1" x14ac:dyDescent="0.3">
      <c r="A434" s="661" t="s">
        <v>8193</v>
      </c>
      <c r="B434" s="662" t="s">
        <v>7810</v>
      </c>
      <c r="C434" s="662" t="s">
        <v>6030</v>
      </c>
      <c r="D434" s="662" t="s">
        <v>8235</v>
      </c>
      <c r="E434" s="662" t="s">
        <v>8236</v>
      </c>
      <c r="F434" s="665">
        <v>1</v>
      </c>
      <c r="G434" s="665">
        <v>651</v>
      </c>
      <c r="H434" s="665">
        <v>1</v>
      </c>
      <c r="I434" s="665">
        <v>651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8193</v>
      </c>
      <c r="B435" s="662" t="s">
        <v>7810</v>
      </c>
      <c r="C435" s="662" t="s">
        <v>6030</v>
      </c>
      <c r="D435" s="662" t="s">
        <v>8237</v>
      </c>
      <c r="E435" s="662" t="s">
        <v>8238</v>
      </c>
      <c r="F435" s="665">
        <v>1</v>
      </c>
      <c r="G435" s="665">
        <v>651</v>
      </c>
      <c r="H435" s="665">
        <v>1</v>
      </c>
      <c r="I435" s="665">
        <v>651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8193</v>
      </c>
      <c r="B436" s="662" t="s">
        <v>7810</v>
      </c>
      <c r="C436" s="662" t="s">
        <v>6030</v>
      </c>
      <c r="D436" s="662" t="s">
        <v>8239</v>
      </c>
      <c r="E436" s="662" t="s">
        <v>8240</v>
      </c>
      <c r="F436" s="665">
        <v>1</v>
      </c>
      <c r="G436" s="665">
        <v>430</v>
      </c>
      <c r="H436" s="665">
        <v>1</v>
      </c>
      <c r="I436" s="665">
        <v>430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8193</v>
      </c>
      <c r="B437" s="662" t="s">
        <v>7810</v>
      </c>
      <c r="C437" s="662" t="s">
        <v>6030</v>
      </c>
      <c r="D437" s="662" t="s">
        <v>8241</v>
      </c>
      <c r="E437" s="662" t="s">
        <v>8242</v>
      </c>
      <c r="F437" s="665">
        <v>2</v>
      </c>
      <c r="G437" s="665">
        <v>1382</v>
      </c>
      <c r="H437" s="665">
        <v>1</v>
      </c>
      <c r="I437" s="665">
        <v>691</v>
      </c>
      <c r="J437" s="665">
        <v>1</v>
      </c>
      <c r="K437" s="665">
        <v>692</v>
      </c>
      <c r="L437" s="665">
        <v>0.5007235890014472</v>
      </c>
      <c r="M437" s="665">
        <v>692</v>
      </c>
      <c r="N437" s="665">
        <v>1</v>
      </c>
      <c r="O437" s="665">
        <v>694</v>
      </c>
      <c r="P437" s="678">
        <v>0.50217076700434149</v>
      </c>
      <c r="Q437" s="666">
        <v>694</v>
      </c>
    </row>
    <row r="438" spans="1:17" ht="14.4" customHeight="1" x14ac:dyDescent="0.3">
      <c r="A438" s="661" t="s">
        <v>8193</v>
      </c>
      <c r="B438" s="662" t="s">
        <v>7810</v>
      </c>
      <c r="C438" s="662" t="s">
        <v>6030</v>
      </c>
      <c r="D438" s="662" t="s">
        <v>8243</v>
      </c>
      <c r="E438" s="662" t="s">
        <v>8244</v>
      </c>
      <c r="F438" s="665">
        <v>2</v>
      </c>
      <c r="G438" s="665">
        <v>1350</v>
      </c>
      <c r="H438" s="665">
        <v>1</v>
      </c>
      <c r="I438" s="665">
        <v>675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8193</v>
      </c>
      <c r="B439" s="662" t="s">
        <v>7810</v>
      </c>
      <c r="C439" s="662" t="s">
        <v>6030</v>
      </c>
      <c r="D439" s="662" t="s">
        <v>8245</v>
      </c>
      <c r="E439" s="662" t="s">
        <v>8246</v>
      </c>
      <c r="F439" s="665">
        <v>5</v>
      </c>
      <c r="G439" s="665">
        <v>2370</v>
      </c>
      <c r="H439" s="665">
        <v>1</v>
      </c>
      <c r="I439" s="665">
        <v>474</v>
      </c>
      <c r="J439" s="665">
        <v>1</v>
      </c>
      <c r="K439" s="665">
        <v>475</v>
      </c>
      <c r="L439" s="665">
        <v>0.20042194092827004</v>
      </c>
      <c r="M439" s="665">
        <v>475</v>
      </c>
      <c r="N439" s="665">
        <v>2</v>
      </c>
      <c r="O439" s="665">
        <v>954</v>
      </c>
      <c r="P439" s="678">
        <v>0.40253164556962023</v>
      </c>
      <c r="Q439" s="666">
        <v>477</v>
      </c>
    </row>
    <row r="440" spans="1:17" ht="14.4" customHeight="1" x14ac:dyDescent="0.3">
      <c r="A440" s="661" t="s">
        <v>8193</v>
      </c>
      <c r="B440" s="662" t="s">
        <v>7810</v>
      </c>
      <c r="C440" s="662" t="s">
        <v>6030</v>
      </c>
      <c r="D440" s="662" t="s">
        <v>8247</v>
      </c>
      <c r="E440" s="662" t="s">
        <v>8248</v>
      </c>
      <c r="F440" s="665"/>
      <c r="G440" s="665"/>
      <c r="H440" s="665"/>
      <c r="I440" s="665"/>
      <c r="J440" s="665">
        <v>1</v>
      </c>
      <c r="K440" s="665">
        <v>289</v>
      </c>
      <c r="L440" s="665"/>
      <c r="M440" s="665">
        <v>289</v>
      </c>
      <c r="N440" s="665">
        <v>1</v>
      </c>
      <c r="O440" s="665">
        <v>291</v>
      </c>
      <c r="P440" s="678"/>
      <c r="Q440" s="666">
        <v>291</v>
      </c>
    </row>
    <row r="441" spans="1:17" ht="14.4" customHeight="1" x14ac:dyDescent="0.3">
      <c r="A441" s="661" t="s">
        <v>8193</v>
      </c>
      <c r="B441" s="662" t="s">
        <v>7810</v>
      </c>
      <c r="C441" s="662" t="s">
        <v>6030</v>
      </c>
      <c r="D441" s="662" t="s">
        <v>8249</v>
      </c>
      <c r="E441" s="662" t="s">
        <v>8250</v>
      </c>
      <c r="F441" s="665">
        <v>1</v>
      </c>
      <c r="G441" s="665">
        <v>811</v>
      </c>
      <c r="H441" s="665">
        <v>1</v>
      </c>
      <c r="I441" s="665">
        <v>811</v>
      </c>
      <c r="J441" s="665"/>
      <c r="K441" s="665"/>
      <c r="L441" s="665"/>
      <c r="M441" s="665"/>
      <c r="N441" s="665">
        <v>1</v>
      </c>
      <c r="O441" s="665">
        <v>813</v>
      </c>
      <c r="P441" s="678">
        <v>1.002466091245376</v>
      </c>
      <c r="Q441" s="666">
        <v>813</v>
      </c>
    </row>
    <row r="442" spans="1:17" ht="14.4" customHeight="1" x14ac:dyDescent="0.3">
      <c r="A442" s="661" t="s">
        <v>8193</v>
      </c>
      <c r="B442" s="662" t="s">
        <v>7810</v>
      </c>
      <c r="C442" s="662" t="s">
        <v>6030</v>
      </c>
      <c r="D442" s="662" t="s">
        <v>7481</v>
      </c>
      <c r="E442" s="662" t="s">
        <v>7482</v>
      </c>
      <c r="F442" s="665">
        <v>1</v>
      </c>
      <c r="G442" s="665">
        <v>1006</v>
      </c>
      <c r="H442" s="665">
        <v>1</v>
      </c>
      <c r="I442" s="665">
        <v>1006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8193</v>
      </c>
      <c r="B443" s="662" t="s">
        <v>7810</v>
      </c>
      <c r="C443" s="662" t="s">
        <v>6030</v>
      </c>
      <c r="D443" s="662" t="s">
        <v>8251</v>
      </c>
      <c r="E443" s="662" t="s">
        <v>8252</v>
      </c>
      <c r="F443" s="665">
        <v>17</v>
      </c>
      <c r="G443" s="665">
        <v>2835</v>
      </c>
      <c r="H443" s="665">
        <v>1</v>
      </c>
      <c r="I443" s="665">
        <v>166.76470588235293</v>
      </c>
      <c r="J443" s="665">
        <v>11</v>
      </c>
      <c r="K443" s="665">
        <v>1837</v>
      </c>
      <c r="L443" s="665">
        <v>0.64797178130511468</v>
      </c>
      <c r="M443" s="665">
        <v>167</v>
      </c>
      <c r="N443" s="665">
        <v>14</v>
      </c>
      <c r="O443" s="665">
        <v>2352</v>
      </c>
      <c r="P443" s="678">
        <v>0.82962962962962961</v>
      </c>
      <c r="Q443" s="666">
        <v>168</v>
      </c>
    </row>
    <row r="444" spans="1:17" ht="14.4" customHeight="1" x14ac:dyDescent="0.3">
      <c r="A444" s="661" t="s">
        <v>8193</v>
      </c>
      <c r="B444" s="662" t="s">
        <v>7810</v>
      </c>
      <c r="C444" s="662" t="s">
        <v>6030</v>
      </c>
      <c r="D444" s="662" t="s">
        <v>8253</v>
      </c>
      <c r="E444" s="662" t="s">
        <v>8254</v>
      </c>
      <c r="F444" s="665">
        <v>2</v>
      </c>
      <c r="G444" s="665">
        <v>372</v>
      </c>
      <c r="H444" s="665">
        <v>1</v>
      </c>
      <c r="I444" s="665">
        <v>186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8193</v>
      </c>
      <c r="B445" s="662" t="s">
        <v>7810</v>
      </c>
      <c r="C445" s="662" t="s">
        <v>6030</v>
      </c>
      <c r="D445" s="662" t="s">
        <v>8255</v>
      </c>
      <c r="E445" s="662" t="s">
        <v>8256</v>
      </c>
      <c r="F445" s="665">
        <v>1</v>
      </c>
      <c r="G445" s="665">
        <v>1396</v>
      </c>
      <c r="H445" s="665">
        <v>1</v>
      </c>
      <c r="I445" s="665">
        <v>1396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8193</v>
      </c>
      <c r="B446" s="662" t="s">
        <v>7810</v>
      </c>
      <c r="C446" s="662" t="s">
        <v>6030</v>
      </c>
      <c r="D446" s="662" t="s">
        <v>8257</v>
      </c>
      <c r="E446" s="662" t="s">
        <v>8258</v>
      </c>
      <c r="F446" s="665">
        <v>1</v>
      </c>
      <c r="G446" s="665">
        <v>811</v>
      </c>
      <c r="H446" s="665">
        <v>1</v>
      </c>
      <c r="I446" s="665">
        <v>811</v>
      </c>
      <c r="J446" s="665"/>
      <c r="K446" s="665"/>
      <c r="L446" s="665"/>
      <c r="M446" s="665"/>
      <c r="N446" s="665">
        <v>1</v>
      </c>
      <c r="O446" s="665">
        <v>813</v>
      </c>
      <c r="P446" s="678">
        <v>1.002466091245376</v>
      </c>
      <c r="Q446" s="666">
        <v>813</v>
      </c>
    </row>
    <row r="447" spans="1:17" ht="14.4" customHeight="1" x14ac:dyDescent="0.3">
      <c r="A447" s="661" t="s">
        <v>8193</v>
      </c>
      <c r="B447" s="662" t="s">
        <v>7810</v>
      </c>
      <c r="C447" s="662" t="s">
        <v>6030</v>
      </c>
      <c r="D447" s="662" t="s">
        <v>8259</v>
      </c>
      <c r="E447" s="662" t="s">
        <v>8260</v>
      </c>
      <c r="F447" s="665">
        <v>3</v>
      </c>
      <c r="G447" s="665">
        <v>771</v>
      </c>
      <c r="H447" s="665">
        <v>1</v>
      </c>
      <c r="I447" s="665">
        <v>257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8193</v>
      </c>
      <c r="B448" s="662" t="s">
        <v>7810</v>
      </c>
      <c r="C448" s="662" t="s">
        <v>6030</v>
      </c>
      <c r="D448" s="662" t="s">
        <v>8261</v>
      </c>
      <c r="E448" s="662" t="s">
        <v>8262</v>
      </c>
      <c r="F448" s="665">
        <v>1</v>
      </c>
      <c r="G448" s="665">
        <v>250</v>
      </c>
      <c r="H448" s="665">
        <v>1</v>
      </c>
      <c r="I448" s="665">
        <v>250</v>
      </c>
      <c r="J448" s="665">
        <v>1</v>
      </c>
      <c r="K448" s="665">
        <v>251</v>
      </c>
      <c r="L448" s="665">
        <v>1.004</v>
      </c>
      <c r="M448" s="665">
        <v>251</v>
      </c>
      <c r="N448" s="665"/>
      <c r="O448" s="665"/>
      <c r="P448" s="678"/>
      <c r="Q448" s="666"/>
    </row>
    <row r="449" spans="1:17" ht="14.4" customHeight="1" x14ac:dyDescent="0.3">
      <c r="A449" s="661" t="s">
        <v>8193</v>
      </c>
      <c r="B449" s="662" t="s">
        <v>7810</v>
      </c>
      <c r="C449" s="662" t="s">
        <v>6030</v>
      </c>
      <c r="D449" s="662" t="s">
        <v>8263</v>
      </c>
      <c r="E449" s="662" t="s">
        <v>8264</v>
      </c>
      <c r="F449" s="665">
        <v>1</v>
      </c>
      <c r="G449" s="665">
        <v>423</v>
      </c>
      <c r="H449" s="665">
        <v>1</v>
      </c>
      <c r="I449" s="665">
        <v>423</v>
      </c>
      <c r="J449" s="665">
        <v>1</v>
      </c>
      <c r="K449" s="665">
        <v>423</v>
      </c>
      <c r="L449" s="665">
        <v>1</v>
      </c>
      <c r="M449" s="665">
        <v>423</v>
      </c>
      <c r="N449" s="665"/>
      <c r="O449" s="665"/>
      <c r="P449" s="678"/>
      <c r="Q449" s="666"/>
    </row>
    <row r="450" spans="1:17" ht="14.4" customHeight="1" x14ac:dyDescent="0.3">
      <c r="A450" s="661" t="s">
        <v>8193</v>
      </c>
      <c r="B450" s="662" t="s">
        <v>7810</v>
      </c>
      <c r="C450" s="662" t="s">
        <v>6030</v>
      </c>
      <c r="D450" s="662" t="s">
        <v>8265</v>
      </c>
      <c r="E450" s="662" t="s">
        <v>8266</v>
      </c>
      <c r="F450" s="665"/>
      <c r="G450" s="665"/>
      <c r="H450" s="665"/>
      <c r="I450" s="665"/>
      <c r="J450" s="665"/>
      <c r="K450" s="665"/>
      <c r="L450" s="665"/>
      <c r="M450" s="665"/>
      <c r="N450" s="665">
        <v>1</v>
      </c>
      <c r="O450" s="665">
        <v>1672</v>
      </c>
      <c r="P450" s="678"/>
      <c r="Q450" s="666">
        <v>1672</v>
      </c>
    </row>
    <row r="451" spans="1:17" ht="14.4" customHeight="1" x14ac:dyDescent="0.3">
      <c r="A451" s="661" t="s">
        <v>8267</v>
      </c>
      <c r="B451" s="662" t="s">
        <v>7468</v>
      </c>
      <c r="C451" s="662" t="s">
        <v>6030</v>
      </c>
      <c r="D451" s="662" t="s">
        <v>7490</v>
      </c>
      <c r="E451" s="662" t="s">
        <v>7491</v>
      </c>
      <c r="F451" s="665"/>
      <c r="G451" s="665"/>
      <c r="H451" s="665"/>
      <c r="I451" s="665"/>
      <c r="J451" s="665">
        <v>1</v>
      </c>
      <c r="K451" s="665">
        <v>503</v>
      </c>
      <c r="L451" s="665"/>
      <c r="M451" s="665">
        <v>503</v>
      </c>
      <c r="N451" s="665"/>
      <c r="O451" s="665"/>
      <c r="P451" s="678"/>
      <c r="Q451" s="666"/>
    </row>
    <row r="452" spans="1:17" ht="14.4" customHeight="1" x14ac:dyDescent="0.3">
      <c r="A452" s="661" t="s">
        <v>8267</v>
      </c>
      <c r="B452" s="662" t="s">
        <v>7468</v>
      </c>
      <c r="C452" s="662" t="s">
        <v>6030</v>
      </c>
      <c r="D452" s="662" t="s">
        <v>8268</v>
      </c>
      <c r="E452" s="662" t="s">
        <v>8269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12793</v>
      </c>
      <c r="P452" s="678"/>
      <c r="Q452" s="666">
        <v>12793</v>
      </c>
    </row>
    <row r="453" spans="1:17" ht="14.4" customHeight="1" x14ac:dyDescent="0.3">
      <c r="A453" s="661" t="s">
        <v>8267</v>
      </c>
      <c r="B453" s="662" t="s">
        <v>7468</v>
      </c>
      <c r="C453" s="662" t="s">
        <v>6030</v>
      </c>
      <c r="D453" s="662" t="s">
        <v>8270</v>
      </c>
      <c r="E453" s="662" t="s">
        <v>8271</v>
      </c>
      <c r="F453" s="665"/>
      <c r="G453" s="665"/>
      <c r="H453" s="665"/>
      <c r="I453" s="665"/>
      <c r="J453" s="665">
        <v>1</v>
      </c>
      <c r="K453" s="665">
        <v>6284</v>
      </c>
      <c r="L453" s="665"/>
      <c r="M453" s="665">
        <v>6284</v>
      </c>
      <c r="N453" s="665"/>
      <c r="O453" s="665"/>
      <c r="P453" s="678"/>
      <c r="Q453" s="666"/>
    </row>
    <row r="454" spans="1:17" ht="14.4" customHeight="1" x14ac:dyDescent="0.3">
      <c r="A454" s="661" t="s">
        <v>8267</v>
      </c>
      <c r="B454" s="662" t="s">
        <v>7468</v>
      </c>
      <c r="C454" s="662" t="s">
        <v>6030</v>
      </c>
      <c r="D454" s="662" t="s">
        <v>7475</v>
      </c>
      <c r="E454" s="662" t="s">
        <v>7476</v>
      </c>
      <c r="F454" s="665">
        <v>2</v>
      </c>
      <c r="G454" s="665">
        <v>2506</v>
      </c>
      <c r="H454" s="665">
        <v>1</v>
      </c>
      <c r="I454" s="665">
        <v>1253</v>
      </c>
      <c r="J454" s="665">
        <v>1</v>
      </c>
      <c r="K454" s="665">
        <v>1268</v>
      </c>
      <c r="L454" s="665">
        <v>0.50598563447725464</v>
      </c>
      <c r="M454" s="665">
        <v>1268</v>
      </c>
      <c r="N454" s="665"/>
      <c r="O454" s="665"/>
      <c r="P454" s="678"/>
      <c r="Q454" s="666"/>
    </row>
    <row r="455" spans="1:17" ht="14.4" customHeight="1" x14ac:dyDescent="0.3">
      <c r="A455" s="661" t="s">
        <v>8267</v>
      </c>
      <c r="B455" s="662" t="s">
        <v>7468</v>
      </c>
      <c r="C455" s="662" t="s">
        <v>6030</v>
      </c>
      <c r="D455" s="662" t="s">
        <v>7477</v>
      </c>
      <c r="E455" s="662" t="s">
        <v>7478</v>
      </c>
      <c r="F455" s="665">
        <v>7</v>
      </c>
      <c r="G455" s="665">
        <v>65659</v>
      </c>
      <c r="H455" s="665">
        <v>1</v>
      </c>
      <c r="I455" s="665">
        <v>9379.8571428571431</v>
      </c>
      <c r="J455" s="665"/>
      <c r="K455" s="665"/>
      <c r="L455" s="665"/>
      <c r="M455" s="665"/>
      <c r="N455" s="665">
        <v>2</v>
      </c>
      <c r="O455" s="665">
        <v>19506</v>
      </c>
      <c r="P455" s="678">
        <v>0.29708036978936625</v>
      </c>
      <c r="Q455" s="666">
        <v>9753</v>
      </c>
    </row>
    <row r="456" spans="1:17" ht="14.4" customHeight="1" x14ac:dyDescent="0.3">
      <c r="A456" s="661" t="s">
        <v>8267</v>
      </c>
      <c r="B456" s="662" t="s">
        <v>7468</v>
      </c>
      <c r="C456" s="662" t="s">
        <v>6030</v>
      </c>
      <c r="D456" s="662" t="s">
        <v>7449</v>
      </c>
      <c r="E456" s="662" t="s">
        <v>7450</v>
      </c>
      <c r="F456" s="665"/>
      <c r="G456" s="665"/>
      <c r="H456" s="665"/>
      <c r="I456" s="665"/>
      <c r="J456" s="665">
        <v>1</v>
      </c>
      <c r="K456" s="665">
        <v>170</v>
      </c>
      <c r="L456" s="665"/>
      <c r="M456" s="665">
        <v>170</v>
      </c>
      <c r="N456" s="665"/>
      <c r="O456" s="665"/>
      <c r="P456" s="678"/>
      <c r="Q456" s="666"/>
    </row>
    <row r="457" spans="1:17" ht="14.4" customHeight="1" x14ac:dyDescent="0.3">
      <c r="A457" s="661" t="s">
        <v>8267</v>
      </c>
      <c r="B457" s="662" t="s">
        <v>7468</v>
      </c>
      <c r="C457" s="662" t="s">
        <v>6030</v>
      </c>
      <c r="D457" s="662" t="s">
        <v>7483</v>
      </c>
      <c r="E457" s="662" t="s">
        <v>7484</v>
      </c>
      <c r="F457" s="665">
        <v>12</v>
      </c>
      <c r="G457" s="665">
        <v>26922</v>
      </c>
      <c r="H457" s="665">
        <v>1</v>
      </c>
      <c r="I457" s="665">
        <v>2243.5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thickBot="1" x14ac:dyDescent="0.35">
      <c r="A458" s="667" t="s">
        <v>8267</v>
      </c>
      <c r="B458" s="668" t="s">
        <v>7468</v>
      </c>
      <c r="C458" s="668" t="s">
        <v>6030</v>
      </c>
      <c r="D458" s="668" t="s">
        <v>8272</v>
      </c>
      <c r="E458" s="668" t="s">
        <v>8273</v>
      </c>
      <c r="F458" s="671"/>
      <c r="G458" s="671"/>
      <c r="H458" s="671"/>
      <c r="I458" s="671"/>
      <c r="J458" s="671"/>
      <c r="K458" s="671"/>
      <c r="L458" s="671"/>
      <c r="M458" s="671"/>
      <c r="N458" s="671">
        <v>1</v>
      </c>
      <c r="O458" s="671">
        <v>0</v>
      </c>
      <c r="P458" s="679"/>
      <c r="Q458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2841</v>
      </c>
      <c r="D3" s="197">
        <f>SUBTOTAL(9,D6:D1048576)</f>
        <v>2851</v>
      </c>
      <c r="E3" s="197">
        <f>SUBTOTAL(9,E6:E1048576)</f>
        <v>2701</v>
      </c>
      <c r="F3" s="198">
        <f>IF(OR(E3=0,C3=0),"",E3/C3)</f>
        <v>0.95072157690953885</v>
      </c>
      <c r="G3" s="451">
        <f>SUBTOTAL(9,G6:G1048576)</f>
        <v>68838.149600000004</v>
      </c>
      <c r="H3" s="452">
        <f>SUBTOTAL(9,H6:H1048576)</f>
        <v>69064.880800000014</v>
      </c>
      <c r="I3" s="452">
        <f>SUBTOTAL(9,I6:I1048576)</f>
        <v>65364.886099999982</v>
      </c>
      <c r="J3" s="198">
        <f>IF(OR(I3=0,G3=0),"",I3/G3)</f>
        <v>0.94954449647205474</v>
      </c>
      <c r="K3" s="451">
        <f>SUBTOTAL(9,K6:K1048576)</f>
        <v>24224</v>
      </c>
      <c r="L3" s="452">
        <f>SUBTOTAL(9,L6:L1048576)</f>
        <v>24302</v>
      </c>
      <c r="M3" s="452">
        <f>SUBTOTAL(9,M6:M1048576)</f>
        <v>22938</v>
      </c>
      <c r="N3" s="199">
        <f>IF(OR(M3=0,E3=0),"",M3/E3)</f>
        <v>8.492410218437616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6"/>
      <c r="B5" s="907"/>
      <c r="C5" s="914">
        <v>2014</v>
      </c>
      <c r="D5" s="914">
        <v>2015</v>
      </c>
      <c r="E5" s="914">
        <v>2016</v>
      </c>
      <c r="F5" s="915" t="s">
        <v>2</v>
      </c>
      <c r="G5" s="925">
        <v>2014</v>
      </c>
      <c r="H5" s="914">
        <v>2015</v>
      </c>
      <c r="I5" s="914">
        <v>2016</v>
      </c>
      <c r="J5" s="915" t="s">
        <v>2</v>
      </c>
      <c r="K5" s="925">
        <v>2014</v>
      </c>
      <c r="L5" s="914">
        <v>2015</v>
      </c>
      <c r="M5" s="914">
        <v>2016</v>
      </c>
      <c r="N5" s="926" t="s">
        <v>93</v>
      </c>
    </row>
    <row r="6" spans="1:14" ht="14.4" customHeight="1" x14ac:dyDescent="0.3">
      <c r="A6" s="908" t="s">
        <v>7226</v>
      </c>
      <c r="B6" s="911" t="s">
        <v>8275</v>
      </c>
      <c r="C6" s="916">
        <v>537</v>
      </c>
      <c r="D6" s="917">
        <v>579</v>
      </c>
      <c r="E6" s="917">
        <v>509</v>
      </c>
      <c r="F6" s="922">
        <v>0.94785847299813786</v>
      </c>
      <c r="G6" s="916">
        <v>15452.364400000004</v>
      </c>
      <c r="H6" s="917">
        <v>16660.679200000006</v>
      </c>
      <c r="I6" s="917">
        <v>14653.214400000003</v>
      </c>
      <c r="J6" s="922">
        <v>0.94828299544890349</v>
      </c>
      <c r="K6" s="916">
        <v>5907</v>
      </c>
      <c r="L6" s="917">
        <v>6369</v>
      </c>
      <c r="M6" s="917">
        <v>5599</v>
      </c>
      <c r="N6" s="927">
        <v>11000</v>
      </c>
    </row>
    <row r="7" spans="1:14" ht="14.4" customHeight="1" x14ac:dyDescent="0.3">
      <c r="A7" s="909" t="s">
        <v>7254</v>
      </c>
      <c r="B7" s="912" t="s">
        <v>8275</v>
      </c>
      <c r="C7" s="918">
        <v>1436</v>
      </c>
      <c r="D7" s="919">
        <v>1306</v>
      </c>
      <c r="E7" s="919">
        <v>1243</v>
      </c>
      <c r="F7" s="923">
        <v>0.8655988857938719</v>
      </c>
      <c r="G7" s="918">
        <v>36165.631199999996</v>
      </c>
      <c r="H7" s="919">
        <v>32888.016000000003</v>
      </c>
      <c r="I7" s="919">
        <v>31299.547199999983</v>
      </c>
      <c r="J7" s="923">
        <v>0.86545004639653533</v>
      </c>
      <c r="K7" s="918">
        <v>12924</v>
      </c>
      <c r="L7" s="919">
        <v>11754</v>
      </c>
      <c r="M7" s="919">
        <v>11187</v>
      </c>
      <c r="N7" s="928">
        <v>9000</v>
      </c>
    </row>
    <row r="8" spans="1:14" ht="14.4" customHeight="1" x14ac:dyDescent="0.3">
      <c r="A8" s="909" t="s">
        <v>7249</v>
      </c>
      <c r="B8" s="912" t="s">
        <v>8275</v>
      </c>
      <c r="C8" s="918">
        <v>734</v>
      </c>
      <c r="D8" s="919">
        <v>856</v>
      </c>
      <c r="E8" s="919">
        <v>851</v>
      </c>
      <c r="F8" s="923">
        <v>1.159400544959128</v>
      </c>
      <c r="G8" s="918">
        <v>15843.922600000002</v>
      </c>
      <c r="H8" s="919">
        <v>18470.5962</v>
      </c>
      <c r="I8" s="919">
        <v>18362.749199999998</v>
      </c>
      <c r="J8" s="923">
        <v>1.1589774618060806</v>
      </c>
      <c r="K8" s="918">
        <v>5138</v>
      </c>
      <c r="L8" s="919">
        <v>5992</v>
      </c>
      <c r="M8" s="919">
        <v>5957</v>
      </c>
      <c r="N8" s="928">
        <v>7000</v>
      </c>
    </row>
    <row r="9" spans="1:14" ht="14.4" customHeight="1" x14ac:dyDescent="0.3">
      <c r="A9" s="909" t="s">
        <v>7228</v>
      </c>
      <c r="B9" s="912" t="s">
        <v>8275</v>
      </c>
      <c r="C9" s="918">
        <v>122</v>
      </c>
      <c r="D9" s="919">
        <v>86</v>
      </c>
      <c r="E9" s="919">
        <v>97</v>
      </c>
      <c r="F9" s="923">
        <v>0.79508196721311475</v>
      </c>
      <c r="G9" s="918">
        <v>1306.2906000000005</v>
      </c>
      <c r="H9" s="919">
        <v>920.82780000000014</v>
      </c>
      <c r="I9" s="919">
        <v>1043.3669000000002</v>
      </c>
      <c r="J9" s="923">
        <v>0.79872495446265923</v>
      </c>
      <c r="K9" s="918">
        <v>244</v>
      </c>
      <c r="L9" s="919">
        <v>172</v>
      </c>
      <c r="M9" s="919">
        <v>194</v>
      </c>
      <c r="N9" s="928">
        <v>2000</v>
      </c>
    </row>
    <row r="10" spans="1:14" ht="14.4" customHeight="1" x14ac:dyDescent="0.3">
      <c r="A10" s="909" t="s">
        <v>7251</v>
      </c>
      <c r="B10" s="912" t="s">
        <v>8275</v>
      </c>
      <c r="C10" s="918">
        <v>10</v>
      </c>
      <c r="D10" s="919">
        <v>6</v>
      </c>
      <c r="E10" s="919">
        <v>1</v>
      </c>
      <c r="F10" s="923">
        <v>0.1</v>
      </c>
      <c r="G10" s="918">
        <v>60.08400000000001</v>
      </c>
      <c r="H10" s="919">
        <v>36.050400000000003</v>
      </c>
      <c r="I10" s="919">
        <v>6.0084</v>
      </c>
      <c r="J10" s="923">
        <v>9.9999999999999978E-2</v>
      </c>
      <c r="K10" s="918">
        <v>10</v>
      </c>
      <c r="L10" s="919">
        <v>6</v>
      </c>
      <c r="M10" s="919">
        <v>1</v>
      </c>
      <c r="N10" s="928">
        <v>1000</v>
      </c>
    </row>
    <row r="11" spans="1:14" ht="14.4" customHeight="1" thickBot="1" x14ac:dyDescent="0.35">
      <c r="A11" s="910" t="s">
        <v>7247</v>
      </c>
      <c r="B11" s="913" t="s">
        <v>8275</v>
      </c>
      <c r="C11" s="920">
        <v>2</v>
      </c>
      <c r="D11" s="921">
        <v>18</v>
      </c>
      <c r="E11" s="921"/>
      <c r="F11" s="924"/>
      <c r="G11" s="920">
        <v>9.8567999999999998</v>
      </c>
      <c r="H11" s="921">
        <v>88.711199999999977</v>
      </c>
      <c r="I11" s="921"/>
      <c r="J11" s="924"/>
      <c r="K11" s="920">
        <v>1</v>
      </c>
      <c r="L11" s="921">
        <v>9</v>
      </c>
      <c r="M11" s="921"/>
      <c r="N11" s="929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2017-01-31T10:59:57Z</dcterms:modified>
</cp:coreProperties>
</file>